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78"/>
  </bookViews>
  <sheets>
    <sheet name="EUEA右后座椅座垫发泡" sheetId="24" r:id="rId1"/>
    <sheet name="EUEA右后座椅座垫发泡 -带气囊" sheetId="25" r:id="rId2"/>
    <sheet name="EUEA左后座椅靠背发泡" sheetId="26" r:id="rId3"/>
    <sheet name="EUEA左后座椅靠背发泡-带扶手" sheetId="27" r:id="rId4"/>
    <sheet name="EUEA左后座椅靠背发泡-带气囊" sheetId="28" r:id="rId5"/>
    <sheet name="EUEA右后座椅靠背发泡" sheetId="29" r:id="rId6"/>
    <sheet name="EUEA右后座椅靠背发泡-带气囊" sheetId="30" r:id="rId7"/>
  </sheets>
  <definedNames>
    <definedName name="_xlnm.Print_Area" localSheetId="0">EUEA右后座椅座垫发泡!$A$1:$AJ$124</definedName>
    <definedName name="_xlnm.Print_Area" localSheetId="1">'EUEA右后座椅座垫发泡 -带气囊'!$A$1:$AJ$124</definedName>
    <definedName name="_xlnm.Print_Area" localSheetId="2">EUEA左后座椅靠背发泡!$A$1:$AJ$125</definedName>
    <definedName name="_xlnm.Print_Area" localSheetId="3">'EUEA左后座椅靠背发泡-带扶手'!$A$1:$AJ$128</definedName>
    <definedName name="_xlnm.Print_Area" localSheetId="4">'EUEA左后座椅靠背发泡-带气囊'!$A$1:$AJ$129</definedName>
    <definedName name="_xlnm.Print_Area" localSheetId="5">EUEA右后座椅靠背发泡!$A$1:$AJ$125</definedName>
    <definedName name="_xlnm.Print_Area" localSheetId="6">'EUEA右后座椅靠背发泡-带气囊'!$A$1:$AJ$126</definedName>
  </definedNames>
  <calcPr calcId="144525"/>
</workbook>
</file>

<file path=xl/comments1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27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6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8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9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9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2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2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27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6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8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9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9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9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3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28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6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9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9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9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4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3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31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3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3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3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3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3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6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84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0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0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0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5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3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3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3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32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3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3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3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3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3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7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85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10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10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0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6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2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28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6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81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9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9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9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comments7.xml><?xml version="1.0" encoding="utf-8"?>
<comments xmlns="http://schemas.openxmlformats.org/spreadsheetml/2006/main">
  <authors>
    <author>zhang.yungou</author>
  </authors>
  <commentList>
    <comment ref="I6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如果是组装件写“组件”就行</t>
        </r>
      </text>
    </comment>
    <comment ref="P6" authorId="0">
      <text>
        <r>
          <rPr>
            <sz val="9"/>
            <rFont val="宋体"/>
            <charset val="134"/>
          </rPr>
          <t>可以是：
元/pcs;
元/kg;
元/根；
元/套；
元/块；
元/m
···</t>
        </r>
      </text>
    </comment>
    <comment ref="I1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与供应商的付款方式相关联</t>
        </r>
      </text>
    </comment>
    <comment ref="J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主要指产品净重；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K12" authorId="0">
      <text>
        <r>
          <rPr>
            <sz val="9"/>
            <rFont val="宋体"/>
            <charset val="134"/>
          </rPr>
          <t>指成型此产品所需投入的原材料重量（毛重）
如注塑：一模（含水口）/穴数；
如冲压：含边角料；
如机加：主要指加工前的毛胚重；
注意单位为前面的“</t>
        </r>
        <r>
          <rPr>
            <b/>
            <sz val="9"/>
            <rFont val="宋体"/>
            <charset val="134"/>
          </rPr>
          <t>kg</t>
        </r>
        <r>
          <rPr>
            <sz val="9"/>
            <rFont val="宋体"/>
            <charset val="134"/>
          </rPr>
          <t>”。</t>
        </r>
      </text>
    </comment>
    <comment ref="N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指毛重去除产品净重后废料的损耗</t>
        </r>
      </text>
    </comment>
    <comment ref="O1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用此原材料成型至成品的总良率（直通率）</t>
        </r>
      </text>
    </comment>
    <comment ref="B13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比如塑胶粒子，钢板，铝锭等</t>
        </r>
      </text>
    </comment>
    <comment ref="C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多工序成型一个产品的可以合并写</t>
        </r>
      </text>
    </comment>
    <comment ref="E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相同零件数；</t>
        </r>
      </text>
    </comment>
    <comment ref="F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此工序一次成型的产品个数</t>
        </r>
      </text>
    </comment>
    <comment ref="AA2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指公司为此岗位员工的所有支出（含五险一金，吃住补助或其它支出等）；
按每月上26天班，每天10h
</t>
        </r>
      </text>
    </comment>
    <comment ref="Z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注意不同于工费率，工费率含人工费；
这里人工费后面单独计算的</t>
        </r>
      </text>
    </comment>
    <comment ref="AC2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如1个操n台机则人数是：1/n</t>
        </r>
      </text>
    </comment>
    <comment ref="K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主,辅助设备功率</t>
        </r>
      </text>
    </comment>
    <comment ref="L29" authorId="0">
      <text>
        <r>
          <rPr>
            <sz val="9"/>
            <rFont val="宋体"/>
            <charset val="134"/>
          </rPr>
          <t>zhang.yungou:
包含主、辅设备本身占空间和作业所应预留的空间。</t>
        </r>
      </text>
    </comment>
    <comment ref="M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指易损件、设备的维修保养费相对购置价的占比</t>
        </r>
      </text>
    </comment>
    <comment ref="N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是指资产达到使用寿命后的剩余价值相对购置价的占比。</t>
        </r>
      </text>
    </comment>
    <comment ref="X2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指设备单工序：
实际耗电量/(额定功率*加工工时)</t>
        </r>
      </text>
    </comment>
    <comment ref="AA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这里是换算成小时的，45秒除以3600。</t>
        </r>
      </text>
    </comment>
    <comment ref="AE3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zhang.yungou:
这里是换算成小时的，45秒除以3600。</t>
        </r>
      </text>
    </comment>
    <comment ref="M67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单套模具费</t>
        </r>
      </text>
    </comment>
    <comment ref="B82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注意：工夹具费如在制造费里有体现，这里就不能填</t>
        </r>
      </text>
    </comment>
    <comment ref="C98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没有的可以添加，按实际填</t>
        </r>
      </text>
    </comment>
    <comment ref="F99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注意类似托板，如一个立方米使用一个托板，一个托板上能装10个箱子，则使用数量为1/10=0.1.
公式：1/n
n为单个托板上能放的箱子数
</t>
        </r>
      </text>
    </comment>
    <comment ref="F100" authorId="0">
      <text>
        <r>
          <rPr>
            <b/>
            <sz val="9"/>
            <rFont val="宋体"/>
            <charset val="134"/>
          </rPr>
          <t>zhang.yungou:</t>
        </r>
        <r>
          <rPr>
            <sz val="9"/>
            <rFont val="宋体"/>
            <charset val="134"/>
          </rPr>
          <t xml:space="preserve">
就一个纸箱</t>
        </r>
      </text>
    </comment>
  </commentList>
</comments>
</file>

<file path=xl/sharedStrings.xml><?xml version="1.0" encoding="utf-8"?>
<sst xmlns="http://schemas.openxmlformats.org/spreadsheetml/2006/main" count="2841" uniqueCount="237">
  <si>
    <t>填写说明</t>
  </si>
  <si>
    <r>
      <rPr>
        <b/>
        <sz val="16"/>
        <color theme="1"/>
        <rFont val="微软雅黑"/>
        <charset val="134"/>
      </rPr>
      <t>1. 背景颜色为</t>
    </r>
    <r>
      <rPr>
        <sz val="16"/>
        <color theme="1"/>
        <rFont val="微软雅黑"/>
        <charset val="134"/>
      </rPr>
      <t xml:space="preserve"> "</t>
    </r>
    <r>
      <rPr>
        <b/>
        <sz val="24"/>
        <color rgb="FFF4B084"/>
        <rFont val="Wingdings 2"/>
        <charset val="134"/>
      </rPr>
      <t>¾</t>
    </r>
    <r>
      <rPr>
        <sz val="16"/>
        <rFont val="微软雅黑"/>
        <charset val="134"/>
      </rPr>
      <t xml:space="preserve">" </t>
    </r>
    <r>
      <rPr>
        <b/>
        <sz val="16"/>
        <rFont val="微软雅黑"/>
        <charset val="134"/>
      </rPr>
      <t>的单元格供应商须填，其它由公式（不允许自行更改）自动生成，不用填；</t>
    </r>
  </si>
  <si>
    <t>2. 除第一个汇总数据表，其它费用小模块有隐藏行，如行数不够可以显示出来，如还不够在有 ”···“ 行前插入新的行项；</t>
  </si>
  <si>
    <t>3. 表中所涉及的单价都填未税价。</t>
  </si>
  <si>
    <t xml:space="preserve"> 报 价 单</t>
  </si>
  <si>
    <t>一. 汇总数据</t>
  </si>
  <si>
    <t>产品基本信息</t>
  </si>
  <si>
    <t>物料号</t>
  </si>
  <si>
    <t>物料描述</t>
  </si>
  <si>
    <t>图号</t>
  </si>
  <si>
    <t>外形尺寸
mm</t>
  </si>
  <si>
    <t>材质</t>
  </si>
  <si>
    <t>净重
kg</t>
  </si>
  <si>
    <t>供应商信息</t>
  </si>
  <si>
    <t>报价日期</t>
  </si>
  <si>
    <t>产品图</t>
  </si>
  <si>
    <t>单位</t>
  </si>
  <si>
    <t>不含分摊
未税单价</t>
  </si>
  <si>
    <t>含分摊
未税单价</t>
  </si>
  <si>
    <t>备注</t>
  </si>
  <si>
    <t>长</t>
  </si>
  <si>
    <t>宽</t>
  </si>
  <si>
    <t>高</t>
  </si>
  <si>
    <t>名称</t>
  </si>
  <si>
    <t>代码</t>
  </si>
  <si>
    <t>付款条件</t>
  </si>
  <si>
    <t>EUEA-7003020</t>
  </si>
  <si>
    <t>右后座椅座垫发泡</t>
  </si>
  <si>
    <t>聚氨酯（PU）</t>
  </si>
  <si>
    <t>湖南光华荣昌汽车部件有限公司</t>
  </si>
  <si>
    <t>S20031329</t>
  </si>
  <si>
    <t>承兑</t>
  </si>
  <si>
    <t>元/pcs</t>
  </si>
  <si>
    <t>主要价格信息</t>
  </si>
  <si>
    <t>原材料费
元</t>
  </si>
  <si>
    <t>制造费
元</t>
  </si>
  <si>
    <t>包装运输
元</t>
  </si>
  <si>
    <t>财务+管理+利润
元</t>
  </si>
  <si>
    <t>分摊单价
元</t>
  </si>
  <si>
    <t>水电场地
公摊系数</t>
  </si>
  <si>
    <t>财务费</t>
  </si>
  <si>
    <t>管理费</t>
  </si>
  <si>
    <t>利润</t>
  </si>
  <si>
    <t>财务费率</t>
  </si>
  <si>
    <t>财务费
元</t>
  </si>
  <si>
    <t>管理费率</t>
  </si>
  <si>
    <t>管理费
元</t>
  </si>
  <si>
    <t>利润率</t>
  </si>
  <si>
    <t>利润
元</t>
  </si>
  <si>
    <t>二. 原材料费</t>
  </si>
  <si>
    <t>类别</t>
  </si>
  <si>
    <t>原材料名称</t>
  </si>
  <si>
    <t>品牌</t>
  </si>
  <si>
    <t>型号规格</t>
  </si>
  <si>
    <t>是否指定供应商</t>
  </si>
  <si>
    <t>单套用量
pcs</t>
  </si>
  <si>
    <t>净用量</t>
  </si>
  <si>
    <t>投入用量</t>
  </si>
  <si>
    <t>原材料
未税单价
元</t>
  </si>
  <si>
    <t>废料
未税单价
元</t>
  </si>
  <si>
    <t>废料损耗率</t>
  </si>
  <si>
    <t>良率</t>
  </si>
  <si>
    <t>合计金额
元</t>
  </si>
  <si>
    <t>原材料费总计
 未税：元</t>
  </si>
  <si>
    <t>成型原材料</t>
  </si>
  <si>
    <t>聚醚</t>
  </si>
  <si>
    <t>/</t>
  </si>
  <si>
    <t>东大</t>
  </si>
  <si>
    <t>HPOP40</t>
  </si>
  <si>
    <t>否</t>
  </si>
  <si>
    <t>kg</t>
  </si>
  <si>
    <t>异酸氰酯</t>
  </si>
  <si>
    <t>巴斯夫</t>
  </si>
  <si>
    <t>CW5050</t>
  </si>
  <si>
    <t>脱模剂</t>
  </si>
  <si>
    <t>汇阅</t>
  </si>
  <si>
    <t>HY2304C</t>
  </si>
  <si>
    <t>···</t>
  </si>
  <si>
    <t>外购件
外协件
生产辅料</t>
  </si>
  <si>
    <t>TA-6806111DC</t>
  </si>
  <si>
    <t>面套固定钢丝</t>
  </si>
  <si>
    <t>EUEA-7003214</t>
  </si>
  <si>
    <t>后排座垫面套固定钢丝2</t>
  </si>
  <si>
    <t>TA-6806111EC</t>
  </si>
  <si>
    <t>EUEA-7003216</t>
  </si>
  <si>
    <t>后排座垫面套固定钢丝4</t>
  </si>
  <si>
    <t>BYDQ916A0020</t>
  </si>
  <si>
    <t>尼龙搭扣</t>
  </si>
  <si>
    <t>EWEA-7003510</t>
  </si>
  <si>
    <t>左后座椅座垫骨架焊接总成</t>
  </si>
  <si>
    <t>EWEA-7003322</t>
  </si>
  <si>
    <t>左后座椅座垫发泡内衬</t>
  </si>
  <si>
    <t>三. 制造费用</t>
  </si>
  <si>
    <t>序号</t>
  </si>
  <si>
    <t>产品名称</t>
  </si>
  <si>
    <t>工序名称</t>
  </si>
  <si>
    <t>用量
pcs</t>
  </si>
  <si>
    <t>单工序出件数
pcs</t>
  </si>
  <si>
    <t>设备费用</t>
  </si>
  <si>
    <t>单工序人工费</t>
  </si>
  <si>
    <t>单工序加工费</t>
  </si>
  <si>
    <t>单序制造费
元</t>
  </si>
  <si>
    <t>设备基本信息</t>
  </si>
  <si>
    <t>折旧费</t>
  </si>
  <si>
    <t>场地费</t>
  </si>
  <si>
    <t>水费</t>
  </si>
  <si>
    <t>电费</t>
  </si>
  <si>
    <t>设备费
元/h</t>
  </si>
  <si>
    <t>人工工时
h</t>
  </si>
  <si>
    <t>工价
元/月</t>
  </si>
  <si>
    <t>人数</t>
  </si>
  <si>
    <t>人工费
元</t>
  </si>
  <si>
    <t>加工工时
h</t>
  </si>
  <si>
    <t>加工费
元</t>
  </si>
  <si>
    <t>设备名称</t>
  </si>
  <si>
    <t>型号</t>
  </si>
  <si>
    <t>购置未税金额
万元</t>
  </si>
  <si>
    <t>额定功率
kW/h</t>
  </si>
  <si>
    <t>设备占地面积
m²</t>
  </si>
  <si>
    <t>维保
金额占比</t>
  </si>
  <si>
    <t>残值率</t>
  </si>
  <si>
    <t>综合稼动率</t>
  </si>
  <si>
    <t>折旧年限
（年）</t>
  </si>
  <si>
    <t>折旧费
（元/h）</t>
  </si>
  <si>
    <t>厂房租金
元/（m²*月）</t>
  </si>
  <si>
    <t>场地费
元/h</t>
  </si>
  <si>
    <t>水单价
元/t</t>
  </si>
  <si>
    <t>耗水量
T/h</t>
  </si>
  <si>
    <t>水费
元/h</t>
  </si>
  <si>
    <t>电价
（元/KW）</t>
  </si>
  <si>
    <t>负载系数</t>
  </si>
  <si>
    <t>电费
元/h</t>
  </si>
  <si>
    <t>EUEA-7003020        右后座椅座垫发泡</t>
  </si>
  <si>
    <t>混料</t>
  </si>
  <si>
    <t>混料设备</t>
  </si>
  <si>
    <t>精正</t>
  </si>
  <si>
    <t>流水线作业</t>
  </si>
  <si>
    <t>发泡</t>
  </si>
  <si>
    <t>玛菲发泡生产线</t>
  </si>
  <si>
    <t>德国玛菲</t>
  </si>
  <si>
    <t>40工位</t>
  </si>
  <si>
    <t>破泡</t>
  </si>
  <si>
    <t>破泡机</t>
  </si>
  <si>
    <t>修边修补</t>
  </si>
  <si>
    <t>工作台</t>
  </si>
  <si>
    <t>熟化</t>
  </si>
  <si>
    <t>悬挂链</t>
  </si>
  <si>
    <t>上海</t>
  </si>
  <si>
    <t>制造费合计：</t>
  </si>
  <si>
    <t>四. 分摊单价</t>
  </si>
  <si>
    <t>模具</t>
  </si>
  <si>
    <t>模具名称</t>
  </si>
  <si>
    <t>用量
套</t>
  </si>
  <si>
    <t>模具外形尺寸
mm</t>
  </si>
  <si>
    <t>模穴数
pcs</t>
  </si>
  <si>
    <t>模仁
材质规格</t>
  </si>
  <si>
    <t>净重
t</t>
  </si>
  <si>
    <t>寿命
万模</t>
  </si>
  <si>
    <t>单价
元/套</t>
  </si>
  <si>
    <t>总计
元</t>
  </si>
  <si>
    <t>分摊数量
pcs</t>
  </si>
  <si>
    <t>XXX</t>
  </si>
  <si>
    <t>设计费
试验费
试模费
工夹具费</t>
  </si>
  <si>
    <t>项目名称</t>
  </si>
  <si>
    <t>数量
pcs</t>
  </si>
  <si>
    <t>五. 包装运输费</t>
  </si>
  <si>
    <t>包装</t>
  </si>
  <si>
    <t>运输</t>
  </si>
  <si>
    <t>包装运输总计
元/pcs</t>
  </si>
  <si>
    <t>尺寸规格</t>
  </si>
  <si>
    <t>未税单价
元/pcs</t>
  </si>
  <si>
    <t>用量
pcs/箱</t>
  </si>
  <si>
    <t>合计金额
元/箱</t>
  </si>
  <si>
    <t>单箱产品
包装费
元/箱</t>
  </si>
  <si>
    <t>单箱产品
数量
pcs/箱</t>
  </si>
  <si>
    <t>单个产品
包装费
元/pcs</t>
  </si>
  <si>
    <t>车型规格</t>
  </si>
  <si>
    <t>距离
km</t>
  </si>
  <si>
    <t>起点</t>
  </si>
  <si>
    <t>终点</t>
  </si>
  <si>
    <t>费用
元/车</t>
  </si>
  <si>
    <t>单车运产品数
pcs/车</t>
  </si>
  <si>
    <t>运输费小计
元/pcs</t>
  </si>
  <si>
    <t>工装</t>
  </si>
  <si>
    <t>1800*1000*2150</t>
  </si>
  <si>
    <t>9.6m厢式货车</t>
  </si>
  <si>
    <t>株洲</t>
  </si>
  <si>
    <t>江西抚州</t>
  </si>
  <si>
    <t>EUEA-7003020A</t>
  </si>
  <si>
    <t>右后座椅座垫发泡-带气囊</t>
  </si>
  <si>
    <t>EUEA-7003020A      右后座椅座垫发泡</t>
  </si>
  <si>
    <t>EUEA-7005100</t>
  </si>
  <si>
    <t>左后座椅靠背发泡</t>
  </si>
  <si>
    <t>EUEA-7005323</t>
  </si>
  <si>
    <t>后靠背面套固定钢丝1</t>
  </si>
  <si>
    <t>EUEA-7005324</t>
  </si>
  <si>
    <t>后靠背面套固定钢丝2</t>
  </si>
  <si>
    <t>EUEA-7005326</t>
  </si>
  <si>
    <t>后靠背面套固定钢丝4</t>
  </si>
  <si>
    <t>EUEA-7005328</t>
  </si>
  <si>
    <t>后靠背面套固定钢丝6</t>
  </si>
  <si>
    <t>BYDQ916A0070</t>
  </si>
  <si>
    <t>面套固定搭扣</t>
  </si>
  <si>
    <t>BYDQ916B0450</t>
  </si>
  <si>
    <t>EUEA-7005123</t>
  </si>
  <si>
    <t>靠背发泡撑形地毯布1</t>
  </si>
  <si>
    <t>EUEA-7005126</t>
  </si>
  <si>
    <t>后靠背支撑硬泡1</t>
  </si>
  <si>
    <t>EUEA-7005100         左后座椅靠背发泡</t>
  </si>
  <si>
    <t xml:space="preserve">EUEA-7005100A         </t>
  </si>
  <si>
    <t>左后座椅靠背发泡-带扶手</t>
  </si>
  <si>
    <t>EUEA-7005100A</t>
  </si>
  <si>
    <t>EWEA-7005126</t>
  </si>
  <si>
    <t>EWEA-7005122</t>
  </si>
  <si>
    <t>左后座椅靠背发泡撑形钢丝</t>
  </si>
  <si>
    <t>TA-6806111CG</t>
  </si>
  <si>
    <t>座椅面套固定钢丝</t>
  </si>
  <si>
    <t>TA-6806111BJ</t>
  </si>
  <si>
    <t>EUEA-7005100A         左后座椅靠背发泡-带扶手</t>
  </si>
  <si>
    <t xml:space="preserve">EUEA-7005100B        </t>
  </si>
  <si>
    <t>左后座椅靠背发泡-带气囊</t>
  </si>
  <si>
    <t>EUEA-7005137</t>
  </si>
  <si>
    <t>左后靠背气囊内衬</t>
  </si>
  <si>
    <t xml:space="preserve">EUEA-7005100B      左后座椅靠背发泡-带气囊       </t>
  </si>
  <si>
    <t xml:space="preserve">EUEA-7005200        </t>
  </si>
  <si>
    <t>右后座椅靠背发泡</t>
  </si>
  <si>
    <t>EUEA-7005125</t>
  </si>
  <si>
    <t>靠背发泡撑形地毯布2</t>
  </si>
  <si>
    <t>EWEA-7005127</t>
  </si>
  <si>
    <t>后靠背支撑硬泡2</t>
  </si>
  <si>
    <t xml:space="preserve">EUEA-7005200         右后座椅靠背发泡       </t>
  </si>
  <si>
    <t xml:space="preserve">EUEA-7005200A       </t>
  </si>
  <si>
    <t>右后座椅靠背发泡-带气囊</t>
  </si>
  <si>
    <t xml:space="preserve">EUEA-7005200A        </t>
  </si>
  <si>
    <t>EUEA-7005138</t>
  </si>
  <si>
    <t>右后靠背气囊内衬</t>
  </si>
  <si>
    <t xml:space="preserve">EUEA-7005200A         右后座椅靠背发泡-带气囊       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</si>
</sst>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00_ "/>
    <numFmt numFmtId="179" formatCode="0.0_ "/>
    <numFmt numFmtId="180" formatCode="0.0000_);[Red]\(0.0000\)"/>
    <numFmt numFmtId="181" formatCode="yyyy/m/d;@"/>
    <numFmt numFmtId="182" formatCode="0.00_ "/>
    <numFmt numFmtId="183" formatCode="0.00_);[Red]\(0.00\)"/>
    <numFmt numFmtId="184" formatCode="0.000000_ "/>
  </numFmts>
  <fonts count="4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b/>
      <sz val="20"/>
      <color theme="1"/>
      <name val="微软雅黑"/>
      <charset val="134"/>
    </font>
    <font>
      <b/>
      <sz val="15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5"/>
      <color theme="1"/>
      <name val="微软雅黑"/>
      <charset val="134"/>
    </font>
    <font>
      <sz val="28"/>
      <color theme="1"/>
      <name val="Arial"/>
      <charset val="134"/>
    </font>
    <font>
      <sz val="30"/>
      <color theme="0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b/>
      <sz val="20"/>
      <color rgb="FFFF0000"/>
      <name val="微软雅黑"/>
      <charset val="134"/>
    </font>
    <font>
      <b/>
      <sz val="13"/>
      <color theme="1"/>
      <name val="微软雅黑"/>
      <charset val="134"/>
    </font>
    <font>
      <sz val="28"/>
      <color theme="1"/>
      <name val="微软雅黑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微软雅黑"/>
      <charset val="134"/>
    </font>
    <font>
      <b/>
      <sz val="24"/>
      <color rgb="FFF4B084"/>
      <name val="Wingdings 2"/>
      <charset val="134"/>
    </font>
    <font>
      <sz val="16"/>
      <name val="微软雅黑"/>
      <charset val="134"/>
    </font>
    <font>
      <b/>
      <sz val="16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FEF1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D5E618"/>
        <bgColor indexed="64"/>
      </patternFill>
    </fill>
    <fill>
      <patternFill patternType="solid">
        <fgColor rgb="FFFFB08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double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11" borderId="1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134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36" applyNumberFormat="0" applyFill="0" applyAlignment="0" applyProtection="0">
      <alignment vertical="center"/>
    </xf>
    <xf numFmtId="0" fontId="33" fillId="0" borderId="0"/>
    <xf numFmtId="0" fontId="34" fillId="0" borderId="13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13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2" borderId="133" applyNumberFormat="0" applyAlignment="0" applyProtection="0">
      <alignment vertical="center"/>
    </xf>
    <xf numFmtId="0" fontId="30" fillId="12" borderId="132" applyNumberFormat="0" applyAlignment="0" applyProtection="0">
      <alignment vertical="center"/>
    </xf>
    <xf numFmtId="0" fontId="36" fillId="26" borderId="138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7" fillId="0" borderId="139" applyNumberFormat="0" applyFill="0" applyAlignment="0" applyProtection="0">
      <alignment vertical="center"/>
    </xf>
    <xf numFmtId="0" fontId="32" fillId="0" borderId="137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3" fillId="0" borderId="0"/>
    <xf numFmtId="0" fontId="23" fillId="3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178" fontId="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178" fontId="1" fillId="2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178" fontId="4" fillId="0" borderId="1" xfId="43" applyNumberFormat="1" applyFont="1" applyFill="1" applyBorder="1" applyAlignment="1">
      <alignment horizontal="center" vertical="distributed" wrapText="1"/>
    </xf>
    <xf numFmtId="178" fontId="4" fillId="0" borderId="2" xfId="43" applyNumberFormat="1" applyFont="1" applyFill="1" applyBorder="1" applyAlignment="1">
      <alignment horizontal="center" vertical="distributed" wrapText="1"/>
    </xf>
    <xf numFmtId="178" fontId="5" fillId="0" borderId="1" xfId="43" applyNumberFormat="1" applyFont="1" applyFill="1" applyBorder="1" applyAlignment="1" applyProtection="1">
      <alignment horizontal="left" vertical="center" wrapText="1"/>
      <protection hidden="1"/>
    </xf>
    <xf numFmtId="178" fontId="6" fillId="0" borderId="3" xfId="0" applyNumberFormat="1" applyFont="1" applyFill="1" applyBorder="1" applyAlignment="1">
      <alignment horizontal="center" vertical="center"/>
    </xf>
    <xf numFmtId="178" fontId="7" fillId="3" borderId="4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5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6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7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8" xfId="43" applyNumberFormat="1" applyFont="1" applyFill="1" applyBorder="1" applyAlignment="1" applyProtection="1">
      <alignment horizontal="center" vertical="center" wrapText="1"/>
      <protection hidden="1"/>
    </xf>
    <xf numFmtId="178" fontId="5" fillId="0" borderId="9" xfId="43" applyNumberFormat="1" applyFont="1" applyFill="1" applyBorder="1" applyAlignment="1" applyProtection="1">
      <alignment horizontal="left" vertical="center" wrapText="1"/>
      <protection hidden="1"/>
    </xf>
    <xf numFmtId="178" fontId="6" fillId="0" borderId="10" xfId="0" applyNumberFormat="1" applyFont="1" applyFill="1" applyBorder="1" applyAlignment="1">
      <alignment horizontal="center" vertical="center"/>
    </xf>
    <xf numFmtId="178" fontId="7" fillId="3" borderId="11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12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13" xfId="43" applyNumberFormat="1" applyFont="1" applyFill="1" applyBorder="1" applyAlignment="1" applyProtection="1">
      <alignment horizontal="center" vertical="center" wrapText="1"/>
      <protection locked="0"/>
    </xf>
    <xf numFmtId="178" fontId="7" fillId="3" borderId="14" xfId="43" applyNumberFormat="1" applyFont="1" applyFill="1" applyBorder="1" applyAlignment="1" applyProtection="1">
      <alignment horizontal="center" vertical="center" wrapText="1"/>
      <protection locked="0"/>
    </xf>
    <xf numFmtId="178" fontId="7" fillId="3" borderId="15" xfId="43" applyNumberFormat="1" applyFont="1" applyFill="1" applyBorder="1" applyAlignment="1" applyProtection="1">
      <alignment horizontal="center" vertical="center" wrapText="1"/>
      <protection locked="0"/>
    </xf>
    <xf numFmtId="178" fontId="6" fillId="0" borderId="16" xfId="0" applyNumberFormat="1" applyFont="1" applyFill="1" applyBorder="1" applyAlignment="1">
      <alignment horizontal="center" vertical="center"/>
    </xf>
    <xf numFmtId="0" fontId="8" fillId="2" borderId="17" xfId="20" applyFont="1" applyFill="1" applyBorder="1" applyAlignment="1">
      <alignment horizontal="center" vertical="center" wrapText="1"/>
    </xf>
    <xf numFmtId="178" fontId="9" fillId="4" borderId="18" xfId="43" applyNumberFormat="1" applyFont="1" applyFill="1" applyBorder="1" applyAlignment="1" applyProtection="1">
      <alignment horizontal="center" vertical="center" wrapText="1"/>
      <protection hidden="1"/>
    </xf>
    <xf numFmtId="179" fontId="9" fillId="4" borderId="19" xfId="43" applyNumberFormat="1" applyFont="1" applyFill="1" applyBorder="1" applyAlignment="1" applyProtection="1">
      <alignment horizontal="center" vertical="center" wrapText="1"/>
      <protection hidden="1"/>
    </xf>
    <xf numFmtId="179" fontId="9" fillId="4" borderId="20" xfId="43" applyNumberFormat="1" applyFont="1" applyFill="1" applyBorder="1" applyAlignment="1" applyProtection="1">
      <alignment horizontal="center" vertical="center" wrapText="1"/>
      <protection hidden="1"/>
    </xf>
    <xf numFmtId="179" fontId="9" fillId="4" borderId="21" xfId="43" applyNumberFormat="1" applyFont="1" applyFill="1" applyBorder="1" applyAlignment="1" applyProtection="1">
      <alignment horizontal="center" vertical="center" wrapText="1"/>
      <protection hidden="1"/>
    </xf>
    <xf numFmtId="178" fontId="6" fillId="3" borderId="22" xfId="0" applyNumberFormat="1" applyFont="1" applyFill="1" applyBorder="1" applyAlignment="1">
      <alignment horizontal="center" vertical="center" wrapText="1"/>
    </xf>
    <xf numFmtId="178" fontId="6" fillId="3" borderId="23" xfId="0" applyNumberFormat="1" applyFont="1" applyFill="1" applyBorder="1" applyAlignment="1">
      <alignment horizontal="center" vertical="center" wrapText="1"/>
    </xf>
    <xf numFmtId="178" fontId="6" fillId="3" borderId="24" xfId="0" applyNumberFormat="1" applyFont="1" applyFill="1" applyBorder="1" applyAlignment="1">
      <alignment horizontal="center" vertical="center" wrapText="1"/>
    </xf>
    <xf numFmtId="178" fontId="6" fillId="3" borderId="25" xfId="0" applyNumberFormat="1" applyFont="1" applyFill="1" applyBorder="1" applyAlignment="1">
      <alignment horizontal="center" vertical="center" wrapText="1"/>
    </xf>
    <xf numFmtId="178" fontId="6" fillId="3" borderId="11" xfId="0" applyNumberFormat="1" applyFont="1" applyFill="1" applyBorder="1" applyAlignment="1">
      <alignment horizontal="center" vertical="center" wrapText="1"/>
    </xf>
    <xf numFmtId="178" fontId="6" fillId="3" borderId="14" xfId="0" applyNumberFormat="1" applyFont="1" applyFill="1" applyBorder="1" applyAlignment="1">
      <alignment horizontal="center" vertical="center" wrapText="1"/>
    </xf>
    <xf numFmtId="178" fontId="6" fillId="3" borderId="15" xfId="0" applyNumberFormat="1" applyFont="1" applyFill="1" applyBorder="1" applyAlignment="1">
      <alignment horizontal="center" vertical="center" wrapText="1"/>
    </xf>
    <xf numFmtId="178" fontId="6" fillId="3" borderId="26" xfId="0" applyNumberFormat="1" applyFont="1" applyFill="1" applyBorder="1" applyAlignment="1">
      <alignment horizontal="center" vertical="center" wrapText="1"/>
    </xf>
    <xf numFmtId="178" fontId="5" fillId="0" borderId="27" xfId="43" applyNumberFormat="1" applyFont="1" applyFill="1" applyBorder="1" applyAlignment="1" applyProtection="1">
      <alignment horizontal="left" vertical="center" wrapText="1"/>
      <protection hidden="1"/>
    </xf>
    <xf numFmtId="178" fontId="6" fillId="0" borderId="28" xfId="0" applyNumberFormat="1" applyFont="1" applyFill="1" applyBorder="1" applyAlignment="1">
      <alignment horizontal="center" vertical="center"/>
    </xf>
    <xf numFmtId="178" fontId="6" fillId="5" borderId="29" xfId="0" applyNumberFormat="1" applyFont="1" applyFill="1" applyBorder="1" applyAlignment="1">
      <alignment horizontal="center" vertical="center"/>
    </xf>
    <xf numFmtId="178" fontId="6" fillId="5" borderId="30" xfId="0" applyNumberFormat="1" applyFont="1" applyFill="1" applyBorder="1" applyAlignment="1">
      <alignment horizontal="center" vertical="center"/>
    </xf>
    <xf numFmtId="178" fontId="7" fillId="5" borderId="31" xfId="0" applyNumberFormat="1" applyFont="1" applyFill="1" applyBorder="1" applyAlignment="1">
      <alignment horizontal="center" vertical="center" wrapText="1"/>
    </xf>
    <xf numFmtId="180" fontId="9" fillId="6" borderId="32" xfId="11" applyNumberFormat="1" applyFont="1" applyFill="1" applyBorder="1" applyAlignment="1">
      <alignment horizontal="center" vertical="center" wrapText="1"/>
    </xf>
    <xf numFmtId="178" fontId="10" fillId="0" borderId="33" xfId="0" applyNumberFormat="1" applyFont="1" applyFill="1" applyBorder="1" applyAlignment="1">
      <alignment horizontal="left" vertical="center"/>
    </xf>
    <xf numFmtId="178" fontId="6" fillId="3" borderId="34" xfId="0" applyNumberFormat="1" applyFont="1" applyFill="1" applyBorder="1" applyAlignment="1">
      <alignment horizontal="center" vertical="center" wrapText="1"/>
    </xf>
    <xf numFmtId="178" fontId="6" fillId="3" borderId="35" xfId="0" applyNumberFormat="1" applyFont="1" applyFill="1" applyBorder="1" applyAlignment="1">
      <alignment horizontal="center" vertical="center" wrapText="1"/>
    </xf>
    <xf numFmtId="178" fontId="6" fillId="3" borderId="36" xfId="0" applyNumberFormat="1" applyFont="1" applyFill="1" applyBorder="1" applyAlignment="1">
      <alignment horizontal="center" vertical="center" wrapText="1"/>
    </xf>
    <xf numFmtId="178" fontId="10" fillId="0" borderId="37" xfId="0" applyNumberFormat="1" applyFont="1" applyFill="1" applyBorder="1" applyAlignment="1">
      <alignment horizontal="left" vertical="center"/>
    </xf>
    <xf numFmtId="178" fontId="6" fillId="2" borderId="38" xfId="0" applyNumberFormat="1" applyFont="1" applyFill="1" applyBorder="1" applyAlignment="1">
      <alignment horizontal="center" vertical="center"/>
    </xf>
    <xf numFmtId="178" fontId="2" fillId="4" borderId="22" xfId="0" applyNumberFormat="1" applyFont="1" applyFill="1" applyBorder="1" applyAlignment="1">
      <alignment horizontal="center" vertical="center" wrapText="1"/>
    </xf>
    <xf numFmtId="178" fontId="2" fillId="4" borderId="23" xfId="0" applyNumberFormat="1" applyFont="1" applyFill="1" applyBorder="1" applyAlignment="1">
      <alignment horizontal="center" vertical="center" wrapText="1"/>
    </xf>
    <xf numFmtId="176" fontId="2" fillId="4" borderId="23" xfId="0" applyNumberFormat="1" applyFont="1" applyFill="1" applyBorder="1" applyAlignment="1">
      <alignment horizontal="center" vertical="center" wrapText="1"/>
    </xf>
    <xf numFmtId="178" fontId="6" fillId="2" borderId="39" xfId="0" applyNumberFormat="1" applyFont="1" applyFill="1" applyBorder="1" applyAlignment="1">
      <alignment horizontal="center" vertical="center"/>
    </xf>
    <xf numFmtId="178" fontId="2" fillId="4" borderId="40" xfId="0" applyNumberFormat="1" applyFont="1" applyFill="1" applyBorder="1" applyAlignment="1">
      <alignment horizontal="center" vertical="center" wrapText="1"/>
    </xf>
    <xf numFmtId="178" fontId="2" fillId="4" borderId="41" xfId="0" applyNumberFormat="1" applyFont="1" applyFill="1" applyBorder="1" applyAlignment="1">
      <alignment horizontal="center" vertical="center" wrapText="1"/>
    </xf>
    <xf numFmtId="178" fontId="6" fillId="2" borderId="42" xfId="0" applyNumberFormat="1" applyFont="1" applyFill="1" applyBorder="1" applyAlignment="1">
      <alignment horizontal="center" vertical="center"/>
    </xf>
    <xf numFmtId="178" fontId="11" fillId="4" borderId="17" xfId="0" applyNumberFormat="1" applyFont="1" applyFill="1" applyBorder="1" applyAlignment="1">
      <alignment horizontal="center" vertical="center" wrapText="1"/>
    </xf>
    <xf numFmtId="178" fontId="2" fillId="4" borderId="17" xfId="0" applyNumberFormat="1" applyFont="1" applyFill="1" applyBorder="1" applyAlignment="1">
      <alignment horizontal="center" vertical="center" wrapText="1"/>
    </xf>
    <xf numFmtId="176" fontId="2" fillId="4" borderId="17" xfId="0" applyNumberFormat="1" applyFont="1" applyFill="1" applyBorder="1" applyAlignment="1">
      <alignment horizontal="center" vertical="center" wrapText="1"/>
    </xf>
    <xf numFmtId="178" fontId="6" fillId="2" borderId="43" xfId="0" applyNumberFormat="1" applyFont="1" applyFill="1" applyBorder="1" applyAlignment="1">
      <alignment horizontal="center" vertical="center" wrapText="1"/>
    </xf>
    <xf numFmtId="178" fontId="6" fillId="2" borderId="43" xfId="0" applyNumberFormat="1" applyFont="1" applyFill="1" applyBorder="1" applyAlignment="1">
      <alignment horizontal="center" vertical="center"/>
    </xf>
    <xf numFmtId="176" fontId="2" fillId="4" borderId="41" xfId="0" applyNumberFormat="1" applyFont="1" applyFill="1" applyBorder="1" applyAlignment="1">
      <alignment horizontal="center" vertical="center" wrapText="1"/>
    </xf>
    <xf numFmtId="178" fontId="10" fillId="0" borderId="44" xfId="0" applyNumberFormat="1" applyFont="1" applyFill="1" applyBorder="1" applyAlignment="1">
      <alignment horizontal="left" vertical="center"/>
    </xf>
    <xf numFmtId="178" fontId="2" fillId="4" borderId="45" xfId="0" applyNumberFormat="1" applyFont="1" applyFill="1" applyBorder="1" applyAlignment="1">
      <alignment horizontal="center" vertical="center" wrapText="1"/>
    </xf>
    <xf numFmtId="176" fontId="2" fillId="4" borderId="45" xfId="0" applyNumberFormat="1" applyFont="1" applyFill="1" applyBorder="1" applyAlignment="1">
      <alignment horizontal="center" vertical="center" wrapText="1"/>
    </xf>
    <xf numFmtId="178" fontId="10" fillId="0" borderId="44" xfId="0" applyNumberFormat="1" applyFont="1" applyFill="1" applyBorder="1" applyAlignment="1">
      <alignment horizontal="left" vertical="center"/>
    </xf>
    <xf numFmtId="178" fontId="6" fillId="2" borderId="43" xfId="0" applyNumberFormat="1" applyFont="1" applyFill="1" applyBorder="1" applyAlignment="1">
      <alignment horizontal="center" vertical="center"/>
    </xf>
    <xf numFmtId="178" fontId="2" fillId="4" borderId="45" xfId="0" applyNumberFormat="1" applyFont="1" applyFill="1" applyBorder="1" applyAlignment="1">
      <alignment horizontal="center" vertical="center" wrapText="1"/>
    </xf>
    <xf numFmtId="176" fontId="2" fillId="4" borderId="45" xfId="0" applyNumberFormat="1" applyFont="1" applyFill="1" applyBorder="1" applyAlignment="1">
      <alignment horizontal="center" vertical="center" wrapText="1"/>
    </xf>
    <xf numFmtId="178" fontId="10" fillId="0" borderId="46" xfId="0" applyNumberFormat="1" applyFont="1" applyFill="1" applyBorder="1" applyAlignment="1">
      <alignment horizontal="left" vertical="center"/>
    </xf>
    <xf numFmtId="178" fontId="6" fillId="2" borderId="47" xfId="0" applyNumberFormat="1" applyFont="1" applyFill="1" applyBorder="1" applyAlignment="1">
      <alignment horizontal="center" vertical="center"/>
    </xf>
    <xf numFmtId="178" fontId="2" fillId="4" borderId="48" xfId="0" applyNumberFormat="1" applyFont="1" applyFill="1" applyBorder="1" applyAlignment="1">
      <alignment horizontal="center" vertical="center"/>
    </xf>
    <xf numFmtId="176" fontId="2" fillId="4" borderId="48" xfId="0" applyNumberFormat="1" applyFont="1" applyFill="1" applyBorder="1" applyAlignment="1">
      <alignment horizontal="center" vertical="center" wrapText="1"/>
    </xf>
    <xf numFmtId="178" fontId="10" fillId="0" borderId="49" xfId="0" applyNumberFormat="1" applyFont="1" applyFill="1" applyBorder="1" applyAlignment="1">
      <alignment horizontal="left" vertical="center"/>
    </xf>
    <xf numFmtId="178" fontId="6" fillId="3" borderId="8" xfId="0" applyNumberFormat="1" applyFont="1" applyFill="1" applyBorder="1" applyAlignment="1">
      <alignment horizontal="center" vertical="center" wrapText="1"/>
    </xf>
    <xf numFmtId="178" fontId="6" fillId="3" borderId="50" xfId="0" applyNumberFormat="1" applyFont="1" applyFill="1" applyBorder="1" applyAlignment="1">
      <alignment horizontal="center" vertical="center" wrapText="1"/>
    </xf>
    <xf numFmtId="178" fontId="6" fillId="3" borderId="51" xfId="0" applyNumberFormat="1" applyFont="1" applyFill="1" applyBorder="1" applyAlignment="1">
      <alignment horizontal="center" vertical="center" wrapText="1"/>
    </xf>
    <xf numFmtId="178" fontId="6" fillId="3" borderId="5" xfId="0" applyNumberFormat="1" applyFont="1" applyFill="1" applyBorder="1" applyAlignment="1">
      <alignment horizontal="center" vertical="center" wrapText="1"/>
    </xf>
    <xf numFmtId="178" fontId="6" fillId="3" borderId="6" xfId="0" applyNumberFormat="1" applyFont="1" applyFill="1" applyBorder="1" applyAlignment="1">
      <alignment horizontal="center" vertical="center"/>
    </xf>
    <xf numFmtId="178" fontId="6" fillId="3" borderId="7" xfId="0" applyNumberFormat="1" applyFont="1" applyFill="1" applyBorder="1" applyAlignment="1">
      <alignment horizontal="center" vertical="center"/>
    </xf>
    <xf numFmtId="178" fontId="6" fillId="3" borderId="39" xfId="0" applyNumberFormat="1" applyFont="1" applyFill="1" applyBorder="1" applyAlignment="1">
      <alignment horizontal="center" vertical="center" wrapText="1"/>
    </xf>
    <xf numFmtId="178" fontId="6" fillId="3" borderId="52" xfId="0" applyNumberFormat="1" applyFont="1" applyFill="1" applyBorder="1" applyAlignment="1">
      <alignment horizontal="center" vertical="center" wrapText="1"/>
    </xf>
    <xf numFmtId="178" fontId="6" fillId="3" borderId="41" xfId="0" applyNumberFormat="1" applyFont="1" applyFill="1" applyBorder="1" applyAlignment="1">
      <alignment horizontal="center" vertical="center" wrapText="1"/>
    </xf>
    <xf numFmtId="178" fontId="6" fillId="3" borderId="53" xfId="0" applyNumberFormat="1" applyFont="1" applyFill="1" applyBorder="1" applyAlignment="1">
      <alignment horizontal="center" vertical="center" wrapText="1"/>
    </xf>
    <xf numFmtId="178" fontId="6" fillId="3" borderId="54" xfId="0" applyNumberFormat="1" applyFont="1" applyFill="1" applyBorder="1" applyAlignment="1">
      <alignment horizontal="center" vertical="center"/>
    </xf>
    <xf numFmtId="178" fontId="6" fillId="3" borderId="55" xfId="0" applyNumberFormat="1" applyFont="1" applyFill="1" applyBorder="1" applyAlignment="1">
      <alignment horizontal="center" vertical="center"/>
    </xf>
    <xf numFmtId="178" fontId="6" fillId="3" borderId="56" xfId="0" applyNumberFormat="1" applyFont="1" applyFill="1" applyBorder="1" applyAlignment="1">
      <alignment horizontal="center" vertical="center" wrapText="1"/>
    </xf>
    <xf numFmtId="178" fontId="6" fillId="3" borderId="12" xfId="0" applyNumberFormat="1" applyFont="1" applyFill="1" applyBorder="1" applyAlignment="1">
      <alignment horizontal="center" vertical="center" wrapText="1"/>
    </xf>
    <xf numFmtId="178" fontId="6" fillId="3" borderId="13" xfId="0" applyNumberFormat="1" applyFont="1" applyFill="1" applyBorder="1" applyAlignment="1">
      <alignment horizontal="center" vertical="center" wrapText="1"/>
    </xf>
    <xf numFmtId="178" fontId="10" fillId="2" borderId="37" xfId="0" applyNumberFormat="1" applyFont="1" applyFill="1" applyBorder="1" applyAlignment="1">
      <alignment horizontal="left" vertical="center"/>
    </xf>
    <xf numFmtId="176" fontId="2" fillId="4" borderId="43" xfId="0" applyNumberFormat="1" applyFont="1" applyFill="1" applyBorder="1" applyAlignment="1">
      <alignment horizontal="center" vertical="center"/>
    </xf>
    <xf numFmtId="176" fontId="2" fillId="4" borderId="52" xfId="0" applyNumberFormat="1" applyFont="1" applyFill="1" applyBorder="1" applyAlignment="1">
      <alignment horizontal="center" vertical="center" wrapText="1"/>
    </xf>
    <xf numFmtId="178" fontId="2" fillId="4" borderId="23" xfId="0" applyNumberFormat="1" applyFont="1" applyFill="1" applyBorder="1" applyAlignment="1">
      <alignment horizontal="center" vertical="center"/>
    </xf>
    <xf numFmtId="176" fontId="2" fillId="4" borderId="23" xfId="0" applyNumberFormat="1" applyFont="1" applyFill="1" applyBorder="1" applyAlignment="1">
      <alignment horizontal="center" vertical="center"/>
    </xf>
    <xf numFmtId="176" fontId="2" fillId="4" borderId="57" xfId="0" applyNumberFormat="1" applyFont="1" applyFill="1" applyBorder="1" applyAlignment="1">
      <alignment horizontal="center" vertical="center"/>
    </xf>
    <xf numFmtId="178" fontId="2" fillId="4" borderId="58" xfId="0" applyNumberFormat="1" applyFont="1" applyFill="1" applyBorder="1" applyAlignment="1">
      <alignment horizontal="center" vertical="center"/>
    </xf>
    <xf numFmtId="178" fontId="2" fillId="4" borderId="41" xfId="0" applyNumberFormat="1" applyFont="1" applyFill="1" applyBorder="1" applyAlignment="1">
      <alignment horizontal="center" vertical="center"/>
    </xf>
    <xf numFmtId="176" fontId="2" fillId="4" borderId="39" xfId="0" applyNumberFormat="1" applyFont="1" applyFill="1" applyBorder="1" applyAlignment="1">
      <alignment horizontal="center" vertical="center"/>
    </xf>
    <xf numFmtId="176" fontId="2" fillId="4" borderId="38" xfId="0" applyNumberFormat="1" applyFont="1" applyFill="1" applyBorder="1" applyAlignment="1">
      <alignment horizontal="center" vertical="center"/>
    </xf>
    <xf numFmtId="176" fontId="2" fillId="4" borderId="41" xfId="0" applyNumberFormat="1" applyFont="1" applyFill="1" applyBorder="1" applyAlignment="1">
      <alignment horizontal="center" vertical="center"/>
    </xf>
    <xf numFmtId="176" fontId="2" fillId="4" borderId="52" xfId="0" applyNumberFormat="1" applyFont="1" applyFill="1" applyBorder="1" applyAlignment="1">
      <alignment horizontal="center" vertical="center"/>
    </xf>
    <xf numFmtId="176" fontId="2" fillId="4" borderId="53" xfId="0" applyNumberFormat="1" applyFont="1" applyFill="1" applyBorder="1" applyAlignment="1">
      <alignment horizontal="center" vertical="center"/>
    </xf>
    <xf numFmtId="178" fontId="7" fillId="3" borderId="59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51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60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61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2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13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14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15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26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62" xfId="43" applyNumberFormat="1" applyFont="1" applyFill="1" applyBorder="1" applyAlignment="1" applyProtection="1">
      <alignment horizontal="center" vertical="center" wrapText="1"/>
      <protection hidden="1"/>
    </xf>
    <xf numFmtId="178" fontId="7" fillId="3" borderId="63" xfId="43" applyNumberFormat="1" applyFont="1" applyFill="1" applyBorder="1" applyAlignment="1" applyProtection="1">
      <alignment horizontal="center" vertical="center" wrapText="1"/>
      <protection hidden="1"/>
    </xf>
    <xf numFmtId="178" fontId="9" fillId="4" borderId="64" xfId="43" applyNumberFormat="1" applyFont="1" applyFill="1" applyBorder="1" applyAlignment="1" applyProtection="1">
      <alignment horizontal="center" vertical="center" wrapText="1"/>
      <protection hidden="1"/>
    </xf>
    <xf numFmtId="178" fontId="9" fillId="4" borderId="65" xfId="43" applyNumberFormat="1" applyFont="1" applyFill="1" applyBorder="1" applyAlignment="1" applyProtection="1">
      <alignment horizontal="center" vertical="center" wrapText="1"/>
      <protection hidden="1"/>
    </xf>
    <xf numFmtId="176" fontId="9" fillId="4" borderId="20" xfId="43" applyNumberFormat="1" applyFont="1" applyFill="1" applyBorder="1" applyAlignment="1" applyProtection="1">
      <alignment horizontal="center" vertical="center" wrapText="1"/>
      <protection hidden="1"/>
    </xf>
    <xf numFmtId="178" fontId="2" fillId="4" borderId="21" xfId="0" applyNumberFormat="1" applyFont="1" applyFill="1" applyBorder="1" applyAlignment="1">
      <alignment horizontal="center" vertical="center"/>
    </xf>
    <xf numFmtId="181" fontId="2" fillId="4" borderId="66" xfId="0" applyNumberFormat="1" applyFont="1" applyFill="1" applyBorder="1" applyAlignment="1">
      <alignment horizontal="center" vertical="center"/>
    </xf>
    <xf numFmtId="178" fontId="12" fillId="4" borderId="67" xfId="0" applyNumberFormat="1" applyFont="1" applyFill="1" applyBorder="1" applyAlignment="1">
      <alignment horizontal="center" vertical="center"/>
    </xf>
    <xf numFmtId="178" fontId="13" fillId="4" borderId="0" xfId="0" applyNumberFormat="1" applyFont="1" applyFill="1" applyAlignment="1">
      <alignment horizontal="center" vertical="center"/>
    </xf>
    <xf numFmtId="178" fontId="6" fillId="3" borderId="68" xfId="0" applyNumberFormat="1" applyFont="1" applyFill="1" applyBorder="1" applyAlignment="1">
      <alignment horizontal="center" vertical="center" wrapText="1"/>
    </xf>
    <xf numFmtId="178" fontId="6" fillId="3" borderId="57" xfId="0" applyNumberFormat="1" applyFont="1" applyFill="1" applyBorder="1" applyAlignment="1">
      <alignment horizontal="center" vertical="center" wrapText="1"/>
    </xf>
    <xf numFmtId="177" fontId="2" fillId="4" borderId="69" xfId="11" applyNumberFormat="1" applyFont="1" applyFill="1" applyBorder="1" applyAlignment="1">
      <alignment horizontal="center" vertical="center"/>
    </xf>
    <xf numFmtId="178" fontId="9" fillId="7" borderId="30" xfId="0" applyNumberFormat="1" applyFont="1" applyFill="1" applyBorder="1" applyAlignment="1">
      <alignment horizontal="center" vertical="center" wrapText="1"/>
    </xf>
    <xf numFmtId="9" fontId="2" fillId="4" borderId="30" xfId="11" applyNumberFormat="1" applyFont="1" applyFill="1" applyBorder="1" applyAlignment="1">
      <alignment horizontal="center" vertical="center"/>
    </xf>
    <xf numFmtId="178" fontId="9" fillId="7" borderId="70" xfId="0" applyNumberFormat="1" applyFont="1" applyFill="1" applyBorder="1" applyAlignment="1">
      <alignment horizontal="center" vertical="center"/>
    </xf>
    <xf numFmtId="178" fontId="12" fillId="4" borderId="69" xfId="0" applyNumberFormat="1" applyFont="1" applyFill="1" applyBorder="1" applyAlignment="1">
      <alignment horizontal="center" vertical="center"/>
    </xf>
    <xf numFmtId="178" fontId="13" fillId="4" borderId="32" xfId="0" applyNumberFormat="1" applyFont="1" applyFill="1" applyBorder="1" applyAlignment="1">
      <alignment horizontal="center" vertical="center"/>
    </xf>
    <xf numFmtId="182" fontId="6" fillId="3" borderId="36" xfId="0" applyNumberFormat="1" applyFont="1" applyFill="1" applyBorder="1" applyAlignment="1">
      <alignment horizontal="center" vertical="center" wrapText="1"/>
    </xf>
    <xf numFmtId="182" fontId="2" fillId="4" borderId="23" xfId="0" applyNumberFormat="1" applyFont="1" applyFill="1" applyBorder="1" applyAlignment="1">
      <alignment horizontal="center" vertical="center"/>
    </xf>
    <xf numFmtId="183" fontId="14" fillId="4" borderId="41" xfId="0" applyNumberFormat="1" applyFont="1" applyFill="1" applyBorder="1" applyAlignment="1">
      <alignment horizontal="center" vertical="center"/>
    </xf>
    <xf numFmtId="10" fontId="2" fillId="4" borderId="23" xfId="11" applyNumberFormat="1" applyFont="1" applyFill="1" applyBorder="1" applyAlignment="1">
      <alignment horizontal="center" vertical="center"/>
    </xf>
    <xf numFmtId="10" fontId="2" fillId="4" borderId="41" xfId="11" applyNumberFormat="1" applyFont="1" applyFill="1" applyBorder="1" applyAlignment="1">
      <alignment horizontal="center" vertical="center"/>
    </xf>
    <xf numFmtId="184" fontId="2" fillId="8" borderId="23" xfId="0" applyNumberFormat="1" applyFont="1" applyFill="1" applyBorder="1" applyAlignment="1" applyProtection="1">
      <alignment horizontal="center" vertical="center"/>
    </xf>
    <xf numFmtId="182" fontId="2" fillId="4" borderId="41" xfId="0" applyNumberFormat="1" applyFont="1" applyFill="1" applyBorder="1" applyAlignment="1">
      <alignment horizontal="center" vertical="center"/>
    </xf>
    <xf numFmtId="178" fontId="2" fillId="4" borderId="17" xfId="0" applyNumberFormat="1" applyFont="1" applyFill="1" applyBorder="1" applyAlignment="1">
      <alignment horizontal="center" vertical="center"/>
    </xf>
    <xf numFmtId="182" fontId="2" fillId="4" borderId="17" xfId="0" applyNumberFormat="1" applyFont="1" applyFill="1" applyBorder="1" applyAlignment="1">
      <alignment horizontal="center" vertical="center"/>
    </xf>
    <xf numFmtId="178" fontId="14" fillId="4" borderId="17" xfId="0" applyNumberFormat="1" applyFont="1" applyFill="1" applyBorder="1" applyAlignment="1">
      <alignment horizontal="center" vertical="center"/>
    </xf>
    <xf numFmtId="9" fontId="2" fillId="4" borderId="17" xfId="11" applyNumberFormat="1" applyFont="1" applyFill="1" applyBorder="1" applyAlignment="1">
      <alignment horizontal="center" vertical="center"/>
    </xf>
    <xf numFmtId="184" fontId="2" fillId="8" borderId="17" xfId="0" applyNumberFormat="1" applyFont="1" applyFill="1" applyBorder="1" applyAlignment="1" applyProtection="1">
      <alignment horizontal="center" vertical="center"/>
    </xf>
    <xf numFmtId="178" fontId="2" fillId="8" borderId="23" xfId="0" applyNumberFormat="1" applyFont="1" applyFill="1" applyBorder="1" applyAlignment="1">
      <alignment horizontal="center" vertical="center"/>
    </xf>
    <xf numFmtId="9" fontId="2" fillId="4" borderId="23" xfId="11" applyNumberFormat="1" applyFont="1" applyFill="1" applyBorder="1" applyAlignment="1">
      <alignment horizontal="center" vertical="center"/>
    </xf>
    <xf numFmtId="178" fontId="2" fillId="8" borderId="23" xfId="0" applyNumberFormat="1" applyFont="1" applyFill="1" applyBorder="1" applyAlignment="1" applyProtection="1">
      <alignment horizontal="center" vertical="center"/>
    </xf>
    <xf numFmtId="178" fontId="2" fillId="8" borderId="41" xfId="0" applyNumberFormat="1" applyFont="1" applyFill="1" applyBorder="1" applyAlignment="1">
      <alignment horizontal="center" vertical="center"/>
    </xf>
    <xf numFmtId="9" fontId="2" fillId="4" borderId="41" xfId="11" applyNumberFormat="1" applyFont="1" applyFill="1" applyBorder="1" applyAlignment="1">
      <alignment horizontal="center" vertical="center"/>
    </xf>
    <xf numFmtId="178" fontId="2" fillId="8" borderId="48" xfId="0" applyNumberFormat="1" applyFont="1" applyFill="1" applyBorder="1" applyAlignment="1">
      <alignment horizontal="center" vertical="center"/>
    </xf>
    <xf numFmtId="182" fontId="2" fillId="4" borderId="48" xfId="0" applyNumberFormat="1" applyFont="1" applyFill="1" applyBorder="1" applyAlignment="1">
      <alignment horizontal="center" vertical="center"/>
    </xf>
    <xf numFmtId="9" fontId="2" fillId="4" borderId="48" xfId="11" applyNumberFormat="1" applyFont="1" applyFill="1" applyBorder="1" applyAlignment="1">
      <alignment horizontal="center" vertical="center"/>
    </xf>
    <xf numFmtId="178" fontId="6" fillId="3" borderId="40" xfId="0" applyNumberFormat="1" applyFont="1" applyFill="1" applyBorder="1" applyAlignment="1">
      <alignment horizontal="center" vertical="center"/>
    </xf>
    <xf numFmtId="178" fontId="6" fillId="3" borderId="41" xfId="11" applyNumberFormat="1" applyFont="1" applyFill="1" applyBorder="1" applyAlignment="1">
      <alignment horizontal="center" vertical="center" wrapText="1"/>
    </xf>
    <xf numFmtId="177" fontId="2" fillId="4" borderId="23" xfId="11" applyNumberFormat="1" applyFont="1" applyFill="1" applyBorder="1" applyAlignment="1">
      <alignment horizontal="center" vertical="center"/>
    </xf>
    <xf numFmtId="178" fontId="4" fillId="0" borderId="71" xfId="43" applyNumberFormat="1" applyFont="1" applyFill="1" applyBorder="1" applyAlignment="1">
      <alignment horizontal="center" vertical="distributed" wrapText="1"/>
    </xf>
    <xf numFmtId="178" fontId="15" fillId="3" borderId="72" xfId="0" applyNumberFormat="1" applyFont="1" applyFill="1" applyBorder="1" applyAlignment="1">
      <alignment horizontal="center" vertical="center" wrapText="1"/>
    </xf>
    <xf numFmtId="178" fontId="15" fillId="3" borderId="73" xfId="0" applyNumberFormat="1" applyFont="1" applyFill="1" applyBorder="1" applyAlignment="1">
      <alignment horizontal="center" vertical="center" wrapText="1"/>
    </xf>
    <xf numFmtId="178" fontId="7" fillId="3" borderId="74" xfId="43" applyNumberFormat="1" applyFont="1" applyFill="1" applyBorder="1" applyAlignment="1" applyProtection="1">
      <alignment horizontal="center" vertical="center" wrapText="1"/>
      <protection hidden="1"/>
    </xf>
    <xf numFmtId="178" fontId="15" fillId="3" borderId="75" xfId="0" applyNumberFormat="1" applyFont="1" applyFill="1" applyBorder="1" applyAlignment="1">
      <alignment horizontal="center" vertical="center" wrapText="1"/>
    </xf>
    <xf numFmtId="178" fontId="15" fillId="3" borderId="76" xfId="0" applyNumberFormat="1" applyFont="1" applyFill="1" applyBorder="1" applyAlignment="1">
      <alignment horizontal="center" vertical="center" wrapText="1"/>
    </xf>
    <xf numFmtId="178" fontId="7" fillId="3" borderId="77" xfId="43" applyNumberFormat="1" applyFont="1" applyFill="1" applyBorder="1" applyAlignment="1" applyProtection="1">
      <alignment horizontal="center" vertical="center" wrapText="1"/>
      <protection hidden="1"/>
    </xf>
    <xf numFmtId="182" fontId="16" fillId="9" borderId="78" xfId="0" applyNumberFormat="1" applyFont="1" applyFill="1" applyBorder="1" applyAlignment="1">
      <alignment horizontal="center" vertical="center"/>
    </xf>
    <xf numFmtId="182" fontId="16" fillId="9" borderId="79" xfId="0" applyNumberFormat="1" applyFont="1" applyFill="1" applyBorder="1" applyAlignment="1">
      <alignment horizontal="center" vertical="center"/>
    </xf>
    <xf numFmtId="178" fontId="2" fillId="2" borderId="80" xfId="0" applyNumberFormat="1" applyFont="1" applyFill="1" applyBorder="1" applyAlignment="1">
      <alignment horizontal="center" vertical="center"/>
    </xf>
    <xf numFmtId="178" fontId="6" fillId="2" borderId="81" xfId="0" applyNumberFormat="1" applyFont="1" applyFill="1" applyBorder="1" applyAlignment="1">
      <alignment horizontal="center" vertical="center" wrapText="1"/>
    </xf>
    <xf numFmtId="182" fontId="16" fillId="9" borderId="82" xfId="0" applyNumberFormat="1" applyFont="1" applyFill="1" applyBorder="1" applyAlignment="1">
      <alignment horizontal="center" vertical="center"/>
    </xf>
    <xf numFmtId="182" fontId="16" fillId="9" borderId="83" xfId="0" applyNumberFormat="1" applyFont="1" applyFill="1" applyBorder="1" applyAlignment="1">
      <alignment horizontal="center" vertical="center"/>
    </xf>
    <xf numFmtId="178" fontId="6" fillId="2" borderId="84" xfId="0" applyNumberFormat="1" applyFont="1" applyFill="1" applyBorder="1" applyAlignment="1">
      <alignment horizontal="center" vertical="center" wrapText="1"/>
    </xf>
    <xf numFmtId="178" fontId="6" fillId="3" borderId="85" xfId="0" applyNumberFormat="1" applyFont="1" applyFill="1" applyBorder="1" applyAlignment="1">
      <alignment horizontal="center" vertical="center" wrapText="1"/>
    </xf>
    <xf numFmtId="178" fontId="6" fillId="3" borderId="86" xfId="0" applyNumberFormat="1" applyFont="1" applyFill="1" applyBorder="1" applyAlignment="1">
      <alignment horizontal="center" vertical="center" wrapText="1"/>
    </xf>
    <xf numFmtId="178" fontId="6" fillId="3" borderId="87" xfId="0" applyNumberFormat="1" applyFont="1" applyFill="1" applyBorder="1" applyAlignment="1">
      <alignment horizontal="center" vertical="center" wrapText="1"/>
    </xf>
    <xf numFmtId="184" fontId="2" fillId="8" borderId="57" xfId="0" applyNumberFormat="1" applyFont="1" applyFill="1" applyBorder="1" applyAlignment="1">
      <alignment horizontal="center" vertical="center"/>
    </xf>
    <xf numFmtId="178" fontId="10" fillId="9" borderId="88" xfId="0" applyNumberFormat="1" applyFont="1" applyFill="1" applyBorder="1" applyAlignment="1">
      <alignment horizontal="center" vertical="center"/>
    </xf>
    <xf numFmtId="178" fontId="2" fillId="0" borderId="89" xfId="0" applyNumberFormat="1" applyFont="1" applyFill="1" applyBorder="1" applyAlignment="1">
      <alignment horizontal="center" vertical="center"/>
    </xf>
    <xf numFmtId="178" fontId="2" fillId="0" borderId="81" xfId="0" applyNumberFormat="1" applyFont="1" applyFill="1" applyBorder="1" applyAlignment="1">
      <alignment horizontal="center" vertical="center"/>
    </xf>
    <xf numFmtId="184" fontId="2" fillId="8" borderId="90" xfId="0" applyNumberFormat="1" applyFont="1" applyFill="1" applyBorder="1" applyAlignment="1">
      <alignment horizontal="center" vertical="center"/>
    </xf>
    <xf numFmtId="178" fontId="2" fillId="8" borderId="57" xfId="0" applyNumberFormat="1" applyFont="1" applyFill="1" applyBorder="1" applyAlignment="1">
      <alignment horizontal="center" vertical="center"/>
    </xf>
    <xf numFmtId="178" fontId="2" fillId="0" borderId="91" xfId="0" applyNumberFormat="1" applyFont="1" applyFill="1" applyBorder="1" applyAlignment="1">
      <alignment horizontal="center" vertical="center"/>
    </xf>
    <xf numFmtId="178" fontId="10" fillId="9" borderId="88" xfId="0" applyNumberFormat="1" applyFont="1" applyFill="1" applyBorder="1" applyAlignment="1">
      <alignment horizontal="center" vertical="center"/>
    </xf>
    <xf numFmtId="178" fontId="2" fillId="0" borderId="91" xfId="0" applyNumberFormat="1" applyFont="1" applyFill="1" applyBorder="1" applyAlignment="1">
      <alignment horizontal="center" vertical="center"/>
    </xf>
    <xf numFmtId="178" fontId="10" fillId="9" borderId="92" xfId="0" applyNumberFormat="1" applyFont="1" applyFill="1" applyBorder="1" applyAlignment="1">
      <alignment horizontal="center" vertical="center"/>
    </xf>
    <xf numFmtId="178" fontId="2" fillId="0" borderId="84" xfId="0" applyNumberFormat="1" applyFont="1" applyFill="1" applyBorder="1" applyAlignment="1">
      <alignment horizontal="center" vertical="center"/>
    </xf>
    <xf numFmtId="178" fontId="6" fillId="3" borderId="53" xfId="11" applyNumberFormat="1" applyFont="1" applyFill="1" applyBorder="1" applyAlignment="1">
      <alignment horizontal="center" vertical="center" wrapText="1"/>
    </xf>
    <xf numFmtId="178" fontId="6" fillId="3" borderId="14" xfId="11" applyNumberFormat="1" applyFont="1" applyFill="1" applyBorder="1" applyAlignment="1">
      <alignment horizontal="center" vertical="center" wrapText="1"/>
    </xf>
    <xf numFmtId="179" fontId="2" fillId="4" borderId="23" xfId="0" applyNumberFormat="1" applyFont="1" applyFill="1" applyBorder="1" applyAlignment="1">
      <alignment horizontal="center" vertical="center"/>
    </xf>
    <xf numFmtId="179" fontId="2" fillId="4" borderId="41" xfId="0" applyNumberFormat="1" applyFont="1" applyFill="1" applyBorder="1" applyAlignment="1">
      <alignment horizontal="center" vertical="center"/>
    </xf>
    <xf numFmtId="178" fontId="6" fillId="3" borderId="8" xfId="0" applyNumberFormat="1" applyFont="1" applyFill="1" applyBorder="1" applyAlignment="1">
      <alignment horizontal="center" vertical="center"/>
    </xf>
    <xf numFmtId="178" fontId="6" fillId="3" borderId="93" xfId="0" applyNumberFormat="1" applyFont="1" applyFill="1" applyBorder="1" applyAlignment="1">
      <alignment horizontal="center" vertical="center" wrapText="1"/>
    </xf>
    <xf numFmtId="178" fontId="6" fillId="3" borderId="94" xfId="0" applyNumberFormat="1" applyFont="1" applyFill="1" applyBorder="1" applyAlignment="1">
      <alignment horizontal="center" vertical="center" wrapText="1"/>
    </xf>
    <xf numFmtId="178" fontId="6" fillId="3" borderId="95" xfId="0" applyNumberFormat="1" applyFont="1" applyFill="1" applyBorder="1" applyAlignment="1">
      <alignment horizontal="center" vertical="center" wrapText="1"/>
    </xf>
    <xf numFmtId="179" fontId="2" fillId="8" borderId="41" xfId="0" applyNumberFormat="1" applyFont="1" applyFill="1" applyBorder="1" applyAlignment="1">
      <alignment horizontal="center" vertical="center"/>
    </xf>
    <xf numFmtId="178" fontId="2" fillId="8" borderId="93" xfId="0" applyNumberFormat="1" applyFont="1" applyFill="1" applyBorder="1" applyAlignment="1">
      <alignment horizontal="center" vertical="center"/>
    </xf>
    <xf numFmtId="184" fontId="2" fillId="4" borderId="22" xfId="0" applyNumberFormat="1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horizontal="center" vertical="center"/>
    </xf>
    <xf numFmtId="178" fontId="2" fillId="8" borderId="53" xfId="0" applyNumberFormat="1" applyFont="1" applyFill="1" applyBorder="1" applyAlignment="1">
      <alignment horizontal="center" vertical="center"/>
    </xf>
    <xf numFmtId="184" fontId="2" fillId="4" borderId="96" xfId="0" applyNumberFormat="1" applyFont="1" applyFill="1" applyBorder="1" applyAlignment="1">
      <alignment horizontal="center" vertical="center"/>
    </xf>
    <xf numFmtId="178" fontId="6" fillId="3" borderId="50" xfId="0" applyNumberFormat="1" applyFont="1" applyFill="1" applyBorder="1" applyAlignment="1">
      <alignment horizontal="center" vertical="center"/>
    </xf>
    <xf numFmtId="178" fontId="6" fillId="3" borderId="4" xfId="0" applyNumberFormat="1" applyFont="1" applyFill="1" applyBorder="1" applyAlignment="1">
      <alignment horizontal="center" vertical="center" wrapText="1"/>
    </xf>
    <xf numFmtId="178" fontId="6" fillId="3" borderId="97" xfId="0" applyNumberFormat="1" applyFont="1" applyFill="1" applyBorder="1" applyAlignment="1">
      <alignment horizontal="center" vertical="center"/>
    </xf>
    <xf numFmtId="178" fontId="6" fillId="3" borderId="52" xfId="0" applyNumberFormat="1" applyFont="1" applyFill="1" applyBorder="1" applyAlignment="1">
      <alignment horizontal="center" vertical="center"/>
    </xf>
    <xf numFmtId="178" fontId="6" fillId="3" borderId="40" xfId="0" applyNumberFormat="1" applyFont="1" applyFill="1" applyBorder="1" applyAlignment="1">
      <alignment horizontal="center" vertical="center" wrapText="1"/>
    </xf>
    <xf numFmtId="178" fontId="6" fillId="3" borderId="53" xfId="0" applyNumberFormat="1" applyFont="1" applyFill="1" applyBorder="1" applyAlignment="1">
      <alignment horizontal="center" vertical="center"/>
    </xf>
    <xf numFmtId="178" fontId="6" fillId="3" borderId="98" xfId="0" applyNumberFormat="1" applyFont="1" applyFill="1" applyBorder="1" applyAlignment="1">
      <alignment horizontal="center" vertical="center"/>
    </xf>
    <xf numFmtId="178" fontId="6" fillId="3" borderId="35" xfId="0" applyNumberFormat="1" applyFont="1" applyFill="1" applyBorder="1" applyAlignment="1">
      <alignment horizontal="center" vertical="center"/>
    </xf>
    <xf numFmtId="178" fontId="6" fillId="3" borderId="12" xfId="0" applyNumberFormat="1" applyFont="1" applyFill="1" applyBorder="1" applyAlignment="1">
      <alignment horizontal="center" vertical="center"/>
    </xf>
    <xf numFmtId="178" fontId="6" fillId="3" borderId="99" xfId="0" applyNumberFormat="1" applyFont="1" applyFill="1" applyBorder="1" applyAlignment="1">
      <alignment horizontal="center" vertical="center"/>
    </xf>
    <xf numFmtId="177" fontId="2" fillId="4" borderId="22" xfId="11" applyNumberFormat="1" applyFont="1" applyFill="1" applyBorder="1" applyAlignment="1">
      <alignment horizontal="center" vertical="center"/>
    </xf>
    <xf numFmtId="182" fontId="2" fillId="8" borderId="53" xfId="0" applyNumberFormat="1" applyFont="1" applyFill="1" applyBorder="1" applyAlignment="1">
      <alignment horizontal="center" vertical="center"/>
    </xf>
    <xf numFmtId="178" fontId="2" fillId="2" borderId="100" xfId="0" applyNumberFormat="1" applyFont="1" applyFill="1" applyBorder="1" applyAlignment="1">
      <alignment horizontal="center" vertical="center"/>
    </xf>
    <xf numFmtId="177" fontId="2" fillId="4" borderId="40" xfId="11" applyNumberFormat="1" applyFont="1" applyFill="1" applyBorder="1" applyAlignment="1">
      <alignment horizontal="center" vertical="center"/>
    </xf>
    <xf numFmtId="9" fontId="2" fillId="4" borderId="40" xfId="11" applyNumberFormat="1" applyFont="1" applyFill="1" applyBorder="1" applyAlignment="1">
      <alignment horizontal="center" vertical="center"/>
    </xf>
    <xf numFmtId="178" fontId="2" fillId="0" borderId="101" xfId="0" applyNumberFormat="1" applyFont="1" applyFill="1" applyBorder="1" applyAlignment="1">
      <alignment horizontal="center" vertical="center"/>
    </xf>
    <xf numFmtId="9" fontId="2" fillId="4" borderId="40" xfId="11" applyFont="1" applyFill="1" applyBorder="1" applyAlignment="1">
      <alignment horizontal="center" vertical="center"/>
    </xf>
    <xf numFmtId="178" fontId="11" fillId="4" borderId="90" xfId="0" applyNumberFormat="1" applyFont="1" applyFill="1" applyBorder="1" applyAlignment="1">
      <alignment horizontal="center" vertical="center" wrapText="1"/>
    </xf>
    <xf numFmtId="178" fontId="11" fillId="4" borderId="102" xfId="0" applyNumberFormat="1" applyFont="1" applyFill="1" applyBorder="1" applyAlignment="1">
      <alignment horizontal="center" vertical="center" wrapText="1"/>
    </xf>
    <xf numFmtId="176" fontId="2" fillId="4" borderId="17" xfId="0" applyNumberFormat="1" applyFont="1" applyFill="1" applyBorder="1" applyAlignment="1">
      <alignment horizontal="center" vertical="center"/>
    </xf>
    <xf numFmtId="176" fontId="2" fillId="4" borderId="90" xfId="0" applyNumberFormat="1" applyFont="1" applyFill="1" applyBorder="1" applyAlignment="1">
      <alignment horizontal="center" vertical="center"/>
    </xf>
    <xf numFmtId="178" fontId="2" fillId="4" borderId="102" xfId="0" applyNumberFormat="1" applyFont="1" applyFill="1" applyBorder="1" applyAlignment="1">
      <alignment horizontal="center" vertical="center"/>
    </xf>
    <xf numFmtId="178" fontId="17" fillId="0" borderId="103" xfId="0" applyNumberFormat="1" applyFont="1" applyFill="1" applyBorder="1" applyAlignment="1">
      <alignment horizontal="right" vertical="center"/>
    </xf>
    <xf numFmtId="178" fontId="17" fillId="0" borderId="32" xfId="0" applyNumberFormat="1" applyFont="1" applyFill="1" applyBorder="1" applyAlignment="1">
      <alignment horizontal="right" vertical="center"/>
    </xf>
    <xf numFmtId="178" fontId="10" fillId="0" borderId="49" xfId="0" applyNumberFormat="1" applyFont="1" applyFill="1" applyBorder="1" applyAlignment="1">
      <alignment horizontal="left" vertical="center" wrapText="1"/>
    </xf>
    <xf numFmtId="178" fontId="6" fillId="0" borderId="104" xfId="0" applyNumberFormat="1" applyFont="1" applyFill="1" applyBorder="1" applyAlignment="1">
      <alignment horizontal="center" vertical="center"/>
    </xf>
    <xf numFmtId="178" fontId="6" fillId="3" borderId="105" xfId="0" applyNumberFormat="1" applyFont="1" applyFill="1" applyBorder="1" applyAlignment="1">
      <alignment horizontal="center" vertical="center" wrapText="1"/>
    </xf>
    <xf numFmtId="178" fontId="6" fillId="3" borderId="7" xfId="0" applyNumberFormat="1" applyFont="1" applyFill="1" applyBorder="1" applyAlignment="1">
      <alignment horizontal="center" vertical="center" wrapText="1"/>
    </xf>
    <xf numFmtId="178" fontId="10" fillId="0" borderId="37" xfId="0" applyNumberFormat="1" applyFont="1" applyFill="1" applyBorder="1" applyAlignment="1">
      <alignment horizontal="left" vertical="center" wrapText="1"/>
    </xf>
    <xf numFmtId="178" fontId="6" fillId="0" borderId="43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 wrapText="1"/>
    </xf>
    <xf numFmtId="176" fontId="2" fillId="0" borderId="40" xfId="0" applyNumberFormat="1" applyFont="1" applyFill="1" applyBorder="1" applyAlignment="1">
      <alignment horizontal="center" vertical="center" wrapText="1"/>
    </xf>
    <xf numFmtId="176" fontId="2" fillId="0" borderId="106" xfId="0" applyNumberFormat="1" applyFont="1" applyFill="1" applyBorder="1" applyAlignment="1">
      <alignment horizontal="center" vertical="center" wrapText="1"/>
    </xf>
    <xf numFmtId="178" fontId="18" fillId="0" borderId="107" xfId="0" applyNumberFormat="1" applyFont="1" applyFill="1" applyBorder="1" applyAlignment="1">
      <alignment horizontal="center" vertical="center"/>
    </xf>
    <xf numFmtId="178" fontId="18" fillId="4" borderId="45" xfId="0" applyNumberFormat="1" applyFont="1" applyFill="1" applyBorder="1" applyAlignment="1">
      <alignment horizontal="center" vertical="center" wrapText="1"/>
    </xf>
    <xf numFmtId="178" fontId="6" fillId="0" borderId="108" xfId="0" applyNumberFormat="1" applyFont="1" applyFill="1" applyBorder="1" applyAlignment="1">
      <alignment horizontal="center" vertical="center" wrapText="1"/>
    </xf>
    <xf numFmtId="178" fontId="6" fillId="3" borderId="109" xfId="0" applyNumberFormat="1" applyFont="1" applyFill="1" applyBorder="1" applyAlignment="1">
      <alignment horizontal="center" vertical="center" wrapText="1"/>
    </xf>
    <xf numFmtId="178" fontId="6" fillId="3" borderId="110" xfId="0" applyNumberFormat="1" applyFont="1" applyFill="1" applyBorder="1" applyAlignment="1">
      <alignment horizontal="center" vertical="center" wrapText="1"/>
    </xf>
    <xf numFmtId="178" fontId="6" fillId="3" borderId="111" xfId="0" applyNumberFormat="1" applyFont="1" applyFill="1" applyBorder="1" applyAlignment="1">
      <alignment horizontal="center" vertical="center" wrapText="1"/>
    </xf>
    <xf numFmtId="178" fontId="6" fillId="0" borderId="43" xfId="0" applyNumberFormat="1" applyFont="1" applyFill="1" applyBorder="1" applyAlignment="1">
      <alignment horizontal="center" vertical="center" wrapText="1"/>
    </xf>
    <xf numFmtId="178" fontId="10" fillId="0" borderId="44" xfId="0" applyNumberFormat="1" applyFont="1" applyFill="1" applyBorder="1" applyAlignment="1">
      <alignment horizontal="left" vertical="center" wrapText="1"/>
    </xf>
    <xf numFmtId="178" fontId="2" fillId="4" borderId="112" xfId="0" applyNumberFormat="1" applyFont="1" applyFill="1" applyBorder="1" applyAlignment="1">
      <alignment horizontal="center" vertical="center"/>
    </xf>
    <xf numFmtId="178" fontId="2" fillId="8" borderId="112" xfId="0" applyNumberFormat="1" applyFont="1" applyFill="1" applyBorder="1" applyAlignment="1">
      <alignment horizontal="center" vertical="center"/>
    </xf>
    <xf numFmtId="178" fontId="2" fillId="4" borderId="45" xfId="0" applyNumberFormat="1" applyFont="1" applyFill="1" applyBorder="1" applyAlignment="1">
      <alignment horizontal="center" vertical="center"/>
    </xf>
    <xf numFmtId="178" fontId="2" fillId="8" borderId="45" xfId="0" applyNumberFormat="1" applyFont="1" applyFill="1" applyBorder="1" applyAlignment="1">
      <alignment horizontal="center" vertical="center"/>
    </xf>
    <xf numFmtId="178" fontId="10" fillId="0" borderId="46" xfId="0" applyNumberFormat="1" applyFont="1" applyFill="1" applyBorder="1" applyAlignment="1">
      <alignment horizontal="left" vertical="center" wrapText="1"/>
    </xf>
    <xf numFmtId="178" fontId="6" fillId="0" borderId="47" xfId="0" applyNumberFormat="1" applyFont="1" applyFill="1" applyBorder="1" applyAlignment="1">
      <alignment horizontal="center" vertical="center" wrapText="1"/>
    </xf>
    <xf numFmtId="178" fontId="18" fillId="0" borderId="113" xfId="0" applyNumberFormat="1" applyFont="1" applyFill="1" applyBorder="1" applyAlignment="1">
      <alignment horizontal="center" vertical="center"/>
    </xf>
    <xf numFmtId="178" fontId="18" fillId="6" borderId="113" xfId="0" applyNumberFormat="1" applyFont="1" applyFill="1" applyBorder="1" applyAlignment="1">
      <alignment horizontal="center" vertical="center"/>
    </xf>
    <xf numFmtId="176" fontId="2" fillId="4" borderId="48" xfId="0" applyNumberFormat="1" applyFont="1" applyFill="1" applyBorder="1" applyAlignment="1">
      <alignment horizontal="center" vertical="center"/>
    </xf>
    <xf numFmtId="178" fontId="10" fillId="0" borderId="114" xfId="0" applyNumberFormat="1" applyFont="1" applyFill="1" applyBorder="1" applyAlignment="1">
      <alignment horizontal="left" vertical="center"/>
    </xf>
    <xf numFmtId="178" fontId="10" fillId="0" borderId="115" xfId="0" applyNumberFormat="1" applyFont="1" applyFill="1" applyBorder="1" applyAlignment="1">
      <alignment horizontal="left" vertical="center"/>
    </xf>
    <xf numFmtId="176" fontId="9" fillId="2" borderId="22" xfId="0" applyNumberFormat="1" applyFont="1" applyFill="1" applyBorder="1" applyAlignment="1">
      <alignment horizontal="center" vertical="center" wrapText="1"/>
    </xf>
    <xf numFmtId="178" fontId="9" fillId="4" borderId="23" xfId="0" applyNumberFormat="1" applyFont="1" applyFill="1" applyBorder="1" applyAlignment="1">
      <alignment horizontal="center" vertical="center" wrapText="1"/>
    </xf>
    <xf numFmtId="178" fontId="9" fillId="8" borderId="57" xfId="0" applyNumberFormat="1" applyFont="1" applyFill="1" applyBorder="1" applyAlignment="1">
      <alignment horizontal="center" vertical="center"/>
    </xf>
    <xf numFmtId="182" fontId="1" fillId="8" borderId="116" xfId="0" applyNumberFormat="1" applyFont="1" applyFill="1" applyBorder="1" applyAlignment="1">
      <alignment horizontal="center" vertical="center"/>
    </xf>
    <xf numFmtId="176" fontId="9" fillId="2" borderId="40" xfId="0" applyNumberFormat="1" applyFont="1" applyFill="1" applyBorder="1" applyAlignment="1">
      <alignment horizontal="center" vertical="center" wrapText="1"/>
    </xf>
    <xf numFmtId="178" fontId="9" fillId="4" borderId="41" xfId="0" applyNumberFormat="1" applyFont="1" applyFill="1" applyBorder="1" applyAlignment="1">
      <alignment horizontal="center" vertical="center" wrapText="1"/>
    </xf>
    <xf numFmtId="176" fontId="9" fillId="4" borderId="41" xfId="0" applyNumberFormat="1" applyFont="1" applyFill="1" applyBorder="1" applyAlignment="1">
      <alignment horizontal="center" vertical="center" wrapText="1"/>
    </xf>
    <xf numFmtId="178" fontId="9" fillId="8" borderId="53" xfId="0" applyNumberFormat="1" applyFont="1" applyFill="1" applyBorder="1" applyAlignment="1">
      <alignment horizontal="center" vertical="center"/>
    </xf>
    <xf numFmtId="178" fontId="9" fillId="10" borderId="41" xfId="0" applyNumberFormat="1" applyFont="1" applyFill="1" applyBorder="1" applyAlignment="1">
      <alignment horizontal="center" vertical="center" wrapText="1"/>
    </xf>
    <xf numFmtId="176" fontId="9" fillId="2" borderId="106" xfId="0" applyNumberFormat="1" applyFont="1" applyFill="1" applyBorder="1" applyAlignment="1">
      <alignment horizontal="center" vertical="center" wrapText="1"/>
    </xf>
    <xf numFmtId="178" fontId="9" fillId="4" borderId="45" xfId="0" applyNumberFormat="1" applyFont="1" applyFill="1" applyBorder="1" applyAlignment="1">
      <alignment horizontal="center" vertical="center" wrapText="1"/>
    </xf>
    <xf numFmtId="176" fontId="9" fillId="4" borderId="45" xfId="0" applyNumberFormat="1" applyFont="1" applyFill="1" applyBorder="1" applyAlignment="1">
      <alignment horizontal="center" vertical="center" wrapText="1"/>
    </xf>
    <xf numFmtId="178" fontId="10" fillId="0" borderId="117" xfId="0" applyNumberFormat="1" applyFont="1" applyFill="1" applyBorder="1" applyAlignment="1">
      <alignment horizontal="left" vertical="center"/>
    </xf>
    <xf numFmtId="178" fontId="9" fillId="4" borderId="48" xfId="0" applyNumberFormat="1" applyFont="1" applyFill="1" applyBorder="1" applyAlignment="1">
      <alignment horizontal="center" vertical="center" wrapText="1"/>
    </xf>
    <xf numFmtId="176" fontId="9" fillId="4" borderId="48" xfId="0" applyNumberFormat="1" applyFont="1" applyFill="1" applyBorder="1" applyAlignment="1">
      <alignment horizontal="center" vertical="center" wrapText="1"/>
    </xf>
    <xf numFmtId="178" fontId="9" fillId="8" borderId="118" xfId="0" applyNumberFormat="1" applyFont="1" applyFill="1" applyBorder="1" applyAlignment="1">
      <alignment horizontal="center" vertical="center"/>
    </xf>
    <xf numFmtId="182" fontId="1" fillId="8" borderId="70" xfId="0" applyNumberFormat="1" applyFont="1" applyFill="1" applyBorder="1" applyAlignment="1">
      <alignment horizontal="center" vertical="center"/>
    </xf>
    <xf numFmtId="176" fontId="2" fillId="4" borderId="20" xfId="0" applyNumberFormat="1" applyFont="1" applyFill="1" applyBorder="1" applyAlignment="1">
      <alignment horizontal="center" vertical="center"/>
    </xf>
    <xf numFmtId="176" fontId="6" fillId="3" borderId="105" xfId="0" applyNumberFormat="1" applyFont="1" applyFill="1" applyBorder="1" applyAlignment="1">
      <alignment horizontal="center" vertical="center" wrapText="1"/>
    </xf>
    <xf numFmtId="178" fontId="6" fillId="3" borderId="119" xfId="0" applyNumberFormat="1" applyFont="1" applyFill="1" applyBorder="1" applyAlignment="1">
      <alignment horizontal="center" vertical="center" wrapText="1"/>
    </xf>
    <xf numFmtId="176" fontId="6" fillId="3" borderId="36" xfId="0" applyNumberFormat="1" applyFont="1" applyFill="1" applyBorder="1" applyAlignment="1">
      <alignment horizontal="center" vertical="center" wrapText="1"/>
    </xf>
    <xf numFmtId="178" fontId="6" fillId="3" borderId="120" xfId="0" applyNumberFormat="1" applyFont="1" applyFill="1" applyBorder="1" applyAlignment="1">
      <alignment horizontal="center" vertical="center" wrapText="1"/>
    </xf>
    <xf numFmtId="182" fontId="2" fillId="8" borderId="23" xfId="0" applyNumberFormat="1" applyFont="1" applyFill="1" applyBorder="1" applyAlignment="1">
      <alignment horizontal="center" vertical="center"/>
    </xf>
    <xf numFmtId="182" fontId="2" fillId="2" borderId="24" xfId="0" applyNumberFormat="1" applyFont="1" applyFill="1" applyBorder="1" applyAlignment="1">
      <alignment horizontal="center" vertical="center" wrapText="1"/>
    </xf>
    <xf numFmtId="182" fontId="2" fillId="8" borderId="52" xfId="0" applyNumberFormat="1" applyFont="1" applyFill="1" applyBorder="1" applyAlignment="1">
      <alignment horizontal="center" vertical="center" wrapText="1"/>
    </xf>
    <xf numFmtId="182" fontId="2" fillId="8" borderId="41" xfId="0" applyNumberFormat="1" applyFont="1" applyFill="1" applyBorder="1" applyAlignment="1">
      <alignment horizontal="center" vertical="center"/>
    </xf>
    <xf numFmtId="182" fontId="2" fillId="2" borderId="93" xfId="0" applyNumberFormat="1" applyFont="1" applyFill="1" applyBorder="1" applyAlignment="1">
      <alignment horizontal="center" vertical="center" wrapText="1"/>
    </xf>
    <xf numFmtId="176" fontId="2" fillId="4" borderId="45" xfId="0" applyNumberFormat="1" applyFont="1" applyFill="1" applyBorder="1" applyAlignment="1">
      <alignment horizontal="center" vertical="center"/>
    </xf>
    <xf numFmtId="182" fontId="2" fillId="4" borderId="45" xfId="0" applyNumberFormat="1" applyFont="1" applyFill="1" applyBorder="1" applyAlignment="1">
      <alignment horizontal="center" vertical="center"/>
    </xf>
    <xf numFmtId="182" fontId="2" fillId="8" borderId="45" xfId="0" applyNumberFormat="1" applyFont="1" applyFill="1" applyBorder="1" applyAlignment="1">
      <alignment horizontal="center" vertical="center"/>
    </xf>
    <xf numFmtId="182" fontId="2" fillId="2" borderId="121" xfId="0" applyNumberFormat="1" applyFont="1" applyFill="1" applyBorder="1" applyAlignment="1">
      <alignment horizontal="center" vertical="center" wrapText="1"/>
    </xf>
    <xf numFmtId="178" fontId="6" fillId="3" borderId="122" xfId="0" applyNumberFormat="1" applyFont="1" applyFill="1" applyBorder="1" applyAlignment="1">
      <alignment horizontal="center" vertical="center" wrapText="1"/>
    </xf>
    <xf numFmtId="178" fontId="6" fillId="3" borderId="123" xfId="0" applyNumberFormat="1" applyFont="1" applyFill="1" applyBorder="1" applyAlignment="1">
      <alignment horizontal="center" vertical="center" wrapText="1"/>
    </xf>
    <xf numFmtId="182" fontId="2" fillId="4" borderId="112" xfId="0" applyNumberFormat="1" applyFont="1" applyFill="1" applyBorder="1" applyAlignment="1">
      <alignment horizontal="center" vertical="center"/>
    </xf>
    <xf numFmtId="182" fontId="2" fillId="8" borderId="48" xfId="0" applyNumberFormat="1" applyFont="1" applyFill="1" applyBorder="1" applyAlignment="1">
      <alignment horizontal="center" vertical="center"/>
    </xf>
    <xf numFmtId="182" fontId="2" fillId="2" borderId="124" xfId="0" applyNumberFormat="1" applyFont="1" applyFill="1" applyBorder="1" applyAlignment="1">
      <alignment horizontal="center" vertical="center" wrapText="1"/>
    </xf>
    <xf numFmtId="182" fontId="2" fillId="8" borderId="29" xfId="0" applyNumberFormat="1" applyFont="1" applyFill="1" applyBorder="1" applyAlignment="1">
      <alignment horizontal="center" vertical="center" wrapText="1"/>
    </xf>
    <xf numFmtId="176" fontId="9" fillId="4" borderId="23" xfId="0" applyNumberFormat="1" applyFont="1" applyFill="1" applyBorder="1" applyAlignment="1">
      <alignment horizontal="center" vertical="center"/>
    </xf>
    <xf numFmtId="178" fontId="9" fillId="8" borderId="43" xfId="0" applyNumberFormat="1" applyFont="1" applyFill="1" applyBorder="1" applyAlignment="1">
      <alignment horizontal="center" vertical="center"/>
    </xf>
    <xf numFmtId="178" fontId="2" fillId="4" borderId="22" xfId="0" applyNumberFormat="1" applyFont="1" applyFill="1" applyBorder="1" applyAlignment="1">
      <alignment horizontal="center" vertical="center"/>
    </xf>
    <xf numFmtId="178" fontId="2" fillId="4" borderId="23" xfId="11" applyNumberFormat="1" applyFont="1" applyFill="1" applyBorder="1" applyAlignment="1">
      <alignment horizontal="center" vertical="center"/>
    </xf>
    <xf numFmtId="178" fontId="2" fillId="4" borderId="23" xfId="0" applyNumberFormat="1" applyFont="1" applyFill="1" applyBorder="1" applyAlignment="1" applyProtection="1">
      <alignment horizontal="center" vertical="center"/>
    </xf>
    <xf numFmtId="178" fontId="14" fillId="4" borderId="0" xfId="0" applyNumberFormat="1" applyFont="1" applyFill="1" applyAlignment="1">
      <alignment horizontal="center" vertical="center"/>
    </xf>
    <xf numFmtId="176" fontId="9" fillId="4" borderId="41" xfId="0" applyNumberFormat="1" applyFont="1" applyFill="1" applyBorder="1" applyAlignment="1">
      <alignment horizontal="center" vertical="center"/>
    </xf>
    <xf numFmtId="178" fontId="2" fillId="4" borderId="40" xfId="0" applyNumberFormat="1" applyFont="1" applyFill="1" applyBorder="1" applyAlignment="1">
      <alignment horizontal="center" vertical="center"/>
    </xf>
    <xf numFmtId="178" fontId="2" fillId="4" borderId="41" xfId="11" applyNumberFormat="1" applyFont="1" applyFill="1" applyBorder="1" applyAlignment="1">
      <alignment horizontal="center" vertical="center"/>
    </xf>
    <xf numFmtId="178" fontId="2" fillId="4" borderId="41" xfId="0" applyNumberFormat="1" applyFont="1" applyFill="1" applyBorder="1" applyAlignment="1" applyProtection="1">
      <alignment horizontal="center" vertical="center"/>
    </xf>
    <xf numFmtId="176" fontId="9" fillId="4" borderId="45" xfId="0" applyNumberFormat="1" applyFont="1" applyFill="1" applyBorder="1" applyAlignment="1">
      <alignment horizontal="center" vertical="center"/>
    </xf>
    <xf numFmtId="178" fontId="2" fillId="4" borderId="106" xfId="0" applyNumberFormat="1" applyFont="1" applyFill="1" applyBorder="1" applyAlignment="1">
      <alignment horizontal="center" vertical="center"/>
    </xf>
    <xf numFmtId="178" fontId="2" fillId="4" borderId="45" xfId="11" applyNumberFormat="1" applyFont="1" applyFill="1" applyBorder="1" applyAlignment="1">
      <alignment horizontal="center" vertical="center"/>
    </xf>
    <xf numFmtId="178" fontId="2" fillId="4" borderId="45" xfId="0" applyNumberFormat="1" applyFont="1" applyFill="1" applyBorder="1" applyAlignment="1" applyProtection="1">
      <alignment horizontal="center" vertical="center"/>
    </xf>
    <xf numFmtId="176" fontId="2" fillId="4" borderId="125" xfId="0" applyNumberFormat="1" applyFont="1" applyFill="1" applyBorder="1" applyAlignment="1">
      <alignment horizontal="center" vertical="center"/>
    </xf>
    <xf numFmtId="176" fontId="9" fillId="4" borderId="48" xfId="0" applyNumberFormat="1" applyFont="1" applyFill="1" applyBorder="1" applyAlignment="1">
      <alignment horizontal="center" vertical="center"/>
    </xf>
    <xf numFmtId="178" fontId="9" fillId="8" borderId="47" xfId="0" applyNumberFormat="1" applyFont="1" applyFill="1" applyBorder="1" applyAlignment="1">
      <alignment horizontal="center" vertical="center"/>
    </xf>
    <xf numFmtId="178" fontId="2" fillId="4" borderId="113" xfId="0" applyNumberFormat="1" applyFont="1" applyFill="1" applyBorder="1" applyAlignment="1">
      <alignment horizontal="center" vertical="center"/>
    </xf>
    <xf numFmtId="178" fontId="2" fillId="4" borderId="48" xfId="11" applyNumberFormat="1" applyFont="1" applyFill="1" applyBorder="1" applyAlignment="1">
      <alignment horizontal="center" vertical="center"/>
    </xf>
    <xf numFmtId="178" fontId="2" fillId="4" borderId="48" xfId="0" applyNumberFormat="1" applyFont="1" applyFill="1" applyBorder="1" applyAlignment="1" applyProtection="1">
      <alignment horizontal="center" vertical="center"/>
    </xf>
    <xf numFmtId="178" fontId="14" fillId="4" borderId="32" xfId="0" applyNumberFormat="1" applyFont="1" applyFill="1" applyBorder="1" applyAlignment="1">
      <alignment horizontal="center" vertical="center"/>
    </xf>
    <xf numFmtId="176" fontId="2" fillId="4" borderId="118" xfId="0" applyNumberFormat="1" applyFont="1" applyFill="1" applyBorder="1" applyAlignment="1">
      <alignment horizontal="center" vertical="center"/>
    </xf>
    <xf numFmtId="178" fontId="2" fillId="8" borderId="17" xfId="0" applyNumberFormat="1" applyFont="1" applyFill="1" applyBorder="1" applyAlignment="1">
      <alignment horizontal="center" vertical="center"/>
    </xf>
    <xf numFmtId="178" fontId="17" fillId="0" borderId="126" xfId="0" applyNumberFormat="1" applyFont="1" applyFill="1" applyBorder="1" applyAlignment="1">
      <alignment horizontal="right" vertical="center"/>
    </xf>
    <xf numFmtId="178" fontId="10" fillId="9" borderId="32" xfId="0" applyNumberFormat="1" applyFont="1" applyFill="1" applyBorder="1" applyAlignment="1">
      <alignment horizontal="left" vertical="center"/>
    </xf>
    <xf numFmtId="178" fontId="10" fillId="9" borderId="127" xfId="0" applyNumberFormat="1" applyFont="1" applyFill="1" applyBorder="1" applyAlignment="1">
      <alignment horizontal="left" vertical="center"/>
    </xf>
    <xf numFmtId="178" fontId="6" fillId="3" borderId="128" xfId="0" applyNumberFormat="1" applyFont="1" applyFill="1" applyBorder="1" applyAlignment="1">
      <alignment horizontal="center" vertical="center" wrapText="1"/>
    </xf>
    <xf numFmtId="178" fontId="6" fillId="3" borderId="129" xfId="0" applyNumberFormat="1" applyFont="1" applyFill="1" applyBorder="1" applyAlignment="1">
      <alignment horizontal="center" vertical="center" wrapText="1"/>
    </xf>
    <xf numFmtId="178" fontId="6" fillId="3" borderId="71" xfId="0" applyNumberFormat="1" applyFont="1" applyFill="1" applyBorder="1" applyAlignment="1">
      <alignment horizontal="center" vertical="center" wrapText="1"/>
    </xf>
    <xf numFmtId="176" fontId="2" fillId="4" borderId="116" xfId="0" applyNumberFormat="1" applyFont="1" applyFill="1" applyBorder="1" applyAlignment="1">
      <alignment horizontal="center" vertical="center"/>
    </xf>
    <xf numFmtId="176" fontId="2" fillId="4" borderId="70" xfId="0" applyNumberFormat="1" applyFont="1" applyFill="1" applyBorder="1" applyAlignment="1">
      <alignment horizontal="center" vertical="center"/>
    </xf>
    <xf numFmtId="178" fontId="2" fillId="8" borderId="116" xfId="0" applyNumberFormat="1" applyFont="1" applyFill="1" applyBorder="1" applyAlignment="1">
      <alignment horizontal="center" vertical="center"/>
    </xf>
    <xf numFmtId="178" fontId="1" fillId="0" borderId="89" xfId="0" applyNumberFormat="1" applyFont="1" applyFill="1" applyBorder="1" applyAlignment="1">
      <alignment horizontal="center" vertical="center"/>
    </xf>
    <xf numFmtId="178" fontId="1" fillId="0" borderId="81" xfId="0" applyNumberFormat="1" applyFont="1" applyFill="1" applyBorder="1" applyAlignment="1">
      <alignment horizontal="center" vertical="center"/>
    </xf>
    <xf numFmtId="178" fontId="1" fillId="0" borderId="91" xfId="0" applyNumberFormat="1" applyFont="1" applyFill="1" applyBorder="1" applyAlignment="1">
      <alignment horizontal="center" vertical="center"/>
    </xf>
    <xf numFmtId="178" fontId="2" fillId="8" borderId="70" xfId="0" applyNumberFormat="1" applyFont="1" applyFill="1" applyBorder="1" applyAlignment="1">
      <alignment horizontal="center" vertical="center"/>
    </xf>
    <xf numFmtId="178" fontId="1" fillId="0" borderId="84" xfId="0" applyNumberFormat="1" applyFont="1" applyFill="1" applyBorder="1" applyAlignment="1">
      <alignment horizontal="center" vertical="center"/>
    </xf>
    <xf numFmtId="178" fontId="2" fillId="8" borderId="124" xfId="0" applyNumberFormat="1" applyFont="1" applyFill="1" applyBorder="1" applyAlignment="1">
      <alignment horizontal="center" vertical="center"/>
    </xf>
    <xf numFmtId="178" fontId="2" fillId="8" borderId="118" xfId="0" applyNumberFormat="1" applyFont="1" applyFill="1" applyBorder="1" applyAlignment="1">
      <alignment horizontal="center" vertical="center"/>
    </xf>
    <xf numFmtId="178" fontId="2" fillId="4" borderId="130" xfId="0" applyNumberFormat="1" applyFont="1" applyFill="1" applyBorder="1" applyAlignment="1">
      <alignment horizontal="center" vertical="center"/>
    </xf>
    <xf numFmtId="9" fontId="2" fillId="4" borderId="113" xfId="11" applyFont="1" applyFill="1" applyBorder="1" applyAlignment="1">
      <alignment horizontal="center" vertical="center"/>
    </xf>
    <xf numFmtId="178" fontId="2" fillId="0" borderId="131" xfId="0" applyNumberFormat="1" applyFont="1" applyFill="1" applyBorder="1" applyAlignment="1">
      <alignment horizontal="center" vertical="center"/>
    </xf>
    <xf numFmtId="178" fontId="2" fillId="4" borderId="52" xfId="0" applyNumberFormat="1" applyFont="1" applyFill="1" applyBorder="1" applyAlignment="1">
      <alignment horizontal="center" vertical="center" wrapText="1"/>
    </xf>
    <xf numFmtId="182" fontId="2" fillId="4" borderId="45" xfId="0" applyNumberFormat="1" applyFont="1" applyFill="1" applyBorder="1" applyAlignment="1">
      <alignment horizontal="center" vertical="center"/>
    </xf>
    <xf numFmtId="0" fontId="8" fillId="2" borderId="41" xfId="2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24"/>
  <sheetViews>
    <sheetView tabSelected="1" zoomScale="90" zoomScaleNormal="90" zoomScaleSheetLayoutView="70" workbookViewId="0">
      <selection activeCell="AB35" sqref="AB35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12.6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1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102" t="s">
        <v>13</v>
      </c>
      <c r="L6" s="103"/>
      <c r="M6" s="104"/>
      <c r="N6" s="14" t="s">
        <v>14</v>
      </c>
      <c r="O6" s="105" t="s">
        <v>15</v>
      </c>
      <c r="P6" s="106" t="s">
        <v>16</v>
      </c>
      <c r="Q6" s="152" t="s">
        <v>17</v>
      </c>
      <c r="R6" s="153" t="s">
        <v>18</v>
      </c>
      <c r="S6" s="154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7" t="s">
        <v>23</v>
      </c>
      <c r="L7" s="108" t="s">
        <v>24</v>
      </c>
      <c r="M7" s="109" t="s">
        <v>25</v>
      </c>
      <c r="N7" s="110"/>
      <c r="O7" s="111"/>
      <c r="P7" s="112"/>
      <c r="Q7" s="155"/>
      <c r="R7" s="156"/>
      <c r="S7" s="157"/>
    </row>
    <row r="8" s="2" customFormat="1" ht="30" customHeight="1" spans="1:19">
      <c r="A8" s="16"/>
      <c r="B8" s="23"/>
      <c r="C8" s="326" t="s">
        <v>26</v>
      </c>
      <c r="D8" s="25" t="s">
        <v>27</v>
      </c>
      <c r="E8" s="326" t="s">
        <v>26</v>
      </c>
      <c r="F8" s="26">
        <v>1352.4</v>
      </c>
      <c r="G8" s="27">
        <v>591.4</v>
      </c>
      <c r="H8" s="28">
        <v>228.2</v>
      </c>
      <c r="I8" s="25" t="s">
        <v>28</v>
      </c>
      <c r="J8" s="113">
        <v>3.306</v>
      </c>
      <c r="K8" s="114" t="s">
        <v>29</v>
      </c>
      <c r="L8" s="115" t="s">
        <v>30</v>
      </c>
      <c r="M8" s="116" t="s">
        <v>31</v>
      </c>
      <c r="N8" s="117">
        <v>45587</v>
      </c>
      <c r="O8" s="118" t="s">
        <v>15</v>
      </c>
      <c r="P8" s="119" t="s">
        <v>32</v>
      </c>
      <c r="Q8" s="158">
        <f>(C11+D11)*H11+E11+F11</f>
        <v>115.084779736998</v>
      </c>
      <c r="R8" s="159">
        <f>Q8+G11</f>
        <v>115.084779736998</v>
      </c>
      <c r="S8" s="160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20" t="s">
        <v>40</v>
      </c>
      <c r="J9" s="29"/>
      <c r="K9" s="121" t="s">
        <v>41</v>
      </c>
      <c r="L9" s="29"/>
      <c r="M9" s="30" t="s">
        <v>42</v>
      </c>
      <c r="N9" s="121"/>
      <c r="O9" s="118"/>
      <c r="P9" s="119"/>
      <c r="Q9" s="158"/>
      <c r="R9" s="159"/>
      <c r="S9" s="161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8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7" t="s">
        <v>48</v>
      </c>
      <c r="O10" s="118"/>
      <c r="P10" s="119"/>
      <c r="Q10" s="158"/>
      <c r="R10" s="159"/>
      <c r="S10" s="161"/>
    </row>
    <row r="11" s="2" customFormat="1" customHeight="1" spans="1:19">
      <c r="A11" s="37"/>
      <c r="B11" s="38"/>
      <c r="C11" s="39">
        <f>R13</f>
        <v>80.7162541470566</v>
      </c>
      <c r="D11" s="40">
        <f>R64</f>
        <v>12.4901113444395</v>
      </c>
      <c r="E11" s="40">
        <f>R97</f>
        <v>13.0238095238095</v>
      </c>
      <c r="F11" s="40">
        <f>J11+L11+N11</f>
        <v>8.38857289423465</v>
      </c>
      <c r="G11" s="41">
        <f>R67</f>
        <v>0</v>
      </c>
      <c r="H11" s="42">
        <v>1.005</v>
      </c>
      <c r="I11" s="122">
        <v>0.03</v>
      </c>
      <c r="J11" s="123">
        <f>I11*(C11+D11)</f>
        <v>2.79619096474488</v>
      </c>
      <c r="K11" s="124">
        <v>0.02</v>
      </c>
      <c r="L11" s="123">
        <f>K11*(C11+D11)</f>
        <v>1.86412730982992</v>
      </c>
      <c r="M11" s="124">
        <v>0.04</v>
      </c>
      <c r="N11" s="125">
        <f>M11*(C11+D11)</f>
        <v>3.72825461965984</v>
      </c>
      <c r="O11" s="126"/>
      <c r="P11" s="127"/>
      <c r="Q11" s="162"/>
      <c r="R11" s="163"/>
      <c r="S11" s="164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8" t="s">
        <v>61</v>
      </c>
      <c r="P12" s="46" t="s">
        <v>34</v>
      </c>
      <c r="Q12" s="165" t="s">
        <v>62</v>
      </c>
      <c r="R12" s="166" t="s">
        <v>63</v>
      </c>
      <c r="S12" s="167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92" t="s">
        <v>70</v>
      </c>
      <c r="J13" s="92">
        <f>J8*0.67</f>
        <v>2.21502</v>
      </c>
      <c r="K13" s="92">
        <f t="shared" ref="K13:K15" si="0">J13/0.975</f>
        <v>2.27181538461538</v>
      </c>
      <c r="L13" s="129">
        <v>11.9</v>
      </c>
      <c r="M13" s="130">
        <v>0</v>
      </c>
      <c r="N13" s="131">
        <f t="shared" ref="N13:N15" si="1">(K13-J13)/K13</f>
        <v>0.025</v>
      </c>
      <c r="O13" s="132">
        <v>0.997</v>
      </c>
      <c r="P13" s="133">
        <f t="shared" ref="P13:P16" si="2">((K13*L13)-(K13-J13)*(1-N13)*M13)/O13</f>
        <v>27.1159509297122</v>
      </c>
      <c r="Q13" s="168">
        <f t="shared" ref="Q13:Q16" si="3">H13*P13</f>
        <v>27.1159509297122</v>
      </c>
      <c r="R13" s="169">
        <f>SUM(Q13:Q24)</f>
        <v>80.7162541470566</v>
      </c>
      <c r="S13" s="170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6" t="s">
        <v>70</v>
      </c>
      <c r="J14" s="96">
        <f>J8*0.33</f>
        <v>1.09098</v>
      </c>
      <c r="K14" s="92">
        <f t="shared" si="0"/>
        <v>1.11895384615385</v>
      </c>
      <c r="L14" s="134">
        <v>19.1</v>
      </c>
      <c r="M14" s="130">
        <v>0</v>
      </c>
      <c r="N14" s="131">
        <f t="shared" si="1"/>
        <v>0.025</v>
      </c>
      <c r="O14" s="132">
        <v>0.997</v>
      </c>
      <c r="P14" s="133">
        <f t="shared" si="2"/>
        <v>21.4363274438701</v>
      </c>
      <c r="Q14" s="168">
        <f t="shared" si="3"/>
        <v>21.4363274438701</v>
      </c>
      <c r="R14" s="169"/>
      <c r="S14" s="171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6" t="s">
        <v>70</v>
      </c>
      <c r="J15" s="96">
        <f>J8*0.042</f>
        <v>0.138852</v>
      </c>
      <c r="K15" s="92">
        <f t="shared" si="0"/>
        <v>0.142412307692308</v>
      </c>
      <c r="L15" s="134">
        <v>19</v>
      </c>
      <c r="M15" s="130">
        <v>0</v>
      </c>
      <c r="N15" s="131">
        <f t="shared" si="1"/>
        <v>0.025</v>
      </c>
      <c r="O15" s="132">
        <v>0.997</v>
      </c>
      <c r="P15" s="133">
        <f t="shared" si="2"/>
        <v>2.71397577347427</v>
      </c>
      <c r="Q15" s="168">
        <f t="shared" si="3"/>
        <v>2.71397577347427</v>
      </c>
      <c r="R15" s="169"/>
      <c r="S15" s="171"/>
    </row>
    <row r="16" s="1" customFormat="1" customHeight="1" spans="1:19">
      <c r="A16" s="47"/>
      <c r="B16" s="55"/>
      <c r="C16" s="56" t="s">
        <v>77</v>
      </c>
      <c r="D16" s="56" t="s">
        <v>77</v>
      </c>
      <c r="E16" s="57"/>
      <c r="F16" s="57"/>
      <c r="G16" s="57"/>
      <c r="H16" s="58"/>
      <c r="I16" s="58" t="s">
        <v>70</v>
      </c>
      <c r="J16" s="135"/>
      <c r="K16" s="135"/>
      <c r="L16" s="136"/>
      <c r="M16" s="137"/>
      <c r="N16" s="138"/>
      <c r="O16" s="138">
        <v>1</v>
      </c>
      <c r="P16" s="139">
        <f t="shared" si="2"/>
        <v>0</v>
      </c>
      <c r="Q16" s="172">
        <f t="shared" si="3"/>
        <v>0</v>
      </c>
      <c r="R16" s="169"/>
      <c r="S16" s="171"/>
    </row>
    <row r="17" s="1" customFormat="1" ht="35" customHeight="1" spans="1:19">
      <c r="A17" s="47"/>
      <c r="B17" s="59" t="s">
        <v>78</v>
      </c>
      <c r="C17" s="49" t="s">
        <v>79</v>
      </c>
      <c r="D17" s="50" t="s">
        <v>80</v>
      </c>
      <c r="E17" s="50"/>
      <c r="F17" s="50"/>
      <c r="G17" s="50" t="s">
        <v>69</v>
      </c>
      <c r="H17" s="51">
        <v>1</v>
      </c>
      <c r="I17" s="96" t="s">
        <v>70</v>
      </c>
      <c r="J17" s="140" t="s">
        <v>66</v>
      </c>
      <c r="K17" s="140" t="s">
        <v>66</v>
      </c>
      <c r="L17" s="129">
        <v>0.15</v>
      </c>
      <c r="M17" s="140" t="s">
        <v>66</v>
      </c>
      <c r="N17" s="140" t="s">
        <v>66</v>
      </c>
      <c r="O17" s="141">
        <v>1</v>
      </c>
      <c r="P17" s="142">
        <f t="shared" ref="P17:P24" si="4">H17*L17/O17</f>
        <v>0.15</v>
      </c>
      <c r="Q17" s="173">
        <f t="shared" ref="Q17:Q24" si="5">P17</f>
        <v>0.15</v>
      </c>
      <c r="R17" s="169"/>
      <c r="S17" s="171"/>
    </row>
    <row r="18" s="1" customFormat="1" ht="30" customHeight="1" spans="1:19">
      <c r="A18" s="47"/>
      <c r="B18" s="60"/>
      <c r="C18" s="49" t="s">
        <v>81</v>
      </c>
      <c r="D18" s="50" t="s">
        <v>82</v>
      </c>
      <c r="E18" s="54"/>
      <c r="F18" s="54"/>
      <c r="G18" s="50" t="s">
        <v>69</v>
      </c>
      <c r="H18" s="61">
        <v>2</v>
      </c>
      <c r="I18" s="96" t="s">
        <v>70</v>
      </c>
      <c r="J18" s="143" t="s">
        <v>66</v>
      </c>
      <c r="K18" s="143" t="s">
        <v>66</v>
      </c>
      <c r="L18" s="134">
        <v>0.6</v>
      </c>
      <c r="M18" s="143" t="s">
        <v>66</v>
      </c>
      <c r="N18" s="143" t="s">
        <v>66</v>
      </c>
      <c r="O18" s="144">
        <v>1</v>
      </c>
      <c r="P18" s="142">
        <f t="shared" si="4"/>
        <v>1.2</v>
      </c>
      <c r="Q18" s="173">
        <f t="shared" si="5"/>
        <v>1.2</v>
      </c>
      <c r="R18" s="169"/>
      <c r="S18" s="171"/>
    </row>
    <row r="19" s="1" customFormat="1" ht="33" customHeight="1" spans="1:19">
      <c r="A19" s="62"/>
      <c r="B19" s="60"/>
      <c r="C19" s="49" t="s">
        <v>83</v>
      </c>
      <c r="D19" s="50" t="s">
        <v>80</v>
      </c>
      <c r="E19" s="63"/>
      <c r="F19" s="63"/>
      <c r="G19" s="50" t="s">
        <v>69</v>
      </c>
      <c r="H19" s="64">
        <v>2</v>
      </c>
      <c r="I19" s="96" t="s">
        <v>70</v>
      </c>
      <c r="J19" s="143" t="s">
        <v>66</v>
      </c>
      <c r="K19" s="143" t="s">
        <v>66</v>
      </c>
      <c r="L19" s="134">
        <v>0.2</v>
      </c>
      <c r="M19" s="143" t="s">
        <v>66</v>
      </c>
      <c r="N19" s="143" t="s">
        <v>66</v>
      </c>
      <c r="O19" s="144">
        <v>1</v>
      </c>
      <c r="P19" s="142">
        <f t="shared" si="4"/>
        <v>0.4</v>
      </c>
      <c r="Q19" s="173">
        <f t="shared" si="5"/>
        <v>0.4</v>
      </c>
      <c r="R19" s="169"/>
      <c r="S19" s="174"/>
    </row>
    <row r="20" s="1" customFormat="1" ht="33" customHeight="1" spans="1:19">
      <c r="A20" s="62"/>
      <c r="B20" s="60"/>
      <c r="C20" s="49" t="s">
        <v>84</v>
      </c>
      <c r="D20" s="50" t="s">
        <v>85</v>
      </c>
      <c r="E20" s="63"/>
      <c r="F20" s="63"/>
      <c r="G20" s="50" t="s">
        <v>69</v>
      </c>
      <c r="H20" s="64">
        <v>4</v>
      </c>
      <c r="I20" s="96" t="s">
        <v>70</v>
      </c>
      <c r="J20" s="143" t="s">
        <v>66</v>
      </c>
      <c r="K20" s="143" t="s">
        <v>66</v>
      </c>
      <c r="L20" s="134">
        <v>0.15</v>
      </c>
      <c r="M20" s="143" t="s">
        <v>66</v>
      </c>
      <c r="N20" s="143" t="s">
        <v>66</v>
      </c>
      <c r="O20" s="144">
        <v>1</v>
      </c>
      <c r="P20" s="142">
        <f t="shared" si="4"/>
        <v>0.6</v>
      </c>
      <c r="Q20" s="173">
        <f t="shared" si="5"/>
        <v>0.6</v>
      </c>
      <c r="R20" s="169"/>
      <c r="S20" s="174"/>
    </row>
    <row r="21" s="1" customFormat="1" ht="30" customHeight="1" spans="1:19">
      <c r="A21" s="62"/>
      <c r="B21" s="60"/>
      <c r="C21" s="49" t="s">
        <v>86</v>
      </c>
      <c r="D21" s="63" t="s">
        <v>87</v>
      </c>
      <c r="E21" s="63"/>
      <c r="F21" s="63"/>
      <c r="G21" s="50" t="s">
        <v>69</v>
      </c>
      <c r="H21" s="64">
        <v>2</v>
      </c>
      <c r="I21" s="96" t="s">
        <v>70</v>
      </c>
      <c r="J21" s="143" t="s">
        <v>66</v>
      </c>
      <c r="K21" s="143" t="s">
        <v>66</v>
      </c>
      <c r="L21" s="134">
        <v>0.3</v>
      </c>
      <c r="M21" s="143" t="s">
        <v>66</v>
      </c>
      <c r="N21" s="143" t="s">
        <v>66</v>
      </c>
      <c r="O21" s="144">
        <v>1</v>
      </c>
      <c r="P21" s="142">
        <f t="shared" si="4"/>
        <v>0.6</v>
      </c>
      <c r="Q21" s="173">
        <f t="shared" si="5"/>
        <v>0.6</v>
      </c>
      <c r="R21" s="169"/>
      <c r="S21" s="174"/>
    </row>
    <row r="22" s="1" customFormat="1" ht="30" customHeight="1" spans="1:19">
      <c r="A22" s="62"/>
      <c r="B22" s="60"/>
      <c r="C22" s="49" t="s">
        <v>88</v>
      </c>
      <c r="D22" s="63" t="s">
        <v>89</v>
      </c>
      <c r="E22" s="63"/>
      <c r="F22" s="63"/>
      <c r="G22" s="50" t="s">
        <v>69</v>
      </c>
      <c r="H22" s="64">
        <v>1</v>
      </c>
      <c r="I22" s="96" t="s">
        <v>70</v>
      </c>
      <c r="J22" s="143" t="s">
        <v>66</v>
      </c>
      <c r="K22" s="143" t="s">
        <v>66</v>
      </c>
      <c r="L22" s="134">
        <v>19.5</v>
      </c>
      <c r="M22" s="143" t="s">
        <v>66</v>
      </c>
      <c r="N22" s="143" t="s">
        <v>66</v>
      </c>
      <c r="O22" s="144">
        <v>1</v>
      </c>
      <c r="P22" s="142">
        <f t="shared" si="4"/>
        <v>19.5</v>
      </c>
      <c r="Q22" s="173">
        <f t="shared" si="5"/>
        <v>19.5</v>
      </c>
      <c r="R22" s="169"/>
      <c r="S22" s="174"/>
    </row>
    <row r="23" s="1" customFormat="1" ht="30" customHeight="1" spans="1:19">
      <c r="A23" s="62"/>
      <c r="B23" s="60"/>
      <c r="C23" s="49" t="s">
        <v>90</v>
      </c>
      <c r="D23" s="63" t="s">
        <v>91</v>
      </c>
      <c r="E23" s="63"/>
      <c r="F23" s="63"/>
      <c r="G23" s="50" t="s">
        <v>69</v>
      </c>
      <c r="H23" s="64">
        <v>1</v>
      </c>
      <c r="I23" s="96" t="s">
        <v>70</v>
      </c>
      <c r="J23" s="143" t="s">
        <v>66</v>
      </c>
      <c r="K23" s="143" t="s">
        <v>66</v>
      </c>
      <c r="L23" s="134">
        <v>7</v>
      </c>
      <c r="M23" s="143" t="s">
        <v>66</v>
      </c>
      <c r="N23" s="143" t="s">
        <v>66</v>
      </c>
      <c r="O23" s="144">
        <v>1</v>
      </c>
      <c r="P23" s="142">
        <f t="shared" si="4"/>
        <v>7</v>
      </c>
      <c r="Q23" s="173">
        <f t="shared" si="5"/>
        <v>7</v>
      </c>
      <c r="R23" s="169"/>
      <c r="S23" s="174"/>
    </row>
    <row r="24" s="1" customFormat="1" customHeight="1" spans="1:19">
      <c r="A24" s="69"/>
      <c r="B24" s="70"/>
      <c r="C24" s="56" t="s">
        <v>77</v>
      </c>
      <c r="D24" s="56" t="s">
        <v>77</v>
      </c>
      <c r="E24" s="71"/>
      <c r="F24" s="71"/>
      <c r="G24" s="50"/>
      <c r="H24" s="72"/>
      <c r="I24" s="72" t="s">
        <v>70</v>
      </c>
      <c r="J24" s="145" t="s">
        <v>66</v>
      </c>
      <c r="K24" s="145" t="s">
        <v>66</v>
      </c>
      <c r="L24" s="146">
        <v>0</v>
      </c>
      <c r="M24" s="145" t="s">
        <v>66</v>
      </c>
      <c r="N24" s="145" t="s">
        <v>66</v>
      </c>
      <c r="O24" s="147">
        <v>1</v>
      </c>
      <c r="P24" s="142">
        <f t="shared" si="4"/>
        <v>0</v>
      </c>
      <c r="Q24" s="173">
        <f t="shared" si="5"/>
        <v>0</v>
      </c>
      <c r="R24" s="177"/>
      <c r="S24" s="178"/>
    </row>
    <row r="25" s="1" customFormat="1" customHeight="1" spans="1:36">
      <c r="A25" s="73" t="s">
        <v>92</v>
      </c>
      <c r="B25" s="74" t="s">
        <v>93</v>
      </c>
      <c r="C25" s="75" t="s">
        <v>94</v>
      </c>
      <c r="D25" s="76" t="s">
        <v>95</v>
      </c>
      <c r="E25" s="76" t="s">
        <v>96</v>
      </c>
      <c r="F25" s="77" t="s">
        <v>97</v>
      </c>
      <c r="G25" s="78" t="s">
        <v>98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183"/>
      <c r="AA25" s="79" t="s">
        <v>99</v>
      </c>
      <c r="AB25" s="79"/>
      <c r="AC25" s="79"/>
      <c r="AD25" s="79"/>
      <c r="AE25" s="78" t="s">
        <v>100</v>
      </c>
      <c r="AF25" s="183"/>
      <c r="AG25" s="193" t="s">
        <v>61</v>
      </c>
      <c r="AH25" s="194" t="s">
        <v>101</v>
      </c>
      <c r="AI25" s="77" t="s">
        <v>62</v>
      </c>
      <c r="AJ25" s="195" t="s">
        <v>19</v>
      </c>
    </row>
    <row r="26" s="1" customFormat="1" customHeight="1" spans="1:36">
      <c r="A26" s="47"/>
      <c r="B26" s="80"/>
      <c r="C26" s="81"/>
      <c r="D26" s="82"/>
      <c r="E26" s="82"/>
      <c r="F26" s="83"/>
      <c r="G26" s="84" t="s">
        <v>102</v>
      </c>
      <c r="H26" s="85"/>
      <c r="I26" s="85"/>
      <c r="J26" s="85"/>
      <c r="K26" s="85"/>
      <c r="L26" s="85"/>
      <c r="M26" s="85"/>
      <c r="N26" s="85"/>
      <c r="O26" s="148"/>
      <c r="P26" s="149" t="s">
        <v>103</v>
      </c>
      <c r="Q26" s="149"/>
      <c r="R26" s="149" t="s">
        <v>104</v>
      </c>
      <c r="S26" s="149"/>
      <c r="T26" s="149" t="s">
        <v>105</v>
      </c>
      <c r="U26" s="149"/>
      <c r="V26" s="149"/>
      <c r="W26" s="179" t="s">
        <v>106</v>
      </c>
      <c r="X26" s="179"/>
      <c r="Y26" s="179"/>
      <c r="Z26" s="184" t="s">
        <v>107</v>
      </c>
      <c r="AA26" s="81" t="s">
        <v>108</v>
      </c>
      <c r="AB26" s="29" t="s">
        <v>109</v>
      </c>
      <c r="AC26" s="30" t="s">
        <v>110</v>
      </c>
      <c r="AD26" s="121" t="s">
        <v>111</v>
      </c>
      <c r="AE26" s="185" t="s">
        <v>112</v>
      </c>
      <c r="AF26" s="184" t="s">
        <v>113</v>
      </c>
      <c r="AG26" s="196"/>
      <c r="AH26" s="197"/>
      <c r="AI26" s="198"/>
      <c r="AJ26" s="199"/>
    </row>
    <row r="27" s="1" customFormat="1" ht="31" customHeight="1" spans="1:36">
      <c r="A27" s="47"/>
      <c r="B27" s="86"/>
      <c r="C27" s="45"/>
      <c r="D27" s="34"/>
      <c r="E27" s="34"/>
      <c r="F27" s="87"/>
      <c r="G27" s="88" t="s">
        <v>114</v>
      </c>
      <c r="H27" s="34" t="s">
        <v>52</v>
      </c>
      <c r="I27" s="34" t="s">
        <v>115</v>
      </c>
      <c r="J27" s="34" t="s">
        <v>116</v>
      </c>
      <c r="K27" s="34" t="s">
        <v>117</v>
      </c>
      <c r="L27" s="34" t="s">
        <v>118</v>
      </c>
      <c r="M27" s="34" t="s">
        <v>119</v>
      </c>
      <c r="N27" s="34" t="s">
        <v>120</v>
      </c>
      <c r="O27" s="34" t="s">
        <v>121</v>
      </c>
      <c r="P27" s="34" t="s">
        <v>122</v>
      </c>
      <c r="Q27" s="34" t="s">
        <v>123</v>
      </c>
      <c r="R27" s="34" t="s">
        <v>124</v>
      </c>
      <c r="S27" s="34" t="s">
        <v>125</v>
      </c>
      <c r="T27" s="34" t="s">
        <v>126</v>
      </c>
      <c r="U27" s="34" t="s">
        <v>127</v>
      </c>
      <c r="V27" s="34" t="s">
        <v>128</v>
      </c>
      <c r="W27" s="180" t="s">
        <v>129</v>
      </c>
      <c r="X27" s="34" t="s">
        <v>130</v>
      </c>
      <c r="Y27" s="34" t="s">
        <v>131</v>
      </c>
      <c r="Z27" s="35"/>
      <c r="AA27" s="45"/>
      <c r="AB27" s="33"/>
      <c r="AC27" s="34"/>
      <c r="AD27" s="87"/>
      <c r="AE27" s="186"/>
      <c r="AF27" s="35"/>
      <c r="AG27" s="200"/>
      <c r="AH27" s="33"/>
      <c r="AI27" s="201"/>
      <c r="AJ27" s="202"/>
    </row>
    <row r="28" s="4" customFormat="1" customHeight="1" spans="1:36">
      <c r="A28" s="89"/>
      <c r="B28" s="90">
        <v>1</v>
      </c>
      <c r="C28" s="91" t="s">
        <v>132</v>
      </c>
      <c r="D28" s="92" t="s">
        <v>133</v>
      </c>
      <c r="E28" s="93">
        <v>1</v>
      </c>
      <c r="F28" s="94">
        <v>240</v>
      </c>
      <c r="G28" s="95" t="s">
        <v>134</v>
      </c>
      <c r="H28" s="96" t="s">
        <v>135</v>
      </c>
      <c r="I28" s="96"/>
      <c r="J28" s="96">
        <v>300</v>
      </c>
      <c r="K28" s="96">
        <v>45</v>
      </c>
      <c r="L28" s="96">
        <v>800</v>
      </c>
      <c r="M28" s="150">
        <v>0.02</v>
      </c>
      <c r="N28" s="141">
        <v>0.03</v>
      </c>
      <c r="O28" s="141">
        <v>0.95</v>
      </c>
      <c r="P28" s="93">
        <v>10</v>
      </c>
      <c r="Q28" s="143">
        <f t="shared" ref="Q28:Q63" si="6">J28*10000*(1-N28+M28)/P28/12/26/20</f>
        <v>47.5961538461538</v>
      </c>
      <c r="R28" s="181">
        <v>23.5</v>
      </c>
      <c r="S28" s="143">
        <f t="shared" ref="S28:S63" si="7">L28*R28/26/20</f>
        <v>36.1538461538462</v>
      </c>
      <c r="T28" s="92">
        <v>4</v>
      </c>
      <c r="U28" s="93">
        <v>1</v>
      </c>
      <c r="V28" s="143">
        <f t="shared" ref="V28:V63" si="8">T28*U28</f>
        <v>4</v>
      </c>
      <c r="W28" s="92">
        <v>1</v>
      </c>
      <c r="X28" s="92">
        <v>0.8</v>
      </c>
      <c r="Y28" s="187">
        <f t="shared" ref="Y28:Y63" si="9">K28*X28*W28</f>
        <v>36</v>
      </c>
      <c r="Z28" s="188">
        <f t="shared" ref="Z28:Z63" si="10">(S28+Q28)/O28+Y28+V28</f>
        <v>128.157894736842</v>
      </c>
      <c r="AA28" s="189">
        <v>10</v>
      </c>
      <c r="AB28" s="190">
        <v>5800</v>
      </c>
      <c r="AC28" s="93">
        <v>1</v>
      </c>
      <c r="AD28" s="191">
        <f t="shared" ref="AD28:AD63" si="11">AC28*AA28*AB28/26/10</f>
        <v>223.076923076923</v>
      </c>
      <c r="AE28" s="192">
        <v>0.4</v>
      </c>
      <c r="AF28" s="188">
        <f t="shared" ref="AF28:AF63" si="12">AE28*Z28</f>
        <v>51.2631578947368</v>
      </c>
      <c r="AG28" s="203">
        <v>1</v>
      </c>
      <c r="AH28" s="143">
        <f t="shared" ref="AH28:AH63" si="13">(AD28+AF28)/AG28/F28</f>
        <v>1.14308367071525</v>
      </c>
      <c r="AI28" s="204">
        <f t="shared" ref="AI28:AI32" si="14">AH28*E28</f>
        <v>1.14308367071525</v>
      </c>
      <c r="AJ28" s="205" t="s">
        <v>136</v>
      </c>
    </row>
    <row r="29" s="1" customFormat="1" customHeight="1" spans="1:36">
      <c r="A29" s="47"/>
      <c r="B29" s="97">
        <v>2</v>
      </c>
      <c r="C29" s="91"/>
      <c r="D29" s="92" t="s">
        <v>137</v>
      </c>
      <c r="E29" s="93">
        <v>1</v>
      </c>
      <c r="F29" s="94">
        <v>400</v>
      </c>
      <c r="G29" s="95" t="s">
        <v>138</v>
      </c>
      <c r="H29" s="96" t="s">
        <v>139</v>
      </c>
      <c r="I29" s="96" t="s">
        <v>140</v>
      </c>
      <c r="J29" s="96">
        <v>1200</v>
      </c>
      <c r="K29" s="96">
        <v>280</v>
      </c>
      <c r="L29" s="96">
        <v>1400</v>
      </c>
      <c r="M29" s="150">
        <v>0.025</v>
      </c>
      <c r="N29" s="141">
        <v>0.03</v>
      </c>
      <c r="O29" s="141">
        <v>0.95</v>
      </c>
      <c r="P29" s="93">
        <v>10</v>
      </c>
      <c r="Q29" s="143">
        <f t="shared" si="6"/>
        <v>191.346153846154</v>
      </c>
      <c r="R29" s="181">
        <v>23.5</v>
      </c>
      <c r="S29" s="143">
        <f t="shared" si="7"/>
        <v>63.2692307692308</v>
      </c>
      <c r="T29" s="96">
        <v>4</v>
      </c>
      <c r="U29" s="182">
        <v>1</v>
      </c>
      <c r="V29" s="143">
        <f t="shared" si="8"/>
        <v>4</v>
      </c>
      <c r="W29" s="96">
        <v>1</v>
      </c>
      <c r="X29" s="96">
        <v>0.8</v>
      </c>
      <c r="Y29" s="187">
        <f t="shared" si="9"/>
        <v>224</v>
      </c>
      <c r="Z29" s="188">
        <f t="shared" si="10"/>
        <v>496.016194331984</v>
      </c>
      <c r="AA29" s="189">
        <v>10</v>
      </c>
      <c r="AB29" s="190">
        <v>5800</v>
      </c>
      <c r="AC29" s="93">
        <v>12</v>
      </c>
      <c r="AD29" s="191">
        <f t="shared" si="11"/>
        <v>2676.92307692308</v>
      </c>
      <c r="AE29" s="192">
        <v>0.13</v>
      </c>
      <c r="AF29" s="188">
        <f t="shared" si="12"/>
        <v>64.4821052631579</v>
      </c>
      <c r="AG29" s="206">
        <v>0.997</v>
      </c>
      <c r="AH29" s="143">
        <f t="shared" si="13"/>
        <v>6.87413536155024</v>
      </c>
      <c r="AI29" s="204">
        <f t="shared" si="14"/>
        <v>6.87413536155024</v>
      </c>
      <c r="AJ29" s="205" t="s">
        <v>136</v>
      </c>
    </row>
    <row r="30" s="1" customFormat="1" customHeight="1" spans="1:36">
      <c r="A30" s="47"/>
      <c r="B30" s="98">
        <v>3</v>
      </c>
      <c r="C30" s="91"/>
      <c r="D30" s="96" t="s">
        <v>141</v>
      </c>
      <c r="E30" s="99">
        <v>1</v>
      </c>
      <c r="F30" s="94">
        <v>400</v>
      </c>
      <c r="G30" s="95" t="s">
        <v>142</v>
      </c>
      <c r="H30" s="96" t="s">
        <v>135</v>
      </c>
      <c r="I30" s="96"/>
      <c r="J30" s="96">
        <v>32</v>
      </c>
      <c r="K30" s="96">
        <v>25</v>
      </c>
      <c r="L30" s="96">
        <v>40</v>
      </c>
      <c r="M30" s="150">
        <v>0.02</v>
      </c>
      <c r="N30" s="141">
        <v>0.03</v>
      </c>
      <c r="O30" s="141">
        <v>0.95</v>
      </c>
      <c r="P30" s="93">
        <v>10</v>
      </c>
      <c r="Q30" s="143">
        <f t="shared" si="6"/>
        <v>5.07692307692308</v>
      </c>
      <c r="R30" s="181">
        <v>23.5</v>
      </c>
      <c r="S30" s="143">
        <f t="shared" si="7"/>
        <v>1.80769230769231</v>
      </c>
      <c r="T30" s="92"/>
      <c r="U30" s="182">
        <v>0</v>
      </c>
      <c r="V30" s="143">
        <f t="shared" si="8"/>
        <v>0</v>
      </c>
      <c r="W30" s="92">
        <v>1</v>
      </c>
      <c r="X30" s="96">
        <v>0.8</v>
      </c>
      <c r="Y30" s="187">
        <f t="shared" si="9"/>
        <v>20</v>
      </c>
      <c r="Z30" s="188">
        <f t="shared" si="10"/>
        <v>27.246963562753</v>
      </c>
      <c r="AA30" s="189">
        <v>10</v>
      </c>
      <c r="AB30" s="190">
        <v>5800</v>
      </c>
      <c r="AC30" s="93">
        <v>2</v>
      </c>
      <c r="AD30" s="191">
        <f t="shared" si="11"/>
        <v>446.153846153846</v>
      </c>
      <c r="AE30" s="192">
        <v>0.0028</v>
      </c>
      <c r="AF30" s="188">
        <f t="shared" si="12"/>
        <v>0.0762914979757085</v>
      </c>
      <c r="AG30" s="206">
        <v>0.997</v>
      </c>
      <c r="AH30" s="143">
        <f t="shared" si="13"/>
        <v>1.11893214055121</v>
      </c>
      <c r="AI30" s="204">
        <f t="shared" si="14"/>
        <v>1.11893214055121</v>
      </c>
      <c r="AJ30" s="205" t="s">
        <v>136</v>
      </c>
    </row>
    <row r="31" s="1" customFormat="1" customHeight="1" spans="1:36">
      <c r="A31" s="47"/>
      <c r="B31" s="97">
        <v>4</v>
      </c>
      <c r="C31" s="91"/>
      <c r="D31" s="96" t="s">
        <v>143</v>
      </c>
      <c r="E31" s="99">
        <v>1</v>
      </c>
      <c r="F31" s="94">
        <v>400</v>
      </c>
      <c r="G31" s="95" t="s">
        <v>144</v>
      </c>
      <c r="H31" s="96" t="s">
        <v>66</v>
      </c>
      <c r="I31" s="96"/>
      <c r="J31" s="96">
        <v>8</v>
      </c>
      <c r="K31" s="96">
        <v>6</v>
      </c>
      <c r="L31" s="96">
        <v>100</v>
      </c>
      <c r="M31" s="150">
        <v>0.01</v>
      </c>
      <c r="N31" s="141">
        <v>0.03</v>
      </c>
      <c r="O31" s="141">
        <v>0.95</v>
      </c>
      <c r="P31" s="93">
        <v>10</v>
      </c>
      <c r="Q31" s="143">
        <f t="shared" si="6"/>
        <v>1.25641025641026</v>
      </c>
      <c r="R31" s="181">
        <v>23.5</v>
      </c>
      <c r="S31" s="143">
        <f t="shared" si="7"/>
        <v>4.51923076923077</v>
      </c>
      <c r="T31" s="96"/>
      <c r="U31" s="182">
        <v>0</v>
      </c>
      <c r="V31" s="143">
        <f t="shared" si="8"/>
        <v>0</v>
      </c>
      <c r="W31" s="96">
        <v>1</v>
      </c>
      <c r="X31" s="96">
        <v>0.8</v>
      </c>
      <c r="Y31" s="187">
        <f t="shared" si="9"/>
        <v>4.8</v>
      </c>
      <c r="Z31" s="188">
        <f t="shared" si="10"/>
        <v>10.8796221322537</v>
      </c>
      <c r="AA31" s="189">
        <v>10</v>
      </c>
      <c r="AB31" s="190">
        <v>5800</v>
      </c>
      <c r="AC31" s="93">
        <v>4</v>
      </c>
      <c r="AD31" s="191">
        <f t="shared" si="11"/>
        <v>892.307692307692</v>
      </c>
      <c r="AE31" s="192">
        <v>0.0028</v>
      </c>
      <c r="AF31" s="188">
        <f t="shared" si="12"/>
        <v>0.0304629419703104</v>
      </c>
      <c r="AG31" s="206">
        <v>0.997</v>
      </c>
      <c r="AH31" s="143">
        <f t="shared" si="13"/>
        <v>2.23755806231109</v>
      </c>
      <c r="AI31" s="204">
        <f t="shared" si="14"/>
        <v>2.23755806231109</v>
      </c>
      <c r="AJ31" s="205" t="s">
        <v>136</v>
      </c>
    </row>
    <row r="32" s="1" customFormat="1" customHeight="1" spans="1:36">
      <c r="A32" s="47"/>
      <c r="B32" s="97">
        <v>5</v>
      </c>
      <c r="C32" s="91"/>
      <c r="D32" s="96" t="s">
        <v>145</v>
      </c>
      <c r="E32" s="99">
        <v>1</v>
      </c>
      <c r="F32" s="94">
        <v>400</v>
      </c>
      <c r="G32" s="95" t="s">
        <v>146</v>
      </c>
      <c r="H32" s="96" t="s">
        <v>147</v>
      </c>
      <c r="I32" s="96"/>
      <c r="J32" s="96">
        <v>100</v>
      </c>
      <c r="K32" s="96">
        <v>30</v>
      </c>
      <c r="L32" s="96">
        <v>2200</v>
      </c>
      <c r="M32" s="150">
        <v>0.02</v>
      </c>
      <c r="N32" s="141">
        <v>0.03</v>
      </c>
      <c r="O32" s="141">
        <v>0.95</v>
      </c>
      <c r="P32" s="93">
        <v>10</v>
      </c>
      <c r="Q32" s="143">
        <f t="shared" si="6"/>
        <v>15.8653846153846</v>
      </c>
      <c r="R32" s="181">
        <v>23.5</v>
      </c>
      <c r="S32" s="143">
        <f t="shared" si="7"/>
        <v>99.4230769230769</v>
      </c>
      <c r="T32" s="92"/>
      <c r="U32" s="182">
        <v>0.03</v>
      </c>
      <c r="V32" s="143">
        <f t="shared" si="8"/>
        <v>0</v>
      </c>
      <c r="W32" s="92">
        <v>1</v>
      </c>
      <c r="X32" s="96">
        <v>0.8</v>
      </c>
      <c r="Y32" s="143">
        <f t="shared" si="9"/>
        <v>24</v>
      </c>
      <c r="Z32" s="188">
        <f t="shared" si="10"/>
        <v>145.356275303644</v>
      </c>
      <c r="AA32" s="189">
        <v>10</v>
      </c>
      <c r="AB32" s="190">
        <v>5800</v>
      </c>
      <c r="AC32" s="93">
        <v>2</v>
      </c>
      <c r="AD32" s="191">
        <f t="shared" si="11"/>
        <v>446.153846153846</v>
      </c>
      <c r="AE32" s="192">
        <v>0.0028</v>
      </c>
      <c r="AF32" s="188">
        <f t="shared" si="12"/>
        <v>0.406997570850202</v>
      </c>
      <c r="AG32" s="206">
        <v>1</v>
      </c>
      <c r="AH32" s="143">
        <f t="shared" si="13"/>
        <v>1.11640210931174</v>
      </c>
      <c r="AI32" s="204">
        <f t="shared" si="14"/>
        <v>1.11640210931174</v>
      </c>
      <c r="AJ32" s="205" t="s">
        <v>136</v>
      </c>
    </row>
    <row r="33" s="1" customFormat="1" customHeight="1" spans="1:36">
      <c r="A33" s="47"/>
      <c r="B33" s="97"/>
      <c r="C33" s="100"/>
      <c r="D33" s="96"/>
      <c r="E33" s="99">
        <v>1</v>
      </c>
      <c r="F33" s="101">
        <v>1</v>
      </c>
      <c r="G33" s="95"/>
      <c r="H33" s="96"/>
      <c r="I33" s="96"/>
      <c r="J33" s="96"/>
      <c r="K33" s="96"/>
      <c r="L33" s="96"/>
      <c r="M33" s="141"/>
      <c r="N33" s="141"/>
      <c r="O33" s="141"/>
      <c r="P33" s="93"/>
      <c r="Q33" s="143" t="e">
        <f t="shared" si="6"/>
        <v>#DIV/0!</v>
      </c>
      <c r="R33" s="93"/>
      <c r="S33" s="143">
        <f t="shared" si="7"/>
        <v>0</v>
      </c>
      <c r="T33" s="96"/>
      <c r="U33" s="182"/>
      <c r="V33" s="143">
        <f t="shared" si="8"/>
        <v>0</v>
      </c>
      <c r="W33" s="96"/>
      <c r="X33" s="96">
        <v>0.8</v>
      </c>
      <c r="Y33" s="143">
        <f t="shared" si="9"/>
        <v>0</v>
      </c>
      <c r="Z33" s="188" t="e">
        <f t="shared" si="10"/>
        <v>#DIV/0!</v>
      </c>
      <c r="AA33" s="189"/>
      <c r="AB33" s="190"/>
      <c r="AC33" s="93">
        <v>0.5</v>
      </c>
      <c r="AD33" s="191">
        <f t="shared" si="11"/>
        <v>0</v>
      </c>
      <c r="AE33" s="192"/>
      <c r="AF33" s="188" t="e">
        <f t="shared" si="12"/>
        <v>#DIV/0!</v>
      </c>
      <c r="AG33" s="207"/>
      <c r="AH33" s="143" t="e">
        <f t="shared" si="13"/>
        <v>#DIV/0!</v>
      </c>
      <c r="AI33" s="191">
        <v>0</v>
      </c>
      <c r="AJ33" s="208"/>
    </row>
    <row r="34" s="1" customFormat="1" customHeight="1" spans="1:36">
      <c r="A34" s="47"/>
      <c r="B34" s="97"/>
      <c r="C34" s="100"/>
      <c r="D34" s="96"/>
      <c r="E34" s="99">
        <v>1</v>
      </c>
      <c r="F34" s="101">
        <v>1</v>
      </c>
      <c r="G34" s="95"/>
      <c r="H34" s="96"/>
      <c r="I34" s="96"/>
      <c r="J34" s="96"/>
      <c r="K34" s="96"/>
      <c r="L34" s="96"/>
      <c r="M34" s="141"/>
      <c r="N34" s="141"/>
      <c r="O34" s="141"/>
      <c r="P34" s="93"/>
      <c r="Q34" s="143" t="e">
        <f t="shared" si="6"/>
        <v>#DIV/0!</v>
      </c>
      <c r="R34" s="93"/>
      <c r="S34" s="143">
        <f t="shared" si="7"/>
        <v>0</v>
      </c>
      <c r="T34" s="92"/>
      <c r="U34" s="182"/>
      <c r="V34" s="143">
        <f t="shared" si="8"/>
        <v>0</v>
      </c>
      <c r="W34" s="92"/>
      <c r="X34" s="96">
        <v>0.8</v>
      </c>
      <c r="Y34" s="143">
        <f t="shared" si="9"/>
        <v>0</v>
      </c>
      <c r="Z34" s="188" t="e">
        <f t="shared" si="10"/>
        <v>#DIV/0!</v>
      </c>
      <c r="AA34" s="189"/>
      <c r="AB34" s="190"/>
      <c r="AC34" s="93">
        <v>1</v>
      </c>
      <c r="AD34" s="191">
        <f t="shared" si="11"/>
        <v>0</v>
      </c>
      <c r="AE34" s="192"/>
      <c r="AF34" s="188" t="e">
        <f t="shared" si="12"/>
        <v>#DIV/0!</v>
      </c>
      <c r="AG34" s="207"/>
      <c r="AH34" s="143" t="e">
        <f t="shared" si="13"/>
        <v>#DIV/0!</v>
      </c>
      <c r="AI34" s="191">
        <v>0</v>
      </c>
      <c r="AJ34" s="208"/>
    </row>
    <row r="35" s="1" customFormat="1" customHeight="1" spans="1:36">
      <c r="A35" s="47"/>
      <c r="B35" s="97"/>
      <c r="C35" s="100"/>
      <c r="D35" s="96"/>
      <c r="E35" s="99">
        <v>1</v>
      </c>
      <c r="F35" s="101">
        <v>1</v>
      </c>
      <c r="G35" s="95"/>
      <c r="H35" s="96"/>
      <c r="I35" s="96"/>
      <c r="J35" s="96"/>
      <c r="K35" s="96"/>
      <c r="L35" s="96"/>
      <c r="M35" s="141"/>
      <c r="N35" s="141"/>
      <c r="O35" s="141"/>
      <c r="P35" s="93"/>
      <c r="Q35" s="143" t="e">
        <f t="shared" si="6"/>
        <v>#DIV/0!</v>
      </c>
      <c r="R35" s="93"/>
      <c r="S35" s="143">
        <f t="shared" si="7"/>
        <v>0</v>
      </c>
      <c r="T35" s="96"/>
      <c r="U35" s="182"/>
      <c r="V35" s="143">
        <f t="shared" si="8"/>
        <v>0</v>
      </c>
      <c r="W35" s="96"/>
      <c r="X35" s="96">
        <v>0.8</v>
      </c>
      <c r="Y35" s="143">
        <f t="shared" si="9"/>
        <v>0</v>
      </c>
      <c r="Z35" s="188" t="e">
        <f t="shared" si="10"/>
        <v>#DIV/0!</v>
      </c>
      <c r="AA35" s="189"/>
      <c r="AB35" s="190"/>
      <c r="AC35" s="93">
        <v>1</v>
      </c>
      <c r="AD35" s="191">
        <f t="shared" si="11"/>
        <v>0</v>
      </c>
      <c r="AE35" s="192"/>
      <c r="AF35" s="188" t="e">
        <f t="shared" si="12"/>
        <v>#DIV/0!</v>
      </c>
      <c r="AG35" s="207"/>
      <c r="AH35" s="143" t="e">
        <f t="shared" si="13"/>
        <v>#DIV/0!</v>
      </c>
      <c r="AI35" s="191">
        <v>0</v>
      </c>
      <c r="AJ35" s="208"/>
    </row>
    <row r="36" s="1" customFormat="1" customHeight="1" spans="1:36">
      <c r="A36" s="47"/>
      <c r="B36" s="97"/>
      <c r="C36" s="100"/>
      <c r="D36" s="96"/>
      <c r="E36" s="99">
        <v>1</v>
      </c>
      <c r="F36" s="101">
        <v>1</v>
      </c>
      <c r="G36" s="95"/>
      <c r="H36" s="96"/>
      <c r="I36" s="96"/>
      <c r="J36" s="96"/>
      <c r="K36" s="96"/>
      <c r="L36" s="96"/>
      <c r="M36" s="141"/>
      <c r="N36" s="141"/>
      <c r="O36" s="141"/>
      <c r="P36" s="93"/>
      <c r="Q36" s="143" t="e">
        <f t="shared" si="6"/>
        <v>#DIV/0!</v>
      </c>
      <c r="R36" s="93"/>
      <c r="S36" s="143">
        <f t="shared" si="7"/>
        <v>0</v>
      </c>
      <c r="T36" s="96"/>
      <c r="U36" s="182"/>
      <c r="V36" s="143">
        <f t="shared" si="8"/>
        <v>0</v>
      </c>
      <c r="W36" s="96"/>
      <c r="X36" s="96">
        <v>0.8</v>
      </c>
      <c r="Y36" s="143">
        <f t="shared" si="9"/>
        <v>0</v>
      </c>
      <c r="Z36" s="188" t="e">
        <f t="shared" si="10"/>
        <v>#DIV/0!</v>
      </c>
      <c r="AA36" s="189"/>
      <c r="AB36" s="190"/>
      <c r="AC36" s="93">
        <v>1</v>
      </c>
      <c r="AD36" s="191">
        <f t="shared" si="11"/>
        <v>0</v>
      </c>
      <c r="AE36" s="192"/>
      <c r="AF36" s="188" t="e">
        <f t="shared" si="12"/>
        <v>#DIV/0!</v>
      </c>
      <c r="AG36" s="207"/>
      <c r="AH36" s="143" t="e">
        <f t="shared" si="13"/>
        <v>#DIV/0!</v>
      </c>
      <c r="AI36" s="191">
        <v>0</v>
      </c>
      <c r="AJ36" s="208"/>
    </row>
    <row r="37" s="1" customFormat="1" hidden="1" customHeight="1" spans="1:36">
      <c r="A37" s="47"/>
      <c r="B37" s="97"/>
      <c r="C37" s="100"/>
      <c r="D37" s="96"/>
      <c r="E37" s="99">
        <v>1</v>
      </c>
      <c r="F37" s="101">
        <v>1</v>
      </c>
      <c r="G37" s="95"/>
      <c r="H37" s="96"/>
      <c r="I37" s="96"/>
      <c r="J37" s="96"/>
      <c r="K37" s="96"/>
      <c r="L37" s="96"/>
      <c r="M37" s="141"/>
      <c r="N37" s="141"/>
      <c r="O37" s="141"/>
      <c r="P37" s="93"/>
      <c r="Q37" s="143" t="e">
        <f t="shared" si="6"/>
        <v>#DIV/0!</v>
      </c>
      <c r="R37" s="93"/>
      <c r="S37" s="143">
        <f t="shared" si="7"/>
        <v>0</v>
      </c>
      <c r="T37" s="92">
        <v>8</v>
      </c>
      <c r="U37" s="182"/>
      <c r="V37" s="143">
        <f t="shared" si="8"/>
        <v>0</v>
      </c>
      <c r="W37" s="92"/>
      <c r="X37" s="96">
        <v>0.8</v>
      </c>
      <c r="Y37" s="143">
        <f t="shared" si="9"/>
        <v>0</v>
      </c>
      <c r="Z37" s="188" t="e">
        <f t="shared" si="10"/>
        <v>#DIV/0!</v>
      </c>
      <c r="AA37" s="189"/>
      <c r="AB37" s="190"/>
      <c r="AC37" s="93"/>
      <c r="AD37" s="191">
        <f t="shared" si="11"/>
        <v>0</v>
      </c>
      <c r="AE37" s="192"/>
      <c r="AF37" s="188" t="e">
        <f t="shared" si="12"/>
        <v>#DIV/0!</v>
      </c>
      <c r="AG37" s="209"/>
      <c r="AH37" s="143" t="e">
        <f t="shared" si="13"/>
        <v>#DIV/0!</v>
      </c>
      <c r="AI37" s="191">
        <v>0</v>
      </c>
      <c r="AJ37" s="208"/>
    </row>
    <row r="38" s="1" customFormat="1" hidden="1" customHeight="1" spans="1:36">
      <c r="A38" s="47"/>
      <c r="B38" s="97"/>
      <c r="C38" s="100"/>
      <c r="D38" s="96"/>
      <c r="E38" s="99">
        <v>1</v>
      </c>
      <c r="F38" s="101">
        <v>1</v>
      </c>
      <c r="G38" s="95"/>
      <c r="H38" s="96"/>
      <c r="I38" s="96"/>
      <c r="J38" s="96"/>
      <c r="K38" s="96"/>
      <c r="L38" s="96"/>
      <c r="M38" s="141"/>
      <c r="N38" s="141"/>
      <c r="O38" s="141"/>
      <c r="P38" s="93"/>
      <c r="Q38" s="143" t="e">
        <f t="shared" si="6"/>
        <v>#DIV/0!</v>
      </c>
      <c r="R38" s="93"/>
      <c r="S38" s="143">
        <f t="shared" si="7"/>
        <v>0</v>
      </c>
      <c r="T38" s="96">
        <v>8</v>
      </c>
      <c r="U38" s="182"/>
      <c r="V38" s="143">
        <f t="shared" si="8"/>
        <v>0</v>
      </c>
      <c r="W38" s="96"/>
      <c r="X38" s="96">
        <v>0.8</v>
      </c>
      <c r="Y38" s="143">
        <f t="shared" si="9"/>
        <v>0</v>
      </c>
      <c r="Z38" s="188" t="e">
        <f t="shared" si="10"/>
        <v>#DIV/0!</v>
      </c>
      <c r="AA38" s="189"/>
      <c r="AB38" s="190"/>
      <c r="AC38" s="93"/>
      <c r="AD38" s="191">
        <f t="shared" si="11"/>
        <v>0</v>
      </c>
      <c r="AE38" s="192"/>
      <c r="AF38" s="188" t="e">
        <f t="shared" si="12"/>
        <v>#DIV/0!</v>
      </c>
      <c r="AG38" s="209"/>
      <c r="AH38" s="143" t="e">
        <f t="shared" si="13"/>
        <v>#DIV/0!</v>
      </c>
      <c r="AI38" s="191">
        <v>0</v>
      </c>
      <c r="AJ38" s="208"/>
    </row>
    <row r="39" s="1" customFormat="1" hidden="1" customHeight="1" spans="1:36">
      <c r="A39" s="47"/>
      <c r="B39" s="97"/>
      <c r="C39" s="100"/>
      <c r="D39" s="96"/>
      <c r="E39" s="99">
        <v>1</v>
      </c>
      <c r="F39" s="101">
        <v>1</v>
      </c>
      <c r="G39" s="95"/>
      <c r="H39" s="96"/>
      <c r="I39" s="96"/>
      <c r="J39" s="96"/>
      <c r="K39" s="96"/>
      <c r="L39" s="96"/>
      <c r="M39" s="141"/>
      <c r="N39" s="141"/>
      <c r="O39" s="141"/>
      <c r="P39" s="93"/>
      <c r="Q39" s="143" t="e">
        <f t="shared" si="6"/>
        <v>#DIV/0!</v>
      </c>
      <c r="R39" s="93"/>
      <c r="S39" s="143">
        <f t="shared" si="7"/>
        <v>0</v>
      </c>
      <c r="T39" s="92">
        <v>8</v>
      </c>
      <c r="U39" s="182"/>
      <c r="V39" s="143">
        <f t="shared" si="8"/>
        <v>0</v>
      </c>
      <c r="W39" s="92"/>
      <c r="X39" s="96">
        <v>0.8</v>
      </c>
      <c r="Y39" s="143">
        <f t="shared" si="9"/>
        <v>0</v>
      </c>
      <c r="Z39" s="188" t="e">
        <f t="shared" si="10"/>
        <v>#DIV/0!</v>
      </c>
      <c r="AA39" s="189"/>
      <c r="AB39" s="190"/>
      <c r="AC39" s="93"/>
      <c r="AD39" s="191">
        <f t="shared" si="11"/>
        <v>0</v>
      </c>
      <c r="AE39" s="192"/>
      <c r="AF39" s="188" t="e">
        <f t="shared" si="12"/>
        <v>#DIV/0!</v>
      </c>
      <c r="AG39" s="209"/>
      <c r="AH39" s="143" t="e">
        <f t="shared" si="13"/>
        <v>#DIV/0!</v>
      </c>
      <c r="AI39" s="191">
        <v>0</v>
      </c>
      <c r="AJ39" s="208"/>
    </row>
    <row r="40" s="1" customFormat="1" hidden="1" customHeight="1" spans="1:36">
      <c r="A40" s="47"/>
      <c r="B40" s="97"/>
      <c r="C40" s="100"/>
      <c r="D40" s="96"/>
      <c r="E40" s="99">
        <v>1</v>
      </c>
      <c r="F40" s="101">
        <v>1</v>
      </c>
      <c r="G40" s="95"/>
      <c r="H40" s="96"/>
      <c r="I40" s="96"/>
      <c r="J40" s="96"/>
      <c r="K40" s="96"/>
      <c r="L40" s="96"/>
      <c r="M40" s="141"/>
      <c r="N40" s="141"/>
      <c r="O40" s="141"/>
      <c r="P40" s="93"/>
      <c r="Q40" s="143" t="e">
        <f t="shared" si="6"/>
        <v>#DIV/0!</v>
      </c>
      <c r="R40" s="93"/>
      <c r="S40" s="143">
        <f t="shared" si="7"/>
        <v>0</v>
      </c>
      <c r="T40" s="96">
        <v>8</v>
      </c>
      <c r="U40" s="182"/>
      <c r="V40" s="143">
        <f t="shared" si="8"/>
        <v>0</v>
      </c>
      <c r="W40" s="96"/>
      <c r="X40" s="96">
        <v>0.8</v>
      </c>
      <c r="Y40" s="143">
        <f t="shared" si="9"/>
        <v>0</v>
      </c>
      <c r="Z40" s="188" t="e">
        <f t="shared" si="10"/>
        <v>#DIV/0!</v>
      </c>
      <c r="AA40" s="189"/>
      <c r="AB40" s="190"/>
      <c r="AC40" s="93"/>
      <c r="AD40" s="191">
        <f t="shared" si="11"/>
        <v>0</v>
      </c>
      <c r="AE40" s="192"/>
      <c r="AF40" s="188" t="e">
        <f t="shared" si="12"/>
        <v>#DIV/0!</v>
      </c>
      <c r="AG40" s="209"/>
      <c r="AH40" s="143" t="e">
        <f t="shared" si="13"/>
        <v>#DIV/0!</v>
      </c>
      <c r="AI40" s="191">
        <v>0</v>
      </c>
      <c r="AJ40" s="208"/>
    </row>
    <row r="41" s="1" customFormat="1" hidden="1" customHeight="1" spans="1:36">
      <c r="A41" s="47"/>
      <c r="B41" s="97"/>
      <c r="C41" s="100"/>
      <c r="D41" s="96"/>
      <c r="E41" s="99">
        <v>1</v>
      </c>
      <c r="F41" s="101">
        <v>1</v>
      </c>
      <c r="G41" s="95"/>
      <c r="H41" s="96"/>
      <c r="I41" s="96"/>
      <c r="J41" s="96"/>
      <c r="K41" s="96"/>
      <c r="L41" s="96"/>
      <c r="M41" s="141"/>
      <c r="N41" s="141"/>
      <c r="O41" s="141"/>
      <c r="P41" s="93"/>
      <c r="Q41" s="143" t="e">
        <f t="shared" si="6"/>
        <v>#DIV/0!</v>
      </c>
      <c r="R41" s="93"/>
      <c r="S41" s="143">
        <f t="shared" si="7"/>
        <v>0</v>
      </c>
      <c r="T41" s="92">
        <v>8</v>
      </c>
      <c r="U41" s="182"/>
      <c r="V41" s="143">
        <f t="shared" si="8"/>
        <v>0</v>
      </c>
      <c r="W41" s="92"/>
      <c r="X41" s="96">
        <v>0.8</v>
      </c>
      <c r="Y41" s="143">
        <f t="shared" si="9"/>
        <v>0</v>
      </c>
      <c r="Z41" s="188" t="e">
        <f t="shared" si="10"/>
        <v>#DIV/0!</v>
      </c>
      <c r="AA41" s="189"/>
      <c r="AB41" s="190"/>
      <c r="AC41" s="93"/>
      <c r="AD41" s="191">
        <f t="shared" si="11"/>
        <v>0</v>
      </c>
      <c r="AE41" s="192"/>
      <c r="AF41" s="188" t="e">
        <f t="shared" si="12"/>
        <v>#DIV/0!</v>
      </c>
      <c r="AG41" s="209"/>
      <c r="AH41" s="143" t="e">
        <f t="shared" si="13"/>
        <v>#DIV/0!</v>
      </c>
      <c r="AI41" s="191">
        <v>0</v>
      </c>
      <c r="AJ41" s="208"/>
    </row>
    <row r="42" s="1" customFormat="1" hidden="1" customHeight="1" spans="1:36">
      <c r="A42" s="47"/>
      <c r="B42" s="97"/>
      <c r="C42" s="100"/>
      <c r="D42" s="96"/>
      <c r="E42" s="99">
        <v>1</v>
      </c>
      <c r="F42" s="101">
        <v>1</v>
      </c>
      <c r="G42" s="95"/>
      <c r="H42" s="96"/>
      <c r="I42" s="96"/>
      <c r="J42" s="96"/>
      <c r="K42" s="96"/>
      <c r="L42" s="96"/>
      <c r="M42" s="141"/>
      <c r="N42" s="141"/>
      <c r="O42" s="141"/>
      <c r="P42" s="93"/>
      <c r="Q42" s="143" t="e">
        <f t="shared" si="6"/>
        <v>#DIV/0!</v>
      </c>
      <c r="R42" s="93"/>
      <c r="S42" s="143">
        <f t="shared" si="7"/>
        <v>0</v>
      </c>
      <c r="T42" s="96">
        <v>8</v>
      </c>
      <c r="U42" s="182"/>
      <c r="V42" s="143">
        <f t="shared" si="8"/>
        <v>0</v>
      </c>
      <c r="W42" s="96"/>
      <c r="X42" s="96">
        <v>0.8</v>
      </c>
      <c r="Y42" s="143">
        <f t="shared" si="9"/>
        <v>0</v>
      </c>
      <c r="Z42" s="188" t="e">
        <f t="shared" si="10"/>
        <v>#DIV/0!</v>
      </c>
      <c r="AA42" s="189"/>
      <c r="AB42" s="190"/>
      <c r="AC42" s="93"/>
      <c r="AD42" s="191">
        <f t="shared" si="11"/>
        <v>0</v>
      </c>
      <c r="AE42" s="192"/>
      <c r="AF42" s="188" t="e">
        <f t="shared" si="12"/>
        <v>#DIV/0!</v>
      </c>
      <c r="AG42" s="209"/>
      <c r="AH42" s="143" t="e">
        <f t="shared" si="13"/>
        <v>#DIV/0!</v>
      </c>
      <c r="AI42" s="191">
        <v>0</v>
      </c>
      <c r="AJ42" s="208"/>
    </row>
    <row r="43" s="1" customFormat="1" hidden="1" customHeight="1" spans="1:36">
      <c r="A43" s="47"/>
      <c r="B43" s="97"/>
      <c r="C43" s="100"/>
      <c r="D43" s="96"/>
      <c r="E43" s="99">
        <v>1</v>
      </c>
      <c r="F43" s="101">
        <v>1</v>
      </c>
      <c r="G43" s="95"/>
      <c r="H43" s="96"/>
      <c r="I43" s="96"/>
      <c r="J43" s="96"/>
      <c r="K43" s="96"/>
      <c r="L43" s="96"/>
      <c r="M43" s="141"/>
      <c r="N43" s="141"/>
      <c r="O43" s="141"/>
      <c r="P43" s="93"/>
      <c r="Q43" s="143" t="e">
        <f t="shared" si="6"/>
        <v>#DIV/0!</v>
      </c>
      <c r="R43" s="93"/>
      <c r="S43" s="143">
        <f t="shared" si="7"/>
        <v>0</v>
      </c>
      <c r="T43" s="92">
        <v>8</v>
      </c>
      <c r="U43" s="182"/>
      <c r="V43" s="143">
        <f t="shared" si="8"/>
        <v>0</v>
      </c>
      <c r="W43" s="92"/>
      <c r="X43" s="96">
        <v>0.8</v>
      </c>
      <c r="Y43" s="143">
        <f t="shared" si="9"/>
        <v>0</v>
      </c>
      <c r="Z43" s="188" t="e">
        <f t="shared" si="10"/>
        <v>#DIV/0!</v>
      </c>
      <c r="AA43" s="189"/>
      <c r="AB43" s="190"/>
      <c r="AC43" s="93"/>
      <c r="AD43" s="191">
        <f t="shared" si="11"/>
        <v>0</v>
      </c>
      <c r="AE43" s="192"/>
      <c r="AF43" s="188" t="e">
        <f t="shared" si="12"/>
        <v>#DIV/0!</v>
      </c>
      <c r="AG43" s="209"/>
      <c r="AH43" s="143" t="e">
        <f t="shared" si="13"/>
        <v>#DIV/0!</v>
      </c>
      <c r="AI43" s="191">
        <v>0</v>
      </c>
      <c r="AJ43" s="208"/>
    </row>
    <row r="44" s="1" customFormat="1" hidden="1" customHeight="1" spans="1:36">
      <c r="A44" s="47"/>
      <c r="B44" s="97"/>
      <c r="C44" s="100"/>
      <c r="D44" s="96"/>
      <c r="E44" s="99">
        <v>1</v>
      </c>
      <c r="F44" s="101">
        <v>1</v>
      </c>
      <c r="G44" s="95"/>
      <c r="H44" s="96"/>
      <c r="I44" s="96"/>
      <c r="J44" s="96"/>
      <c r="K44" s="96"/>
      <c r="L44" s="96"/>
      <c r="M44" s="141"/>
      <c r="N44" s="141"/>
      <c r="O44" s="141"/>
      <c r="P44" s="93"/>
      <c r="Q44" s="143" t="e">
        <f t="shared" si="6"/>
        <v>#DIV/0!</v>
      </c>
      <c r="R44" s="93"/>
      <c r="S44" s="143">
        <f t="shared" si="7"/>
        <v>0</v>
      </c>
      <c r="T44" s="96">
        <v>8</v>
      </c>
      <c r="U44" s="182"/>
      <c r="V44" s="143">
        <f t="shared" si="8"/>
        <v>0</v>
      </c>
      <c r="W44" s="96"/>
      <c r="X44" s="96">
        <v>0.8</v>
      </c>
      <c r="Y44" s="143">
        <f t="shared" si="9"/>
        <v>0</v>
      </c>
      <c r="Z44" s="188" t="e">
        <f t="shared" si="10"/>
        <v>#DIV/0!</v>
      </c>
      <c r="AA44" s="189"/>
      <c r="AB44" s="190"/>
      <c r="AC44" s="93"/>
      <c r="AD44" s="191">
        <f t="shared" si="11"/>
        <v>0</v>
      </c>
      <c r="AE44" s="192"/>
      <c r="AF44" s="188" t="e">
        <f t="shared" si="12"/>
        <v>#DIV/0!</v>
      </c>
      <c r="AG44" s="209"/>
      <c r="AH44" s="143" t="e">
        <f t="shared" si="13"/>
        <v>#DIV/0!</v>
      </c>
      <c r="AI44" s="191">
        <v>0</v>
      </c>
      <c r="AJ44" s="208"/>
    </row>
    <row r="45" s="1" customFormat="1" hidden="1" customHeight="1" spans="1:36">
      <c r="A45" s="47"/>
      <c r="B45" s="97"/>
      <c r="C45" s="100"/>
      <c r="D45" s="96"/>
      <c r="E45" s="99">
        <v>1</v>
      </c>
      <c r="F45" s="101">
        <v>1</v>
      </c>
      <c r="G45" s="95"/>
      <c r="H45" s="96"/>
      <c r="I45" s="96"/>
      <c r="J45" s="96"/>
      <c r="K45" s="96"/>
      <c r="L45" s="96"/>
      <c r="M45" s="141"/>
      <c r="N45" s="141"/>
      <c r="O45" s="141"/>
      <c r="P45" s="93"/>
      <c r="Q45" s="143" t="e">
        <f t="shared" si="6"/>
        <v>#DIV/0!</v>
      </c>
      <c r="R45" s="93"/>
      <c r="S45" s="143">
        <f t="shared" si="7"/>
        <v>0</v>
      </c>
      <c r="T45" s="92">
        <v>8</v>
      </c>
      <c r="U45" s="182"/>
      <c r="V45" s="143">
        <f t="shared" si="8"/>
        <v>0</v>
      </c>
      <c r="W45" s="92"/>
      <c r="X45" s="96">
        <v>0.8</v>
      </c>
      <c r="Y45" s="143">
        <f t="shared" si="9"/>
        <v>0</v>
      </c>
      <c r="Z45" s="188" t="e">
        <f t="shared" si="10"/>
        <v>#DIV/0!</v>
      </c>
      <c r="AA45" s="189"/>
      <c r="AB45" s="190"/>
      <c r="AC45" s="93"/>
      <c r="AD45" s="191">
        <f t="shared" si="11"/>
        <v>0</v>
      </c>
      <c r="AE45" s="192"/>
      <c r="AF45" s="188" t="e">
        <f t="shared" si="12"/>
        <v>#DIV/0!</v>
      </c>
      <c r="AG45" s="209"/>
      <c r="AH45" s="143" t="e">
        <f t="shared" si="13"/>
        <v>#DIV/0!</v>
      </c>
      <c r="AI45" s="191">
        <v>0</v>
      </c>
      <c r="AJ45" s="208"/>
    </row>
    <row r="46" s="1" customFormat="1" hidden="1" customHeight="1" spans="1:36">
      <c r="A46" s="47"/>
      <c r="B46" s="97"/>
      <c r="C46" s="100"/>
      <c r="D46" s="96"/>
      <c r="E46" s="99">
        <v>1</v>
      </c>
      <c r="F46" s="101">
        <v>1</v>
      </c>
      <c r="G46" s="95"/>
      <c r="H46" s="96"/>
      <c r="I46" s="96"/>
      <c r="J46" s="96"/>
      <c r="K46" s="96"/>
      <c r="L46" s="96"/>
      <c r="M46" s="141"/>
      <c r="N46" s="141"/>
      <c r="O46" s="141"/>
      <c r="P46" s="93"/>
      <c r="Q46" s="143" t="e">
        <f t="shared" si="6"/>
        <v>#DIV/0!</v>
      </c>
      <c r="R46" s="93"/>
      <c r="S46" s="143">
        <f t="shared" si="7"/>
        <v>0</v>
      </c>
      <c r="T46" s="96">
        <v>8</v>
      </c>
      <c r="U46" s="182"/>
      <c r="V46" s="143">
        <f t="shared" si="8"/>
        <v>0</v>
      </c>
      <c r="W46" s="96"/>
      <c r="X46" s="96">
        <v>0.8</v>
      </c>
      <c r="Y46" s="143">
        <f t="shared" si="9"/>
        <v>0</v>
      </c>
      <c r="Z46" s="188" t="e">
        <f t="shared" si="10"/>
        <v>#DIV/0!</v>
      </c>
      <c r="AA46" s="189"/>
      <c r="AB46" s="190"/>
      <c r="AC46" s="93"/>
      <c r="AD46" s="191">
        <f t="shared" si="11"/>
        <v>0</v>
      </c>
      <c r="AE46" s="192"/>
      <c r="AF46" s="188" t="e">
        <f t="shared" si="12"/>
        <v>#DIV/0!</v>
      </c>
      <c r="AG46" s="209"/>
      <c r="AH46" s="143" t="e">
        <f t="shared" si="13"/>
        <v>#DIV/0!</v>
      </c>
      <c r="AI46" s="191">
        <v>0</v>
      </c>
      <c r="AJ46" s="208"/>
    </row>
    <row r="47" s="1" customFormat="1" hidden="1" customHeight="1" spans="1:36">
      <c r="A47" s="47"/>
      <c r="B47" s="97"/>
      <c r="C47" s="100"/>
      <c r="D47" s="96"/>
      <c r="E47" s="99">
        <v>1</v>
      </c>
      <c r="F47" s="101">
        <v>1</v>
      </c>
      <c r="G47" s="95"/>
      <c r="H47" s="96"/>
      <c r="I47" s="96"/>
      <c r="J47" s="96"/>
      <c r="K47" s="96"/>
      <c r="L47" s="96"/>
      <c r="M47" s="141"/>
      <c r="N47" s="141"/>
      <c r="O47" s="141"/>
      <c r="P47" s="93"/>
      <c r="Q47" s="143" t="e">
        <f t="shared" si="6"/>
        <v>#DIV/0!</v>
      </c>
      <c r="R47" s="93"/>
      <c r="S47" s="143">
        <f t="shared" si="7"/>
        <v>0</v>
      </c>
      <c r="T47" s="92">
        <v>8</v>
      </c>
      <c r="U47" s="182"/>
      <c r="V47" s="143">
        <f t="shared" si="8"/>
        <v>0</v>
      </c>
      <c r="W47" s="92"/>
      <c r="X47" s="96">
        <v>0.8</v>
      </c>
      <c r="Y47" s="143">
        <f t="shared" si="9"/>
        <v>0</v>
      </c>
      <c r="Z47" s="188" t="e">
        <f t="shared" si="10"/>
        <v>#DIV/0!</v>
      </c>
      <c r="AA47" s="189"/>
      <c r="AB47" s="190"/>
      <c r="AC47" s="93"/>
      <c r="AD47" s="191">
        <f t="shared" si="11"/>
        <v>0</v>
      </c>
      <c r="AE47" s="192"/>
      <c r="AF47" s="188" t="e">
        <f t="shared" si="12"/>
        <v>#DIV/0!</v>
      </c>
      <c r="AG47" s="209"/>
      <c r="AH47" s="143" t="e">
        <f t="shared" si="13"/>
        <v>#DIV/0!</v>
      </c>
      <c r="AI47" s="191">
        <v>0</v>
      </c>
      <c r="AJ47" s="208"/>
    </row>
    <row r="48" s="1" customFormat="1" hidden="1" customHeight="1" spans="1:36">
      <c r="A48" s="47"/>
      <c r="B48" s="97"/>
      <c r="C48" s="100"/>
      <c r="D48" s="96"/>
      <c r="E48" s="99">
        <v>1</v>
      </c>
      <c r="F48" s="101">
        <v>1</v>
      </c>
      <c r="G48" s="95"/>
      <c r="H48" s="96"/>
      <c r="I48" s="96"/>
      <c r="J48" s="96"/>
      <c r="K48" s="96"/>
      <c r="L48" s="96"/>
      <c r="M48" s="141"/>
      <c r="N48" s="141"/>
      <c r="O48" s="141"/>
      <c r="P48" s="93"/>
      <c r="Q48" s="143" t="e">
        <f t="shared" si="6"/>
        <v>#DIV/0!</v>
      </c>
      <c r="R48" s="93"/>
      <c r="S48" s="143">
        <f t="shared" si="7"/>
        <v>0</v>
      </c>
      <c r="T48" s="96">
        <v>8</v>
      </c>
      <c r="U48" s="182"/>
      <c r="V48" s="143">
        <f t="shared" si="8"/>
        <v>0</v>
      </c>
      <c r="W48" s="96"/>
      <c r="X48" s="96">
        <v>0.8</v>
      </c>
      <c r="Y48" s="143">
        <f t="shared" si="9"/>
        <v>0</v>
      </c>
      <c r="Z48" s="188" t="e">
        <f t="shared" si="10"/>
        <v>#DIV/0!</v>
      </c>
      <c r="AA48" s="189"/>
      <c r="AB48" s="190"/>
      <c r="AC48" s="93"/>
      <c r="AD48" s="191">
        <f t="shared" si="11"/>
        <v>0</v>
      </c>
      <c r="AE48" s="192"/>
      <c r="AF48" s="188" t="e">
        <f t="shared" si="12"/>
        <v>#DIV/0!</v>
      </c>
      <c r="AG48" s="209"/>
      <c r="AH48" s="143" t="e">
        <f t="shared" si="13"/>
        <v>#DIV/0!</v>
      </c>
      <c r="AI48" s="191">
        <v>0</v>
      </c>
      <c r="AJ48" s="208"/>
    </row>
    <row r="49" s="1" customFormat="1" hidden="1" customHeight="1" spans="1:36">
      <c r="A49" s="47"/>
      <c r="B49" s="97"/>
      <c r="C49" s="100"/>
      <c r="D49" s="96"/>
      <c r="E49" s="99">
        <v>1</v>
      </c>
      <c r="F49" s="101">
        <v>1</v>
      </c>
      <c r="G49" s="95"/>
      <c r="H49" s="96"/>
      <c r="I49" s="96"/>
      <c r="J49" s="96"/>
      <c r="K49" s="96"/>
      <c r="L49" s="96"/>
      <c r="M49" s="141"/>
      <c r="N49" s="141"/>
      <c r="O49" s="141"/>
      <c r="P49" s="93"/>
      <c r="Q49" s="143" t="e">
        <f t="shared" si="6"/>
        <v>#DIV/0!</v>
      </c>
      <c r="R49" s="93"/>
      <c r="S49" s="143">
        <f t="shared" si="7"/>
        <v>0</v>
      </c>
      <c r="T49" s="92">
        <v>8</v>
      </c>
      <c r="U49" s="182"/>
      <c r="V49" s="143">
        <f t="shared" si="8"/>
        <v>0</v>
      </c>
      <c r="W49" s="92"/>
      <c r="X49" s="96">
        <v>0.8</v>
      </c>
      <c r="Y49" s="143">
        <f t="shared" si="9"/>
        <v>0</v>
      </c>
      <c r="Z49" s="188" t="e">
        <f t="shared" si="10"/>
        <v>#DIV/0!</v>
      </c>
      <c r="AA49" s="189"/>
      <c r="AB49" s="190"/>
      <c r="AC49" s="93"/>
      <c r="AD49" s="191">
        <f t="shared" si="11"/>
        <v>0</v>
      </c>
      <c r="AE49" s="192"/>
      <c r="AF49" s="188" t="e">
        <f t="shared" si="12"/>
        <v>#DIV/0!</v>
      </c>
      <c r="AG49" s="209"/>
      <c r="AH49" s="143" t="e">
        <f t="shared" si="13"/>
        <v>#DIV/0!</v>
      </c>
      <c r="AI49" s="191">
        <v>0</v>
      </c>
      <c r="AJ49" s="208"/>
    </row>
    <row r="50" s="1" customFormat="1" hidden="1" customHeight="1" spans="1:36">
      <c r="A50" s="47"/>
      <c r="B50" s="97"/>
      <c r="C50" s="100"/>
      <c r="D50" s="96"/>
      <c r="E50" s="99">
        <v>1</v>
      </c>
      <c r="F50" s="101">
        <v>1</v>
      </c>
      <c r="G50" s="95"/>
      <c r="H50" s="96"/>
      <c r="I50" s="96"/>
      <c r="J50" s="96"/>
      <c r="K50" s="96"/>
      <c r="L50" s="96"/>
      <c r="M50" s="141"/>
      <c r="N50" s="141"/>
      <c r="O50" s="141"/>
      <c r="P50" s="93"/>
      <c r="Q50" s="143" t="e">
        <f t="shared" si="6"/>
        <v>#DIV/0!</v>
      </c>
      <c r="R50" s="93"/>
      <c r="S50" s="143">
        <f t="shared" si="7"/>
        <v>0</v>
      </c>
      <c r="T50" s="96">
        <v>8</v>
      </c>
      <c r="U50" s="182"/>
      <c r="V50" s="143">
        <f t="shared" si="8"/>
        <v>0</v>
      </c>
      <c r="W50" s="96"/>
      <c r="X50" s="96">
        <v>0.8</v>
      </c>
      <c r="Y50" s="143">
        <f t="shared" si="9"/>
        <v>0</v>
      </c>
      <c r="Z50" s="188" t="e">
        <f t="shared" si="10"/>
        <v>#DIV/0!</v>
      </c>
      <c r="AA50" s="189"/>
      <c r="AB50" s="190"/>
      <c r="AC50" s="93"/>
      <c r="AD50" s="191">
        <f t="shared" si="11"/>
        <v>0</v>
      </c>
      <c r="AE50" s="192"/>
      <c r="AF50" s="188" t="e">
        <f t="shared" si="12"/>
        <v>#DIV/0!</v>
      </c>
      <c r="AG50" s="209"/>
      <c r="AH50" s="143" t="e">
        <f t="shared" si="13"/>
        <v>#DIV/0!</v>
      </c>
      <c r="AI50" s="191">
        <v>0</v>
      </c>
      <c r="AJ50" s="208"/>
    </row>
    <row r="51" s="1" customFormat="1" hidden="1" customHeight="1" spans="1:36">
      <c r="A51" s="47"/>
      <c r="B51" s="97"/>
      <c r="C51" s="100"/>
      <c r="D51" s="96"/>
      <c r="E51" s="99">
        <v>1</v>
      </c>
      <c r="F51" s="101">
        <v>1</v>
      </c>
      <c r="G51" s="95"/>
      <c r="H51" s="96"/>
      <c r="I51" s="96"/>
      <c r="J51" s="96"/>
      <c r="K51" s="96"/>
      <c r="L51" s="96"/>
      <c r="M51" s="141"/>
      <c r="N51" s="141"/>
      <c r="O51" s="141"/>
      <c r="P51" s="93"/>
      <c r="Q51" s="143" t="e">
        <f t="shared" si="6"/>
        <v>#DIV/0!</v>
      </c>
      <c r="R51" s="93"/>
      <c r="S51" s="143">
        <f t="shared" si="7"/>
        <v>0</v>
      </c>
      <c r="T51" s="92">
        <v>8</v>
      </c>
      <c r="U51" s="182"/>
      <c r="V51" s="143">
        <f t="shared" si="8"/>
        <v>0</v>
      </c>
      <c r="W51" s="92"/>
      <c r="X51" s="96">
        <v>0.8</v>
      </c>
      <c r="Y51" s="143">
        <f t="shared" si="9"/>
        <v>0</v>
      </c>
      <c r="Z51" s="188" t="e">
        <f t="shared" si="10"/>
        <v>#DIV/0!</v>
      </c>
      <c r="AA51" s="189"/>
      <c r="AB51" s="190"/>
      <c r="AC51" s="93"/>
      <c r="AD51" s="191">
        <f t="shared" si="11"/>
        <v>0</v>
      </c>
      <c r="AE51" s="192"/>
      <c r="AF51" s="188" t="e">
        <f t="shared" si="12"/>
        <v>#DIV/0!</v>
      </c>
      <c r="AG51" s="209"/>
      <c r="AH51" s="143" t="e">
        <f t="shared" si="13"/>
        <v>#DIV/0!</v>
      </c>
      <c r="AI51" s="191">
        <v>0</v>
      </c>
      <c r="AJ51" s="208"/>
    </row>
    <row r="52" s="1" customFormat="1" hidden="1" customHeight="1" spans="1:36">
      <c r="A52" s="47"/>
      <c r="B52" s="97"/>
      <c r="C52" s="100"/>
      <c r="D52" s="96"/>
      <c r="E52" s="99">
        <v>1</v>
      </c>
      <c r="F52" s="101">
        <v>1</v>
      </c>
      <c r="G52" s="95"/>
      <c r="H52" s="96"/>
      <c r="I52" s="96"/>
      <c r="J52" s="96"/>
      <c r="K52" s="96"/>
      <c r="L52" s="96"/>
      <c r="M52" s="141"/>
      <c r="N52" s="141"/>
      <c r="O52" s="141"/>
      <c r="P52" s="93"/>
      <c r="Q52" s="143" t="e">
        <f t="shared" si="6"/>
        <v>#DIV/0!</v>
      </c>
      <c r="R52" s="93"/>
      <c r="S52" s="143">
        <f t="shared" si="7"/>
        <v>0</v>
      </c>
      <c r="T52" s="96">
        <v>8</v>
      </c>
      <c r="U52" s="182"/>
      <c r="V52" s="143">
        <f t="shared" si="8"/>
        <v>0</v>
      </c>
      <c r="W52" s="96"/>
      <c r="X52" s="96">
        <v>0.8</v>
      </c>
      <c r="Y52" s="143">
        <f t="shared" si="9"/>
        <v>0</v>
      </c>
      <c r="Z52" s="188" t="e">
        <f t="shared" si="10"/>
        <v>#DIV/0!</v>
      </c>
      <c r="AA52" s="189"/>
      <c r="AB52" s="190"/>
      <c r="AC52" s="93"/>
      <c r="AD52" s="191">
        <f t="shared" si="11"/>
        <v>0</v>
      </c>
      <c r="AE52" s="192"/>
      <c r="AF52" s="188" t="e">
        <f t="shared" si="12"/>
        <v>#DIV/0!</v>
      </c>
      <c r="AG52" s="209"/>
      <c r="AH52" s="143" t="e">
        <f t="shared" si="13"/>
        <v>#DIV/0!</v>
      </c>
      <c r="AI52" s="191">
        <v>0</v>
      </c>
      <c r="AJ52" s="208"/>
    </row>
    <row r="53" s="1" customFormat="1" hidden="1" customHeight="1" spans="1:36">
      <c r="A53" s="47"/>
      <c r="B53" s="97"/>
      <c r="C53" s="100"/>
      <c r="D53" s="96"/>
      <c r="E53" s="99">
        <v>1</v>
      </c>
      <c r="F53" s="101">
        <v>1</v>
      </c>
      <c r="G53" s="95"/>
      <c r="H53" s="96"/>
      <c r="I53" s="96"/>
      <c r="J53" s="96"/>
      <c r="K53" s="96"/>
      <c r="L53" s="96"/>
      <c r="M53" s="141"/>
      <c r="N53" s="141"/>
      <c r="O53" s="141"/>
      <c r="P53" s="93"/>
      <c r="Q53" s="143" t="e">
        <f t="shared" si="6"/>
        <v>#DIV/0!</v>
      </c>
      <c r="R53" s="93"/>
      <c r="S53" s="143">
        <f t="shared" si="7"/>
        <v>0</v>
      </c>
      <c r="T53" s="92">
        <v>8</v>
      </c>
      <c r="U53" s="182"/>
      <c r="V53" s="143">
        <f t="shared" si="8"/>
        <v>0</v>
      </c>
      <c r="W53" s="92"/>
      <c r="X53" s="96">
        <v>0.8</v>
      </c>
      <c r="Y53" s="143">
        <f t="shared" si="9"/>
        <v>0</v>
      </c>
      <c r="Z53" s="188" t="e">
        <f t="shared" si="10"/>
        <v>#DIV/0!</v>
      </c>
      <c r="AA53" s="189"/>
      <c r="AB53" s="190"/>
      <c r="AC53" s="93"/>
      <c r="AD53" s="191">
        <f t="shared" si="11"/>
        <v>0</v>
      </c>
      <c r="AE53" s="192"/>
      <c r="AF53" s="188" t="e">
        <f t="shared" si="12"/>
        <v>#DIV/0!</v>
      </c>
      <c r="AG53" s="209"/>
      <c r="AH53" s="143" t="e">
        <f t="shared" si="13"/>
        <v>#DIV/0!</v>
      </c>
      <c r="AI53" s="191">
        <v>0</v>
      </c>
      <c r="AJ53" s="208"/>
    </row>
    <row r="54" s="1" customFormat="1" hidden="1" customHeight="1" spans="1:36">
      <c r="A54" s="47"/>
      <c r="B54" s="97"/>
      <c r="C54" s="100"/>
      <c r="D54" s="96"/>
      <c r="E54" s="99">
        <v>1</v>
      </c>
      <c r="F54" s="101">
        <v>1</v>
      </c>
      <c r="G54" s="95"/>
      <c r="H54" s="96"/>
      <c r="I54" s="96"/>
      <c r="J54" s="96"/>
      <c r="K54" s="96"/>
      <c r="L54" s="96"/>
      <c r="M54" s="141"/>
      <c r="N54" s="141"/>
      <c r="O54" s="141"/>
      <c r="P54" s="93"/>
      <c r="Q54" s="143" t="e">
        <f t="shared" si="6"/>
        <v>#DIV/0!</v>
      </c>
      <c r="R54" s="93"/>
      <c r="S54" s="143">
        <f t="shared" si="7"/>
        <v>0</v>
      </c>
      <c r="T54" s="96">
        <v>8</v>
      </c>
      <c r="U54" s="182"/>
      <c r="V54" s="143">
        <f t="shared" si="8"/>
        <v>0</v>
      </c>
      <c r="W54" s="96"/>
      <c r="X54" s="96">
        <v>0.8</v>
      </c>
      <c r="Y54" s="143">
        <f t="shared" si="9"/>
        <v>0</v>
      </c>
      <c r="Z54" s="188" t="e">
        <f t="shared" si="10"/>
        <v>#DIV/0!</v>
      </c>
      <c r="AA54" s="189"/>
      <c r="AB54" s="190"/>
      <c r="AC54" s="93"/>
      <c r="AD54" s="191">
        <f t="shared" si="11"/>
        <v>0</v>
      </c>
      <c r="AE54" s="192"/>
      <c r="AF54" s="188" t="e">
        <f t="shared" si="12"/>
        <v>#DIV/0!</v>
      </c>
      <c r="AG54" s="209"/>
      <c r="AH54" s="143" t="e">
        <f t="shared" si="13"/>
        <v>#DIV/0!</v>
      </c>
      <c r="AI54" s="191">
        <v>0</v>
      </c>
      <c r="AJ54" s="208"/>
    </row>
    <row r="55" s="1" customFormat="1" hidden="1" customHeight="1" spans="1:36">
      <c r="A55" s="47"/>
      <c r="B55" s="97"/>
      <c r="C55" s="100"/>
      <c r="D55" s="96"/>
      <c r="E55" s="99">
        <v>1</v>
      </c>
      <c r="F55" s="101">
        <v>1</v>
      </c>
      <c r="G55" s="95"/>
      <c r="H55" s="96"/>
      <c r="I55" s="96"/>
      <c r="J55" s="96"/>
      <c r="K55" s="96"/>
      <c r="L55" s="96"/>
      <c r="M55" s="141"/>
      <c r="N55" s="141"/>
      <c r="O55" s="141"/>
      <c r="P55" s="93"/>
      <c r="Q55" s="143" t="e">
        <f t="shared" si="6"/>
        <v>#DIV/0!</v>
      </c>
      <c r="R55" s="93"/>
      <c r="S55" s="143">
        <f t="shared" si="7"/>
        <v>0</v>
      </c>
      <c r="T55" s="92">
        <v>8</v>
      </c>
      <c r="U55" s="182"/>
      <c r="V55" s="143">
        <f t="shared" si="8"/>
        <v>0</v>
      </c>
      <c r="W55" s="92"/>
      <c r="X55" s="96">
        <v>0.8</v>
      </c>
      <c r="Y55" s="143">
        <f t="shared" si="9"/>
        <v>0</v>
      </c>
      <c r="Z55" s="188" t="e">
        <f t="shared" si="10"/>
        <v>#DIV/0!</v>
      </c>
      <c r="AA55" s="189"/>
      <c r="AB55" s="190"/>
      <c r="AC55" s="93"/>
      <c r="AD55" s="191">
        <f t="shared" si="11"/>
        <v>0</v>
      </c>
      <c r="AE55" s="192"/>
      <c r="AF55" s="188" t="e">
        <f t="shared" si="12"/>
        <v>#DIV/0!</v>
      </c>
      <c r="AG55" s="209"/>
      <c r="AH55" s="143" t="e">
        <f t="shared" si="13"/>
        <v>#DIV/0!</v>
      </c>
      <c r="AI55" s="191">
        <v>0</v>
      </c>
      <c r="AJ55" s="208"/>
    </row>
    <row r="56" s="1" customFormat="1" hidden="1" customHeight="1" spans="1:36">
      <c r="A56" s="47"/>
      <c r="B56" s="97"/>
      <c r="C56" s="100"/>
      <c r="D56" s="96"/>
      <c r="E56" s="99">
        <v>1</v>
      </c>
      <c r="F56" s="101">
        <v>1</v>
      </c>
      <c r="G56" s="95"/>
      <c r="H56" s="96"/>
      <c r="I56" s="96"/>
      <c r="J56" s="96"/>
      <c r="K56" s="96"/>
      <c r="L56" s="96"/>
      <c r="M56" s="141"/>
      <c r="N56" s="141"/>
      <c r="O56" s="141"/>
      <c r="P56" s="93"/>
      <c r="Q56" s="143" t="e">
        <f t="shared" si="6"/>
        <v>#DIV/0!</v>
      </c>
      <c r="R56" s="93"/>
      <c r="S56" s="143">
        <f t="shared" si="7"/>
        <v>0</v>
      </c>
      <c r="T56" s="96">
        <v>8</v>
      </c>
      <c r="U56" s="182"/>
      <c r="V56" s="143">
        <f t="shared" si="8"/>
        <v>0</v>
      </c>
      <c r="W56" s="96"/>
      <c r="X56" s="96">
        <v>0.8</v>
      </c>
      <c r="Y56" s="143">
        <f t="shared" si="9"/>
        <v>0</v>
      </c>
      <c r="Z56" s="188" t="e">
        <f t="shared" si="10"/>
        <v>#DIV/0!</v>
      </c>
      <c r="AA56" s="189"/>
      <c r="AB56" s="190"/>
      <c r="AC56" s="93"/>
      <c r="AD56" s="191">
        <f t="shared" si="11"/>
        <v>0</v>
      </c>
      <c r="AE56" s="192"/>
      <c r="AF56" s="188" t="e">
        <f t="shared" si="12"/>
        <v>#DIV/0!</v>
      </c>
      <c r="AG56" s="209"/>
      <c r="AH56" s="143" t="e">
        <f t="shared" si="13"/>
        <v>#DIV/0!</v>
      </c>
      <c r="AI56" s="191">
        <v>0</v>
      </c>
      <c r="AJ56" s="208"/>
    </row>
    <row r="57" s="1" customFormat="1" hidden="1" customHeight="1" spans="1:36">
      <c r="A57" s="47"/>
      <c r="B57" s="97"/>
      <c r="C57" s="100"/>
      <c r="D57" s="96"/>
      <c r="E57" s="99">
        <v>1</v>
      </c>
      <c r="F57" s="101">
        <v>1</v>
      </c>
      <c r="G57" s="95"/>
      <c r="H57" s="96"/>
      <c r="I57" s="96"/>
      <c r="J57" s="96"/>
      <c r="K57" s="96"/>
      <c r="L57" s="96"/>
      <c r="M57" s="141"/>
      <c r="N57" s="141"/>
      <c r="O57" s="141"/>
      <c r="P57" s="93"/>
      <c r="Q57" s="143" t="e">
        <f t="shared" si="6"/>
        <v>#DIV/0!</v>
      </c>
      <c r="R57" s="93"/>
      <c r="S57" s="143">
        <f t="shared" si="7"/>
        <v>0</v>
      </c>
      <c r="T57" s="92">
        <v>8</v>
      </c>
      <c r="U57" s="182"/>
      <c r="V57" s="143">
        <f t="shared" si="8"/>
        <v>0</v>
      </c>
      <c r="W57" s="92"/>
      <c r="X57" s="96">
        <v>0.8</v>
      </c>
      <c r="Y57" s="143">
        <f t="shared" si="9"/>
        <v>0</v>
      </c>
      <c r="Z57" s="188" t="e">
        <f t="shared" si="10"/>
        <v>#DIV/0!</v>
      </c>
      <c r="AA57" s="189"/>
      <c r="AB57" s="190"/>
      <c r="AC57" s="93"/>
      <c r="AD57" s="191">
        <f t="shared" si="11"/>
        <v>0</v>
      </c>
      <c r="AE57" s="192"/>
      <c r="AF57" s="188" t="e">
        <f t="shared" si="12"/>
        <v>#DIV/0!</v>
      </c>
      <c r="AG57" s="209"/>
      <c r="AH57" s="143" t="e">
        <f t="shared" si="13"/>
        <v>#DIV/0!</v>
      </c>
      <c r="AI57" s="191">
        <v>0</v>
      </c>
      <c r="AJ57" s="208"/>
    </row>
    <row r="58" s="1" customFormat="1" hidden="1" customHeight="1" spans="1:36">
      <c r="A58" s="47"/>
      <c r="B58" s="97"/>
      <c r="C58" s="100"/>
      <c r="D58" s="96"/>
      <c r="E58" s="99">
        <v>1</v>
      </c>
      <c r="F58" s="101">
        <v>1</v>
      </c>
      <c r="G58" s="95"/>
      <c r="H58" s="96"/>
      <c r="I58" s="96"/>
      <c r="J58" s="96"/>
      <c r="K58" s="96"/>
      <c r="L58" s="96"/>
      <c r="M58" s="141"/>
      <c r="N58" s="141"/>
      <c r="O58" s="141"/>
      <c r="P58" s="93"/>
      <c r="Q58" s="143" t="e">
        <f t="shared" si="6"/>
        <v>#DIV/0!</v>
      </c>
      <c r="R58" s="93"/>
      <c r="S58" s="143">
        <f t="shared" si="7"/>
        <v>0</v>
      </c>
      <c r="T58" s="96">
        <v>8</v>
      </c>
      <c r="U58" s="182"/>
      <c r="V58" s="143">
        <f t="shared" si="8"/>
        <v>0</v>
      </c>
      <c r="W58" s="96"/>
      <c r="X58" s="96">
        <v>0.8</v>
      </c>
      <c r="Y58" s="143">
        <f t="shared" si="9"/>
        <v>0</v>
      </c>
      <c r="Z58" s="188" t="e">
        <f t="shared" si="10"/>
        <v>#DIV/0!</v>
      </c>
      <c r="AA58" s="189"/>
      <c r="AB58" s="190"/>
      <c r="AC58" s="93"/>
      <c r="AD58" s="191">
        <f t="shared" si="11"/>
        <v>0</v>
      </c>
      <c r="AE58" s="192"/>
      <c r="AF58" s="188" t="e">
        <f t="shared" si="12"/>
        <v>#DIV/0!</v>
      </c>
      <c r="AG58" s="209"/>
      <c r="AH58" s="143" t="e">
        <f t="shared" si="13"/>
        <v>#DIV/0!</v>
      </c>
      <c r="AI58" s="191">
        <v>0</v>
      </c>
      <c r="AJ58" s="208"/>
    </row>
    <row r="59" s="1" customFormat="1" hidden="1" customHeight="1" spans="1:36">
      <c r="A59" s="47"/>
      <c r="B59" s="97"/>
      <c r="C59" s="100"/>
      <c r="D59" s="96"/>
      <c r="E59" s="99">
        <v>1</v>
      </c>
      <c r="F59" s="101">
        <v>1</v>
      </c>
      <c r="G59" s="95"/>
      <c r="H59" s="96"/>
      <c r="I59" s="96"/>
      <c r="J59" s="96"/>
      <c r="K59" s="96"/>
      <c r="L59" s="96"/>
      <c r="M59" s="141"/>
      <c r="N59" s="141"/>
      <c r="O59" s="141"/>
      <c r="P59" s="93"/>
      <c r="Q59" s="143" t="e">
        <f t="shared" si="6"/>
        <v>#DIV/0!</v>
      </c>
      <c r="R59" s="93"/>
      <c r="S59" s="143">
        <f t="shared" si="7"/>
        <v>0</v>
      </c>
      <c r="T59" s="92">
        <v>8</v>
      </c>
      <c r="U59" s="182"/>
      <c r="V59" s="143">
        <f t="shared" si="8"/>
        <v>0</v>
      </c>
      <c r="W59" s="92"/>
      <c r="X59" s="96">
        <v>0.8</v>
      </c>
      <c r="Y59" s="143">
        <f t="shared" si="9"/>
        <v>0</v>
      </c>
      <c r="Z59" s="188" t="e">
        <f t="shared" si="10"/>
        <v>#DIV/0!</v>
      </c>
      <c r="AA59" s="189"/>
      <c r="AB59" s="190"/>
      <c r="AC59" s="93"/>
      <c r="AD59" s="191">
        <f t="shared" si="11"/>
        <v>0</v>
      </c>
      <c r="AE59" s="192"/>
      <c r="AF59" s="188" t="e">
        <f t="shared" si="12"/>
        <v>#DIV/0!</v>
      </c>
      <c r="AG59" s="209"/>
      <c r="AH59" s="143" t="e">
        <f t="shared" si="13"/>
        <v>#DIV/0!</v>
      </c>
      <c r="AI59" s="191">
        <v>0</v>
      </c>
      <c r="AJ59" s="208"/>
    </row>
    <row r="60" s="1" customFormat="1" hidden="1" customHeight="1" spans="1:36">
      <c r="A60" s="47"/>
      <c r="B60" s="97"/>
      <c r="C60" s="100"/>
      <c r="D60" s="96"/>
      <c r="E60" s="99">
        <v>1</v>
      </c>
      <c r="F60" s="101">
        <v>1</v>
      </c>
      <c r="G60" s="95"/>
      <c r="H60" s="96"/>
      <c r="I60" s="96"/>
      <c r="J60" s="96"/>
      <c r="K60" s="96"/>
      <c r="L60" s="96"/>
      <c r="M60" s="141"/>
      <c r="N60" s="141"/>
      <c r="O60" s="141"/>
      <c r="P60" s="93"/>
      <c r="Q60" s="143" t="e">
        <f t="shared" si="6"/>
        <v>#DIV/0!</v>
      </c>
      <c r="R60" s="93"/>
      <c r="S60" s="143">
        <f t="shared" si="7"/>
        <v>0</v>
      </c>
      <c r="T60" s="96">
        <v>8</v>
      </c>
      <c r="U60" s="182"/>
      <c r="V60" s="143">
        <f t="shared" si="8"/>
        <v>0</v>
      </c>
      <c r="W60" s="96"/>
      <c r="X60" s="96">
        <v>0.8</v>
      </c>
      <c r="Y60" s="143">
        <f t="shared" si="9"/>
        <v>0</v>
      </c>
      <c r="Z60" s="188" t="e">
        <f t="shared" si="10"/>
        <v>#DIV/0!</v>
      </c>
      <c r="AA60" s="189"/>
      <c r="AB60" s="190"/>
      <c r="AC60" s="93"/>
      <c r="AD60" s="191">
        <f t="shared" si="11"/>
        <v>0</v>
      </c>
      <c r="AE60" s="192"/>
      <c r="AF60" s="188" t="e">
        <f t="shared" si="12"/>
        <v>#DIV/0!</v>
      </c>
      <c r="AG60" s="209"/>
      <c r="AH60" s="143" t="e">
        <f t="shared" si="13"/>
        <v>#DIV/0!</v>
      </c>
      <c r="AI60" s="191">
        <v>0</v>
      </c>
      <c r="AJ60" s="208"/>
    </row>
    <row r="61" s="1" customFormat="1" ht="28" customHeight="1" spans="1:36">
      <c r="A61" s="47"/>
      <c r="B61" s="97"/>
      <c r="C61" s="100"/>
      <c r="D61" s="96"/>
      <c r="E61" s="99">
        <v>1</v>
      </c>
      <c r="F61" s="101">
        <v>1</v>
      </c>
      <c r="G61" s="95"/>
      <c r="H61" s="96"/>
      <c r="I61" s="96"/>
      <c r="J61" s="96"/>
      <c r="K61" s="96"/>
      <c r="L61" s="96"/>
      <c r="M61" s="141"/>
      <c r="N61" s="141"/>
      <c r="O61" s="141"/>
      <c r="P61" s="93"/>
      <c r="Q61" s="143" t="e">
        <f t="shared" si="6"/>
        <v>#DIV/0!</v>
      </c>
      <c r="R61" s="93"/>
      <c r="S61" s="143">
        <f t="shared" si="7"/>
        <v>0</v>
      </c>
      <c r="T61" s="92">
        <v>8</v>
      </c>
      <c r="U61" s="182"/>
      <c r="V61" s="143">
        <f t="shared" si="8"/>
        <v>0</v>
      </c>
      <c r="W61" s="92"/>
      <c r="X61" s="96">
        <v>0.8</v>
      </c>
      <c r="Y61" s="143">
        <f t="shared" si="9"/>
        <v>0</v>
      </c>
      <c r="Z61" s="188" t="e">
        <f t="shared" si="10"/>
        <v>#DIV/0!</v>
      </c>
      <c r="AA61" s="189"/>
      <c r="AB61" s="190"/>
      <c r="AC61" s="93"/>
      <c r="AD61" s="191">
        <f t="shared" si="11"/>
        <v>0</v>
      </c>
      <c r="AE61" s="192"/>
      <c r="AF61" s="188" t="e">
        <f t="shared" si="12"/>
        <v>#DIV/0!</v>
      </c>
      <c r="AG61" s="209"/>
      <c r="AH61" s="143" t="e">
        <f t="shared" si="13"/>
        <v>#DIV/0!</v>
      </c>
      <c r="AI61" s="191">
        <v>0</v>
      </c>
      <c r="AJ61" s="208"/>
    </row>
    <row r="62" s="1" customFormat="1" customHeight="1" spans="1:36">
      <c r="A62" s="47"/>
      <c r="B62" s="97"/>
      <c r="C62" s="100"/>
      <c r="D62" s="96"/>
      <c r="E62" s="99">
        <v>1</v>
      </c>
      <c r="F62" s="101">
        <v>1</v>
      </c>
      <c r="G62" s="95"/>
      <c r="H62" s="96"/>
      <c r="I62" s="96"/>
      <c r="J62" s="96"/>
      <c r="K62" s="96"/>
      <c r="L62" s="96"/>
      <c r="M62" s="141"/>
      <c r="N62" s="141"/>
      <c r="O62" s="141"/>
      <c r="P62" s="93"/>
      <c r="Q62" s="143" t="e">
        <f t="shared" si="6"/>
        <v>#DIV/0!</v>
      </c>
      <c r="R62" s="93"/>
      <c r="S62" s="143">
        <f t="shared" si="7"/>
        <v>0</v>
      </c>
      <c r="T62" s="96"/>
      <c r="U62" s="182"/>
      <c r="V62" s="143">
        <f t="shared" si="8"/>
        <v>0</v>
      </c>
      <c r="W62" s="96"/>
      <c r="X62" s="96">
        <v>0.8</v>
      </c>
      <c r="Y62" s="143">
        <f t="shared" si="9"/>
        <v>0</v>
      </c>
      <c r="Z62" s="188" t="e">
        <f t="shared" si="10"/>
        <v>#DIV/0!</v>
      </c>
      <c r="AA62" s="189"/>
      <c r="AB62" s="190"/>
      <c r="AC62" s="93">
        <v>1</v>
      </c>
      <c r="AD62" s="191">
        <f t="shared" si="11"/>
        <v>0</v>
      </c>
      <c r="AE62" s="192"/>
      <c r="AF62" s="188" t="e">
        <f t="shared" si="12"/>
        <v>#DIV/0!</v>
      </c>
      <c r="AG62" s="207"/>
      <c r="AH62" s="143" t="e">
        <f t="shared" si="13"/>
        <v>#DIV/0!</v>
      </c>
      <c r="AI62" s="191">
        <v>0</v>
      </c>
      <c r="AJ62" s="208"/>
    </row>
    <row r="63" s="1" customFormat="1" customHeight="1" spans="1:36">
      <c r="A63" s="47"/>
      <c r="B63" s="210" t="s">
        <v>77</v>
      </c>
      <c r="C63" s="211" t="s">
        <v>77</v>
      </c>
      <c r="D63" s="56" t="s">
        <v>77</v>
      </c>
      <c r="E63" s="212">
        <v>1</v>
      </c>
      <c r="F63" s="213">
        <v>1</v>
      </c>
      <c r="G63" s="214"/>
      <c r="H63" s="135"/>
      <c r="I63" s="135"/>
      <c r="J63" s="135"/>
      <c r="K63" s="135"/>
      <c r="L63" s="135"/>
      <c r="M63" s="135"/>
      <c r="N63" s="135"/>
      <c r="O63" s="138"/>
      <c r="P63" s="262"/>
      <c r="Q63" s="304" t="e">
        <f t="shared" si="6"/>
        <v>#DIV/0!</v>
      </c>
      <c r="R63" s="93">
        <v>0</v>
      </c>
      <c r="S63" s="304">
        <f t="shared" si="7"/>
        <v>0</v>
      </c>
      <c r="T63" s="71"/>
      <c r="U63" s="71"/>
      <c r="V63" s="145">
        <f t="shared" si="8"/>
        <v>0</v>
      </c>
      <c r="W63" s="71"/>
      <c r="X63" s="71"/>
      <c r="Y63" s="145">
        <f t="shared" si="9"/>
        <v>0</v>
      </c>
      <c r="Z63" s="319" t="e">
        <f t="shared" si="10"/>
        <v>#DIV/0!</v>
      </c>
      <c r="AA63" s="299"/>
      <c r="AB63" s="299"/>
      <c r="AC63" s="71"/>
      <c r="AD63" s="320">
        <f t="shared" si="11"/>
        <v>0</v>
      </c>
      <c r="AE63" s="321"/>
      <c r="AF63" s="319" t="e">
        <f t="shared" si="12"/>
        <v>#DIV/0!</v>
      </c>
      <c r="AG63" s="322">
        <v>1</v>
      </c>
      <c r="AH63" s="145" t="e">
        <f t="shared" si="13"/>
        <v>#DIV/0!</v>
      </c>
      <c r="AI63" s="145">
        <v>0</v>
      </c>
      <c r="AJ63" s="323"/>
    </row>
    <row r="64" s="1" customFormat="1" customHeight="1" spans="1:19">
      <c r="A64" s="69"/>
      <c r="B64" s="215" t="s">
        <v>148</v>
      </c>
      <c r="C64" s="215"/>
      <c r="D64" s="215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305"/>
      <c r="R64" s="306">
        <f>SUM(AI28:AI63)</f>
        <v>12.4901113444395</v>
      </c>
      <c r="S64" s="307"/>
    </row>
    <row r="65" s="1" customFormat="1" ht="32" customHeight="1" spans="1:19">
      <c r="A65" s="217" t="s">
        <v>149</v>
      </c>
      <c r="B65" s="218" t="s">
        <v>150</v>
      </c>
      <c r="C65" s="194" t="s">
        <v>93</v>
      </c>
      <c r="D65" s="76" t="s">
        <v>151</v>
      </c>
      <c r="E65" s="219" t="s">
        <v>152</v>
      </c>
      <c r="F65" s="77" t="s">
        <v>153</v>
      </c>
      <c r="G65" s="220"/>
      <c r="H65" s="194"/>
      <c r="I65" s="219" t="s">
        <v>154</v>
      </c>
      <c r="J65" s="219" t="s">
        <v>155</v>
      </c>
      <c r="K65" s="219" t="s">
        <v>156</v>
      </c>
      <c r="L65" s="263" t="s">
        <v>157</v>
      </c>
      <c r="M65" s="219" t="s">
        <v>158</v>
      </c>
      <c r="N65" s="219" t="s">
        <v>62</v>
      </c>
      <c r="O65" s="264" t="s">
        <v>19</v>
      </c>
      <c r="P65" s="75" t="s">
        <v>159</v>
      </c>
      <c r="Q65" s="308" t="s">
        <v>160</v>
      </c>
      <c r="R65" s="309" t="s">
        <v>38</v>
      </c>
      <c r="S65" s="310" t="s">
        <v>19</v>
      </c>
    </row>
    <row r="66" s="1" customFormat="1" customHeight="1" spans="1:19">
      <c r="A66" s="221"/>
      <c r="B66" s="222"/>
      <c r="C66" s="33"/>
      <c r="D66" s="34"/>
      <c r="E66" s="46"/>
      <c r="F66" s="21" t="s">
        <v>20</v>
      </c>
      <c r="G66" s="21" t="s">
        <v>21</v>
      </c>
      <c r="H66" s="21" t="s">
        <v>22</v>
      </c>
      <c r="I66" s="46"/>
      <c r="J66" s="46"/>
      <c r="K66" s="46"/>
      <c r="L66" s="265"/>
      <c r="M66" s="46"/>
      <c r="N66" s="46"/>
      <c r="O66" s="266"/>
      <c r="P66" s="45"/>
      <c r="Q66" s="165"/>
      <c r="R66" s="166"/>
      <c r="S66" s="167"/>
    </row>
    <row r="67" s="1" customFormat="1" customHeight="1" spans="1:19">
      <c r="A67" s="221"/>
      <c r="B67" s="222"/>
      <c r="C67" s="223">
        <v>1</v>
      </c>
      <c r="D67" s="50"/>
      <c r="E67" s="51">
        <v>1</v>
      </c>
      <c r="F67" s="50" t="s">
        <v>161</v>
      </c>
      <c r="G67" s="50" t="s">
        <v>161</v>
      </c>
      <c r="H67" s="50" t="s">
        <v>161</v>
      </c>
      <c r="I67" s="93">
        <v>1</v>
      </c>
      <c r="J67" s="50" t="s">
        <v>161</v>
      </c>
      <c r="K67" s="129">
        <v>0</v>
      </c>
      <c r="L67" s="93">
        <v>8</v>
      </c>
      <c r="M67" s="129"/>
      <c r="N67" s="267">
        <f t="shared" ref="N67:N79" si="15">M67*E67</f>
        <v>0</v>
      </c>
      <c r="O67" s="268"/>
      <c r="P67" s="269">
        <f>SUM(N67:N79)+SUM(N82:N94)</f>
        <v>0</v>
      </c>
      <c r="Q67" s="311">
        <v>10000</v>
      </c>
      <c r="R67" s="169">
        <f>P67/Q67</f>
        <v>0</v>
      </c>
      <c r="S67" s="170"/>
    </row>
    <row r="68" s="1" customFormat="1" customHeight="1" spans="1:19">
      <c r="A68" s="221"/>
      <c r="B68" s="222"/>
      <c r="C68" s="224">
        <v>2</v>
      </c>
      <c r="D68" s="54"/>
      <c r="E68" s="61"/>
      <c r="F68" s="54"/>
      <c r="G68" s="54"/>
      <c r="H68" s="54"/>
      <c r="I68" s="99"/>
      <c r="J68" s="54"/>
      <c r="K68" s="134"/>
      <c r="L68" s="99"/>
      <c r="M68" s="134">
        <v>0</v>
      </c>
      <c r="N68" s="270">
        <f t="shared" si="15"/>
        <v>0</v>
      </c>
      <c r="O68" s="271"/>
      <c r="P68" s="269"/>
      <c r="Q68" s="311"/>
      <c r="R68" s="169"/>
      <c r="S68" s="171"/>
    </row>
    <row r="69" s="1" customFormat="1" customHeight="1" spans="1:19">
      <c r="A69" s="221"/>
      <c r="B69" s="222"/>
      <c r="C69" s="225"/>
      <c r="D69" s="63"/>
      <c r="E69" s="64"/>
      <c r="F69" s="63"/>
      <c r="G69" s="63"/>
      <c r="H69" s="63"/>
      <c r="I69" s="272"/>
      <c r="J69" s="63"/>
      <c r="K69" s="273"/>
      <c r="L69" s="272"/>
      <c r="M69" s="273">
        <v>0</v>
      </c>
      <c r="N69" s="270">
        <f t="shared" si="15"/>
        <v>0</v>
      </c>
      <c r="O69" s="271"/>
      <c r="P69" s="269"/>
      <c r="Q69" s="311"/>
      <c r="R69" s="169"/>
      <c r="S69" s="171"/>
    </row>
    <row r="70" s="1" customFormat="1" hidden="1" customHeight="1" spans="1:19">
      <c r="A70" s="221"/>
      <c r="B70" s="222"/>
      <c r="C70" s="225"/>
      <c r="D70" s="63"/>
      <c r="E70" s="64"/>
      <c r="F70" s="63"/>
      <c r="G70" s="63"/>
      <c r="H70" s="63"/>
      <c r="I70" s="272"/>
      <c r="J70" s="63"/>
      <c r="K70" s="273"/>
      <c r="L70" s="272"/>
      <c r="M70" s="273">
        <v>0</v>
      </c>
      <c r="N70" s="270">
        <f t="shared" si="15"/>
        <v>0</v>
      </c>
      <c r="O70" s="271"/>
      <c r="P70" s="269"/>
      <c r="Q70" s="311"/>
      <c r="R70" s="169"/>
      <c r="S70" s="171"/>
    </row>
    <row r="71" s="1" customFormat="1" hidden="1" customHeight="1" spans="1:19">
      <c r="A71" s="221"/>
      <c r="B71" s="222"/>
      <c r="C71" s="225"/>
      <c r="D71" s="63"/>
      <c r="E71" s="64"/>
      <c r="F71" s="63"/>
      <c r="G71" s="63"/>
      <c r="H71" s="63"/>
      <c r="I71" s="272"/>
      <c r="J71" s="63"/>
      <c r="K71" s="273"/>
      <c r="L71" s="272"/>
      <c r="M71" s="273">
        <v>0</v>
      </c>
      <c r="N71" s="270">
        <f t="shared" si="15"/>
        <v>0</v>
      </c>
      <c r="O71" s="271"/>
      <c r="P71" s="269"/>
      <c r="Q71" s="311"/>
      <c r="R71" s="169"/>
      <c r="S71" s="171"/>
    </row>
    <row r="72" s="1" customFormat="1" hidden="1" customHeight="1" spans="1:19">
      <c r="A72" s="221"/>
      <c r="B72" s="222"/>
      <c r="C72" s="225"/>
      <c r="D72" s="63"/>
      <c r="E72" s="64"/>
      <c r="F72" s="63"/>
      <c r="G72" s="63"/>
      <c r="H72" s="63"/>
      <c r="I72" s="272"/>
      <c r="J72" s="63"/>
      <c r="K72" s="273"/>
      <c r="L72" s="272"/>
      <c r="M72" s="273">
        <v>0</v>
      </c>
      <c r="N72" s="270">
        <f t="shared" si="15"/>
        <v>0</v>
      </c>
      <c r="O72" s="271"/>
      <c r="P72" s="269"/>
      <c r="Q72" s="311"/>
      <c r="R72" s="169"/>
      <c r="S72" s="171"/>
    </row>
    <row r="73" s="1" customFormat="1" hidden="1" customHeight="1" spans="1:19">
      <c r="A73" s="221"/>
      <c r="B73" s="222"/>
      <c r="C73" s="225"/>
      <c r="D73" s="63"/>
      <c r="E73" s="64"/>
      <c r="F73" s="63"/>
      <c r="G73" s="63"/>
      <c r="H73" s="63"/>
      <c r="I73" s="272"/>
      <c r="J73" s="63"/>
      <c r="K73" s="273"/>
      <c r="L73" s="272"/>
      <c r="M73" s="273">
        <v>0</v>
      </c>
      <c r="N73" s="270">
        <f t="shared" si="15"/>
        <v>0</v>
      </c>
      <c r="O73" s="271"/>
      <c r="P73" s="269"/>
      <c r="Q73" s="311"/>
      <c r="R73" s="169"/>
      <c r="S73" s="171"/>
    </row>
    <row r="74" s="1" customFormat="1" hidden="1" customHeight="1" spans="1:19">
      <c r="A74" s="221"/>
      <c r="B74" s="222"/>
      <c r="C74" s="225"/>
      <c r="D74" s="63"/>
      <c r="E74" s="64"/>
      <c r="F74" s="63"/>
      <c r="G74" s="63"/>
      <c r="H74" s="63"/>
      <c r="I74" s="272"/>
      <c r="J74" s="63"/>
      <c r="K74" s="273"/>
      <c r="L74" s="272"/>
      <c r="M74" s="273">
        <v>0</v>
      </c>
      <c r="N74" s="270">
        <f t="shared" si="15"/>
        <v>0</v>
      </c>
      <c r="O74" s="271"/>
      <c r="P74" s="269"/>
      <c r="Q74" s="311"/>
      <c r="R74" s="169"/>
      <c r="S74" s="171"/>
    </row>
    <row r="75" s="1" customFormat="1" hidden="1" customHeight="1" spans="1:19">
      <c r="A75" s="221"/>
      <c r="B75" s="222"/>
      <c r="C75" s="225"/>
      <c r="D75" s="63"/>
      <c r="E75" s="64"/>
      <c r="F75" s="63"/>
      <c r="G75" s="63"/>
      <c r="H75" s="63"/>
      <c r="I75" s="272"/>
      <c r="J75" s="63"/>
      <c r="K75" s="273"/>
      <c r="L75" s="272"/>
      <c r="M75" s="273">
        <v>0</v>
      </c>
      <c r="N75" s="270">
        <f t="shared" si="15"/>
        <v>0</v>
      </c>
      <c r="O75" s="271"/>
      <c r="P75" s="269"/>
      <c r="Q75" s="311"/>
      <c r="R75" s="169"/>
      <c r="S75" s="171"/>
    </row>
    <row r="76" s="1" customFormat="1" hidden="1" customHeight="1" spans="1:19">
      <c r="A76" s="221"/>
      <c r="B76" s="222"/>
      <c r="C76" s="225"/>
      <c r="D76" s="63"/>
      <c r="E76" s="64"/>
      <c r="F76" s="63"/>
      <c r="G76" s="63"/>
      <c r="H76" s="63"/>
      <c r="I76" s="272"/>
      <c r="J76" s="63"/>
      <c r="K76" s="273"/>
      <c r="L76" s="272"/>
      <c r="M76" s="273">
        <v>0</v>
      </c>
      <c r="N76" s="270">
        <f t="shared" si="15"/>
        <v>0</v>
      </c>
      <c r="O76" s="271"/>
      <c r="P76" s="269"/>
      <c r="Q76" s="311"/>
      <c r="R76" s="169"/>
      <c r="S76" s="171"/>
    </row>
    <row r="77" s="1" customFormat="1" hidden="1" customHeight="1" spans="1:19">
      <c r="A77" s="221"/>
      <c r="B77" s="222"/>
      <c r="C77" s="225"/>
      <c r="D77" s="63"/>
      <c r="E77" s="64"/>
      <c r="F77" s="63"/>
      <c r="G77" s="63"/>
      <c r="H77" s="63"/>
      <c r="I77" s="272"/>
      <c r="J77" s="63"/>
      <c r="K77" s="273"/>
      <c r="L77" s="272"/>
      <c r="M77" s="273">
        <v>0</v>
      </c>
      <c r="N77" s="270">
        <f t="shared" si="15"/>
        <v>0</v>
      </c>
      <c r="O77" s="271"/>
      <c r="P77" s="269"/>
      <c r="Q77" s="311"/>
      <c r="R77" s="169"/>
      <c r="S77" s="171"/>
    </row>
    <row r="78" s="1" customFormat="1" customHeight="1" spans="1:19">
      <c r="A78" s="221"/>
      <c r="B78" s="222"/>
      <c r="C78" s="225"/>
      <c r="D78" s="63"/>
      <c r="E78" s="64"/>
      <c r="F78" s="63"/>
      <c r="G78" s="63"/>
      <c r="H78" s="63"/>
      <c r="I78" s="272"/>
      <c r="J78" s="63"/>
      <c r="K78" s="273"/>
      <c r="L78" s="272"/>
      <c r="M78" s="273">
        <v>0</v>
      </c>
      <c r="N78" s="270">
        <f t="shared" si="15"/>
        <v>0</v>
      </c>
      <c r="O78" s="271"/>
      <c r="P78" s="269"/>
      <c r="Q78" s="311"/>
      <c r="R78" s="169"/>
      <c r="S78" s="171"/>
    </row>
    <row r="79" s="1" customFormat="1" customHeight="1" spans="1:19">
      <c r="A79" s="221"/>
      <c r="B79" s="222"/>
      <c r="C79" s="226" t="s">
        <v>77</v>
      </c>
      <c r="D79" s="227" t="s">
        <v>77</v>
      </c>
      <c r="E79" s="64">
        <v>1</v>
      </c>
      <c r="F79" s="63" t="s">
        <v>161</v>
      </c>
      <c r="G79" s="63" t="s">
        <v>161</v>
      </c>
      <c r="H79" s="63" t="s">
        <v>161</v>
      </c>
      <c r="I79" s="272">
        <v>1</v>
      </c>
      <c r="J79" s="63" t="s">
        <v>161</v>
      </c>
      <c r="K79" s="273">
        <v>1</v>
      </c>
      <c r="L79" s="272">
        <v>50</v>
      </c>
      <c r="M79" s="273">
        <v>0</v>
      </c>
      <c r="N79" s="274">
        <f t="shared" si="15"/>
        <v>0</v>
      </c>
      <c r="O79" s="275"/>
      <c r="P79" s="269"/>
      <c r="Q79" s="311"/>
      <c r="R79" s="169"/>
      <c r="S79" s="171"/>
    </row>
    <row r="80" s="1" customFormat="1" customHeight="1" spans="1:19">
      <c r="A80" s="221"/>
      <c r="B80" s="228" t="s">
        <v>162</v>
      </c>
      <c r="C80" s="229" t="s">
        <v>93</v>
      </c>
      <c r="D80" s="230" t="s">
        <v>163</v>
      </c>
      <c r="E80" s="231" t="s">
        <v>164</v>
      </c>
      <c r="F80" s="231" t="s">
        <v>66</v>
      </c>
      <c r="G80" s="231" t="s">
        <v>66</v>
      </c>
      <c r="H80" s="231" t="s">
        <v>66</v>
      </c>
      <c r="I80" s="231" t="s">
        <v>66</v>
      </c>
      <c r="J80" s="231" t="s">
        <v>66</v>
      </c>
      <c r="K80" s="231" t="s">
        <v>66</v>
      </c>
      <c r="L80" s="231" t="s">
        <v>66</v>
      </c>
      <c r="M80" s="231" t="s">
        <v>158</v>
      </c>
      <c r="N80" s="231" t="s">
        <v>62</v>
      </c>
      <c r="O80" s="276"/>
      <c r="P80" s="269"/>
      <c r="Q80" s="311"/>
      <c r="R80" s="169"/>
      <c r="S80" s="171"/>
    </row>
    <row r="81" s="1" customFormat="1" customHeight="1" spans="1:19">
      <c r="A81" s="221"/>
      <c r="B81" s="232"/>
      <c r="C81" s="33"/>
      <c r="D81" s="34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77"/>
      <c r="P81" s="269"/>
      <c r="Q81" s="311"/>
      <c r="R81" s="169"/>
      <c r="S81" s="171"/>
    </row>
    <row r="82" s="1" customFormat="1" customHeight="1" spans="1:19">
      <c r="A82" s="233"/>
      <c r="B82" s="232"/>
      <c r="C82" s="223">
        <v>1</v>
      </c>
      <c r="D82" s="234" t="s">
        <v>161</v>
      </c>
      <c r="E82" s="51">
        <v>1</v>
      </c>
      <c r="F82" s="235" t="s">
        <v>66</v>
      </c>
      <c r="G82" s="235" t="s">
        <v>66</v>
      </c>
      <c r="H82" s="235" t="s">
        <v>66</v>
      </c>
      <c r="I82" s="235" t="s">
        <v>66</v>
      </c>
      <c r="J82" s="235" t="s">
        <v>66</v>
      </c>
      <c r="K82" s="235" t="s">
        <v>66</v>
      </c>
      <c r="L82" s="235" t="s">
        <v>66</v>
      </c>
      <c r="M82" s="278">
        <v>0</v>
      </c>
      <c r="N82" s="267">
        <f t="shared" ref="N82:N94" si="16">M82*E82</f>
        <v>0</v>
      </c>
      <c r="O82" s="268"/>
      <c r="P82" s="269"/>
      <c r="Q82" s="311"/>
      <c r="R82" s="169"/>
      <c r="S82" s="174"/>
    </row>
    <row r="83" s="1" customFormat="1" customHeight="1" spans="1:19">
      <c r="A83" s="233"/>
      <c r="B83" s="232"/>
      <c r="C83" s="224">
        <v>2</v>
      </c>
      <c r="D83" s="236" t="s">
        <v>161</v>
      </c>
      <c r="E83" s="61">
        <v>1</v>
      </c>
      <c r="F83" s="237" t="s">
        <v>66</v>
      </c>
      <c r="G83" s="237" t="s">
        <v>66</v>
      </c>
      <c r="H83" s="237" t="s">
        <v>66</v>
      </c>
      <c r="I83" s="237" t="s">
        <v>66</v>
      </c>
      <c r="J83" s="237" t="s">
        <v>66</v>
      </c>
      <c r="K83" s="237" t="s">
        <v>66</v>
      </c>
      <c r="L83" s="237" t="s">
        <v>66</v>
      </c>
      <c r="M83" s="273">
        <v>0</v>
      </c>
      <c r="N83" s="270">
        <f t="shared" si="16"/>
        <v>0</v>
      </c>
      <c r="O83" s="271"/>
      <c r="P83" s="269"/>
      <c r="Q83" s="311"/>
      <c r="R83" s="169"/>
      <c r="S83" s="174"/>
    </row>
    <row r="84" s="1" customFormat="1" customHeight="1" spans="1:19">
      <c r="A84" s="233"/>
      <c r="B84" s="232"/>
      <c r="C84" s="225"/>
      <c r="D84" s="236"/>
      <c r="E84" s="64"/>
      <c r="F84" s="237" t="s">
        <v>66</v>
      </c>
      <c r="G84" s="237" t="s">
        <v>66</v>
      </c>
      <c r="H84" s="237" t="s">
        <v>66</v>
      </c>
      <c r="I84" s="237" t="s">
        <v>66</v>
      </c>
      <c r="J84" s="237" t="s">
        <v>66</v>
      </c>
      <c r="K84" s="237" t="s">
        <v>66</v>
      </c>
      <c r="L84" s="237" t="s">
        <v>66</v>
      </c>
      <c r="M84" s="273">
        <v>0</v>
      </c>
      <c r="N84" s="270">
        <f t="shared" si="16"/>
        <v>0</v>
      </c>
      <c r="O84" s="275"/>
      <c r="P84" s="269"/>
      <c r="Q84" s="311"/>
      <c r="R84" s="169"/>
      <c r="S84" s="174"/>
    </row>
    <row r="85" s="1" customFormat="1" hidden="1" customHeight="1" spans="1:19">
      <c r="A85" s="233"/>
      <c r="B85" s="232"/>
      <c r="C85" s="225"/>
      <c r="D85" s="236"/>
      <c r="E85" s="64"/>
      <c r="F85" s="237" t="s">
        <v>66</v>
      </c>
      <c r="G85" s="237" t="s">
        <v>66</v>
      </c>
      <c r="H85" s="237" t="s">
        <v>66</v>
      </c>
      <c r="I85" s="237" t="s">
        <v>66</v>
      </c>
      <c r="J85" s="237" t="s">
        <v>66</v>
      </c>
      <c r="K85" s="237" t="s">
        <v>66</v>
      </c>
      <c r="L85" s="237" t="s">
        <v>66</v>
      </c>
      <c r="M85" s="273">
        <v>0</v>
      </c>
      <c r="N85" s="270">
        <f t="shared" si="16"/>
        <v>0</v>
      </c>
      <c r="O85" s="275"/>
      <c r="P85" s="269"/>
      <c r="Q85" s="311"/>
      <c r="R85" s="169"/>
      <c r="S85" s="174"/>
    </row>
    <row r="86" s="1" customFormat="1" hidden="1" customHeight="1" spans="1:19">
      <c r="A86" s="233"/>
      <c r="B86" s="232"/>
      <c r="C86" s="225"/>
      <c r="D86" s="236"/>
      <c r="E86" s="64"/>
      <c r="F86" s="237" t="s">
        <v>66</v>
      </c>
      <c r="G86" s="237" t="s">
        <v>66</v>
      </c>
      <c r="H86" s="237" t="s">
        <v>66</v>
      </c>
      <c r="I86" s="237" t="s">
        <v>66</v>
      </c>
      <c r="J86" s="237" t="s">
        <v>66</v>
      </c>
      <c r="K86" s="237" t="s">
        <v>66</v>
      </c>
      <c r="L86" s="237" t="s">
        <v>66</v>
      </c>
      <c r="M86" s="273">
        <v>0</v>
      </c>
      <c r="N86" s="270">
        <f t="shared" si="16"/>
        <v>0</v>
      </c>
      <c r="O86" s="275"/>
      <c r="P86" s="269"/>
      <c r="Q86" s="311"/>
      <c r="R86" s="169"/>
      <c r="S86" s="174"/>
    </row>
    <row r="87" s="1" customFormat="1" hidden="1" customHeight="1" spans="1:19">
      <c r="A87" s="233"/>
      <c r="B87" s="232"/>
      <c r="C87" s="225"/>
      <c r="D87" s="236"/>
      <c r="E87" s="64"/>
      <c r="F87" s="237" t="s">
        <v>66</v>
      </c>
      <c r="G87" s="237" t="s">
        <v>66</v>
      </c>
      <c r="H87" s="237" t="s">
        <v>66</v>
      </c>
      <c r="I87" s="237" t="s">
        <v>66</v>
      </c>
      <c r="J87" s="237" t="s">
        <v>66</v>
      </c>
      <c r="K87" s="237" t="s">
        <v>66</v>
      </c>
      <c r="L87" s="237" t="s">
        <v>66</v>
      </c>
      <c r="M87" s="273">
        <v>0</v>
      </c>
      <c r="N87" s="270">
        <f t="shared" si="16"/>
        <v>0</v>
      </c>
      <c r="O87" s="275"/>
      <c r="P87" s="269"/>
      <c r="Q87" s="311"/>
      <c r="R87" s="169"/>
      <c r="S87" s="174"/>
    </row>
    <row r="88" s="1" customFormat="1" hidden="1" customHeight="1" spans="1:19">
      <c r="A88" s="233"/>
      <c r="B88" s="232"/>
      <c r="C88" s="225"/>
      <c r="D88" s="236"/>
      <c r="E88" s="64"/>
      <c r="F88" s="237" t="s">
        <v>66</v>
      </c>
      <c r="G88" s="237" t="s">
        <v>66</v>
      </c>
      <c r="H88" s="237" t="s">
        <v>66</v>
      </c>
      <c r="I88" s="237" t="s">
        <v>66</v>
      </c>
      <c r="J88" s="237" t="s">
        <v>66</v>
      </c>
      <c r="K88" s="237" t="s">
        <v>66</v>
      </c>
      <c r="L88" s="237" t="s">
        <v>66</v>
      </c>
      <c r="M88" s="273">
        <v>0</v>
      </c>
      <c r="N88" s="270">
        <f t="shared" si="16"/>
        <v>0</v>
      </c>
      <c r="O88" s="275"/>
      <c r="P88" s="269"/>
      <c r="Q88" s="311"/>
      <c r="R88" s="169"/>
      <c r="S88" s="174"/>
    </row>
    <row r="89" s="1" customFormat="1" hidden="1" customHeight="1" spans="1:19">
      <c r="A89" s="233"/>
      <c r="B89" s="232"/>
      <c r="C89" s="225"/>
      <c r="D89" s="236"/>
      <c r="E89" s="64"/>
      <c r="F89" s="237" t="s">
        <v>66</v>
      </c>
      <c r="G89" s="237" t="s">
        <v>66</v>
      </c>
      <c r="H89" s="237" t="s">
        <v>66</v>
      </c>
      <c r="I89" s="237" t="s">
        <v>66</v>
      </c>
      <c r="J89" s="237" t="s">
        <v>66</v>
      </c>
      <c r="K89" s="237" t="s">
        <v>66</v>
      </c>
      <c r="L89" s="237" t="s">
        <v>66</v>
      </c>
      <c r="M89" s="273">
        <v>0</v>
      </c>
      <c r="N89" s="270">
        <f t="shared" si="16"/>
        <v>0</v>
      </c>
      <c r="O89" s="275"/>
      <c r="P89" s="269"/>
      <c r="Q89" s="311"/>
      <c r="R89" s="169"/>
      <c r="S89" s="174"/>
    </row>
    <row r="90" s="1" customFormat="1" hidden="1" customHeight="1" spans="1:19">
      <c r="A90" s="233"/>
      <c r="B90" s="232"/>
      <c r="C90" s="225"/>
      <c r="D90" s="236"/>
      <c r="E90" s="64"/>
      <c r="F90" s="237" t="s">
        <v>66</v>
      </c>
      <c r="G90" s="237" t="s">
        <v>66</v>
      </c>
      <c r="H90" s="237" t="s">
        <v>66</v>
      </c>
      <c r="I90" s="237" t="s">
        <v>66</v>
      </c>
      <c r="J90" s="237" t="s">
        <v>66</v>
      </c>
      <c r="K90" s="237" t="s">
        <v>66</v>
      </c>
      <c r="L90" s="237" t="s">
        <v>66</v>
      </c>
      <c r="M90" s="273">
        <v>0</v>
      </c>
      <c r="N90" s="270">
        <f t="shared" si="16"/>
        <v>0</v>
      </c>
      <c r="O90" s="275"/>
      <c r="P90" s="269"/>
      <c r="Q90" s="311"/>
      <c r="R90" s="169"/>
      <c r="S90" s="174"/>
    </row>
    <row r="91" s="1" customFormat="1" hidden="1" customHeight="1" spans="1:19">
      <c r="A91" s="233"/>
      <c r="B91" s="232"/>
      <c r="C91" s="225"/>
      <c r="D91" s="236"/>
      <c r="E91" s="64"/>
      <c r="F91" s="237" t="s">
        <v>66</v>
      </c>
      <c r="G91" s="237" t="s">
        <v>66</v>
      </c>
      <c r="H91" s="237" t="s">
        <v>66</v>
      </c>
      <c r="I91" s="237" t="s">
        <v>66</v>
      </c>
      <c r="J91" s="237" t="s">
        <v>66</v>
      </c>
      <c r="K91" s="237" t="s">
        <v>66</v>
      </c>
      <c r="L91" s="237" t="s">
        <v>66</v>
      </c>
      <c r="M91" s="273">
        <v>0</v>
      </c>
      <c r="N91" s="270">
        <f t="shared" si="16"/>
        <v>0</v>
      </c>
      <c r="O91" s="275"/>
      <c r="P91" s="269"/>
      <c r="Q91" s="311"/>
      <c r="R91" s="169"/>
      <c r="S91" s="174"/>
    </row>
    <row r="92" s="1" customFormat="1" hidden="1" customHeight="1" spans="1:19">
      <c r="A92" s="233"/>
      <c r="B92" s="232"/>
      <c r="C92" s="225"/>
      <c r="D92" s="236"/>
      <c r="E92" s="64"/>
      <c r="F92" s="237" t="s">
        <v>66</v>
      </c>
      <c r="G92" s="237" t="s">
        <v>66</v>
      </c>
      <c r="H92" s="237" t="s">
        <v>66</v>
      </c>
      <c r="I92" s="237" t="s">
        <v>66</v>
      </c>
      <c r="J92" s="237" t="s">
        <v>66</v>
      </c>
      <c r="K92" s="237" t="s">
        <v>66</v>
      </c>
      <c r="L92" s="237" t="s">
        <v>66</v>
      </c>
      <c r="M92" s="273">
        <v>0</v>
      </c>
      <c r="N92" s="270">
        <f t="shared" si="16"/>
        <v>0</v>
      </c>
      <c r="O92" s="275"/>
      <c r="P92" s="269"/>
      <c r="Q92" s="311"/>
      <c r="R92" s="169"/>
      <c r="S92" s="174"/>
    </row>
    <row r="93" s="1" customFormat="1" customHeight="1" spans="1:19">
      <c r="A93" s="233"/>
      <c r="B93" s="232"/>
      <c r="C93" s="225"/>
      <c r="D93" s="236"/>
      <c r="E93" s="64"/>
      <c r="F93" s="237" t="s">
        <v>66</v>
      </c>
      <c r="G93" s="237" t="s">
        <v>66</v>
      </c>
      <c r="H93" s="237" t="s">
        <v>66</v>
      </c>
      <c r="I93" s="237" t="s">
        <v>66</v>
      </c>
      <c r="J93" s="237" t="s">
        <v>66</v>
      </c>
      <c r="K93" s="237" t="s">
        <v>66</v>
      </c>
      <c r="L93" s="237" t="s">
        <v>66</v>
      </c>
      <c r="M93" s="273">
        <v>0</v>
      </c>
      <c r="N93" s="270">
        <f t="shared" si="16"/>
        <v>0</v>
      </c>
      <c r="O93" s="275"/>
      <c r="P93" s="269"/>
      <c r="Q93" s="311"/>
      <c r="R93" s="169"/>
      <c r="S93" s="174"/>
    </row>
    <row r="94" s="1" customFormat="1" customHeight="1" spans="1:19">
      <c r="A94" s="238"/>
      <c r="B94" s="239"/>
      <c r="C94" s="240" t="s">
        <v>77</v>
      </c>
      <c r="D94" s="241" t="s">
        <v>77</v>
      </c>
      <c r="E94" s="242">
        <v>1</v>
      </c>
      <c r="F94" s="145" t="s">
        <v>66</v>
      </c>
      <c r="G94" s="145" t="s">
        <v>66</v>
      </c>
      <c r="H94" s="145" t="s">
        <v>66</v>
      </c>
      <c r="I94" s="145" t="s">
        <v>66</v>
      </c>
      <c r="J94" s="145" t="s">
        <v>66</v>
      </c>
      <c r="K94" s="145" t="s">
        <v>66</v>
      </c>
      <c r="L94" s="145" t="s">
        <v>66</v>
      </c>
      <c r="M94" s="146">
        <v>0</v>
      </c>
      <c r="N94" s="279">
        <f t="shared" si="16"/>
        <v>0</v>
      </c>
      <c r="O94" s="280"/>
      <c r="P94" s="281"/>
      <c r="Q94" s="312"/>
      <c r="R94" s="177"/>
      <c r="S94" s="178"/>
    </row>
    <row r="95" s="1" customFormat="1" customHeight="1" spans="1:19">
      <c r="A95" s="243" t="s">
        <v>165</v>
      </c>
      <c r="B95" s="220" t="s">
        <v>166</v>
      </c>
      <c r="C95" s="220"/>
      <c r="D95" s="220"/>
      <c r="E95" s="220"/>
      <c r="F95" s="220"/>
      <c r="G95" s="220"/>
      <c r="H95" s="220"/>
      <c r="I95" s="220"/>
      <c r="J95" s="74"/>
      <c r="K95" s="220" t="s">
        <v>167</v>
      </c>
      <c r="L95" s="220"/>
      <c r="M95" s="220"/>
      <c r="N95" s="220"/>
      <c r="O95" s="220"/>
      <c r="P95" s="220"/>
      <c r="Q95" s="220"/>
      <c r="R95" s="309" t="s">
        <v>168</v>
      </c>
      <c r="S95" s="310" t="s">
        <v>19</v>
      </c>
    </row>
    <row r="96" s="1" customFormat="1" ht="47" customHeight="1" spans="1:19">
      <c r="A96" s="244"/>
      <c r="B96" s="33" t="s">
        <v>93</v>
      </c>
      <c r="C96" s="34" t="s">
        <v>23</v>
      </c>
      <c r="D96" s="34" t="s">
        <v>169</v>
      </c>
      <c r="E96" s="34" t="s">
        <v>170</v>
      </c>
      <c r="F96" s="34" t="s">
        <v>171</v>
      </c>
      <c r="G96" s="34" t="s">
        <v>172</v>
      </c>
      <c r="H96" s="34" t="s">
        <v>173</v>
      </c>
      <c r="I96" s="34" t="s">
        <v>174</v>
      </c>
      <c r="J96" s="35" t="s">
        <v>175</v>
      </c>
      <c r="K96" s="45" t="s">
        <v>176</v>
      </c>
      <c r="L96" s="46" t="s">
        <v>177</v>
      </c>
      <c r="M96" s="46" t="s">
        <v>178</v>
      </c>
      <c r="N96" s="46" t="s">
        <v>179</v>
      </c>
      <c r="O96" s="46" t="s">
        <v>180</v>
      </c>
      <c r="P96" s="46" t="s">
        <v>181</v>
      </c>
      <c r="Q96" s="165" t="s">
        <v>182</v>
      </c>
      <c r="R96" s="166"/>
      <c r="S96" s="167"/>
    </row>
    <row r="97" s="1" customFormat="1" customHeight="1" spans="1:19">
      <c r="A97" s="244"/>
      <c r="B97" s="245">
        <v>1</v>
      </c>
      <c r="C97" s="246" t="s">
        <v>183</v>
      </c>
      <c r="D97" s="246" t="s">
        <v>184</v>
      </c>
      <c r="E97" s="246"/>
      <c r="F97" s="246">
        <v>1</v>
      </c>
      <c r="G97" s="247">
        <f>E97*F97</f>
        <v>0</v>
      </c>
      <c r="H97" s="248">
        <v>5</v>
      </c>
      <c r="I97" s="282">
        <v>30</v>
      </c>
      <c r="J97" s="283">
        <f>H97/I97</f>
        <v>0.166666666666667</v>
      </c>
      <c r="K97" s="284" t="s">
        <v>185</v>
      </c>
      <c r="L97" s="285">
        <v>432</v>
      </c>
      <c r="M97" s="286" t="s">
        <v>186</v>
      </c>
      <c r="N97" s="287" t="s">
        <v>187</v>
      </c>
      <c r="O97" s="94">
        <v>2700</v>
      </c>
      <c r="P97" s="94">
        <v>210</v>
      </c>
      <c r="Q97" s="313">
        <f>O97/P97</f>
        <v>12.8571428571429</v>
      </c>
      <c r="R97" s="169">
        <f>Q97+J97</f>
        <v>13.0238095238095</v>
      </c>
      <c r="S97" s="314"/>
    </row>
    <row r="98" s="1" customFormat="1" customHeight="1" spans="1:19">
      <c r="A98" s="244"/>
      <c r="B98" s="249">
        <v>2</v>
      </c>
      <c r="C98" s="250"/>
      <c r="D98" s="250"/>
      <c r="E98" s="250"/>
      <c r="F98" s="251"/>
      <c r="G98" s="252"/>
      <c r="H98" s="248"/>
      <c r="I98" s="288"/>
      <c r="J98" s="283"/>
      <c r="K98" s="289"/>
      <c r="L98" s="290"/>
      <c r="M98" s="291"/>
      <c r="N98" s="287"/>
      <c r="O98" s="101"/>
      <c r="P98" s="101"/>
      <c r="Q98" s="313"/>
      <c r="R98" s="169"/>
      <c r="S98" s="315"/>
    </row>
    <row r="99" s="1" customFormat="1" customHeight="1" spans="1:19">
      <c r="A99" s="244"/>
      <c r="B99" s="249">
        <v>3</v>
      </c>
      <c r="C99" s="250"/>
      <c r="D99" s="250"/>
      <c r="E99" s="250"/>
      <c r="F99" s="251"/>
      <c r="G99" s="252"/>
      <c r="H99" s="248"/>
      <c r="I99" s="288"/>
      <c r="J99" s="283"/>
      <c r="K99" s="289"/>
      <c r="L99" s="290"/>
      <c r="M99" s="291"/>
      <c r="N99" s="287"/>
      <c r="O99" s="101"/>
      <c r="P99" s="101"/>
      <c r="Q99" s="313"/>
      <c r="R99" s="169"/>
      <c r="S99" s="315"/>
    </row>
    <row r="100" s="1" customFormat="1" customHeight="1" spans="1:19">
      <c r="A100" s="244"/>
      <c r="B100" s="249">
        <v>4</v>
      </c>
      <c r="C100" s="253"/>
      <c r="D100" s="250"/>
      <c r="E100" s="250"/>
      <c r="F100" s="251"/>
      <c r="G100" s="252"/>
      <c r="H100" s="248"/>
      <c r="I100" s="288"/>
      <c r="J100" s="283"/>
      <c r="K100" s="289"/>
      <c r="L100" s="290"/>
      <c r="M100" s="291"/>
      <c r="N100" s="287"/>
      <c r="O100" s="101"/>
      <c r="P100" s="101"/>
      <c r="Q100" s="313"/>
      <c r="R100" s="169"/>
      <c r="S100" s="315"/>
    </row>
    <row r="101" s="1" customFormat="1" customHeight="1" spans="1:19">
      <c r="A101" s="244"/>
      <c r="B101" s="249">
        <v>5</v>
      </c>
      <c r="C101" s="250"/>
      <c r="D101" s="250"/>
      <c r="E101" s="250"/>
      <c r="F101" s="251"/>
      <c r="G101" s="252"/>
      <c r="H101" s="248"/>
      <c r="I101" s="288"/>
      <c r="J101" s="283"/>
      <c r="K101" s="289"/>
      <c r="L101" s="290"/>
      <c r="M101" s="291"/>
      <c r="N101" s="287"/>
      <c r="O101" s="101"/>
      <c r="P101" s="101"/>
      <c r="Q101" s="313"/>
      <c r="R101" s="169"/>
      <c r="S101" s="315"/>
    </row>
    <row r="102" s="1" customFormat="1" customHeight="1" spans="1:19">
      <c r="A102" s="244"/>
      <c r="B102" s="249">
        <v>6</v>
      </c>
      <c r="C102" s="250"/>
      <c r="D102" s="250"/>
      <c r="E102" s="250"/>
      <c r="F102" s="251"/>
      <c r="G102" s="252"/>
      <c r="H102" s="248"/>
      <c r="I102" s="288"/>
      <c r="J102" s="283"/>
      <c r="K102" s="289"/>
      <c r="L102" s="290"/>
      <c r="M102" s="291"/>
      <c r="N102" s="287"/>
      <c r="O102" s="101"/>
      <c r="P102" s="101"/>
      <c r="Q102" s="313"/>
      <c r="R102" s="169"/>
      <c r="S102" s="315"/>
    </row>
    <row r="103" s="1" customFormat="1" hidden="1" customHeight="1" spans="1:19">
      <c r="A103" s="244"/>
      <c r="B103" s="254"/>
      <c r="C103" s="255"/>
      <c r="D103" s="255"/>
      <c r="E103" s="255"/>
      <c r="F103" s="256"/>
      <c r="G103" s="252"/>
      <c r="H103" s="248"/>
      <c r="I103" s="292"/>
      <c r="J103" s="283"/>
      <c r="K103" s="293"/>
      <c r="L103" s="294"/>
      <c r="M103" s="295"/>
      <c r="N103" s="287"/>
      <c r="O103" s="296"/>
      <c r="P103" s="296"/>
      <c r="Q103" s="313"/>
      <c r="R103" s="169"/>
      <c r="S103" s="316"/>
    </row>
    <row r="104" s="1" customFormat="1" hidden="1" customHeight="1" spans="1:19">
      <c r="A104" s="244"/>
      <c r="B104" s="254"/>
      <c r="C104" s="255"/>
      <c r="D104" s="255"/>
      <c r="E104" s="255"/>
      <c r="F104" s="256"/>
      <c r="G104" s="252"/>
      <c r="H104" s="248"/>
      <c r="I104" s="292"/>
      <c r="J104" s="283"/>
      <c r="K104" s="293"/>
      <c r="L104" s="294"/>
      <c r="M104" s="295"/>
      <c r="N104" s="287"/>
      <c r="O104" s="296"/>
      <c r="P104" s="296"/>
      <c r="Q104" s="313"/>
      <c r="R104" s="169"/>
      <c r="S104" s="316"/>
    </row>
    <row r="105" s="1" customFormat="1" hidden="1" customHeight="1" spans="1:19">
      <c r="A105" s="244"/>
      <c r="B105" s="254"/>
      <c r="C105" s="255"/>
      <c r="D105" s="255"/>
      <c r="E105" s="255"/>
      <c r="F105" s="256"/>
      <c r="G105" s="252"/>
      <c r="H105" s="248"/>
      <c r="I105" s="292"/>
      <c r="J105" s="283"/>
      <c r="K105" s="293"/>
      <c r="L105" s="294"/>
      <c r="M105" s="295"/>
      <c r="N105" s="287"/>
      <c r="O105" s="296"/>
      <c r="P105" s="296"/>
      <c r="Q105" s="313"/>
      <c r="R105" s="169"/>
      <c r="S105" s="316"/>
    </row>
    <row r="106" s="1" customFormat="1" hidden="1" customHeight="1" spans="1:19">
      <c r="A106" s="244"/>
      <c r="B106" s="254"/>
      <c r="C106" s="255"/>
      <c r="D106" s="255"/>
      <c r="E106" s="255"/>
      <c r="F106" s="256"/>
      <c r="G106" s="252"/>
      <c r="H106" s="248"/>
      <c r="I106" s="292"/>
      <c r="J106" s="283"/>
      <c r="K106" s="293"/>
      <c r="L106" s="294"/>
      <c r="M106" s="295"/>
      <c r="N106" s="287"/>
      <c r="O106" s="296"/>
      <c r="P106" s="296"/>
      <c r="Q106" s="313"/>
      <c r="R106" s="169"/>
      <c r="S106" s="316"/>
    </row>
    <row r="107" s="1" customFormat="1" hidden="1" customHeight="1" spans="1:19">
      <c r="A107" s="244"/>
      <c r="B107" s="254"/>
      <c r="C107" s="255"/>
      <c r="D107" s="255"/>
      <c r="E107" s="255"/>
      <c r="F107" s="256"/>
      <c r="G107" s="252"/>
      <c r="H107" s="248"/>
      <c r="I107" s="292"/>
      <c r="J107" s="283"/>
      <c r="K107" s="293"/>
      <c r="L107" s="294"/>
      <c r="M107" s="295"/>
      <c r="N107" s="287"/>
      <c r="O107" s="296"/>
      <c r="P107" s="296"/>
      <c r="Q107" s="313"/>
      <c r="R107" s="169"/>
      <c r="S107" s="316"/>
    </row>
    <row r="108" s="1" customFormat="1" hidden="1" customHeight="1" spans="1:19">
      <c r="A108" s="244"/>
      <c r="B108" s="254"/>
      <c r="C108" s="255"/>
      <c r="D108" s="255"/>
      <c r="E108" s="255"/>
      <c r="F108" s="256"/>
      <c r="G108" s="252"/>
      <c r="H108" s="248"/>
      <c r="I108" s="292"/>
      <c r="J108" s="283"/>
      <c r="K108" s="293"/>
      <c r="L108" s="294"/>
      <c r="M108" s="295"/>
      <c r="N108" s="287"/>
      <c r="O108" s="296"/>
      <c r="P108" s="296"/>
      <c r="Q108" s="313"/>
      <c r="R108" s="169"/>
      <c r="S108" s="316"/>
    </row>
    <row r="109" s="1" customFormat="1" hidden="1" customHeight="1" spans="1:19">
      <c r="A109" s="244"/>
      <c r="B109" s="254"/>
      <c r="C109" s="255"/>
      <c r="D109" s="255"/>
      <c r="E109" s="255"/>
      <c r="F109" s="256"/>
      <c r="G109" s="252"/>
      <c r="H109" s="248"/>
      <c r="I109" s="292"/>
      <c r="J109" s="283"/>
      <c r="K109" s="293"/>
      <c r="L109" s="294"/>
      <c r="M109" s="295"/>
      <c r="N109" s="287"/>
      <c r="O109" s="296"/>
      <c r="P109" s="296"/>
      <c r="Q109" s="313"/>
      <c r="R109" s="169"/>
      <c r="S109" s="316"/>
    </row>
    <row r="110" s="1" customFormat="1" hidden="1" customHeight="1" spans="1:19">
      <c r="A110" s="244"/>
      <c r="B110" s="254"/>
      <c r="C110" s="255"/>
      <c r="D110" s="255"/>
      <c r="E110" s="255"/>
      <c r="F110" s="256"/>
      <c r="G110" s="252"/>
      <c r="H110" s="248"/>
      <c r="I110" s="292"/>
      <c r="J110" s="283"/>
      <c r="K110" s="293"/>
      <c r="L110" s="294"/>
      <c r="M110" s="295"/>
      <c r="N110" s="287"/>
      <c r="O110" s="296"/>
      <c r="P110" s="296"/>
      <c r="Q110" s="313"/>
      <c r="R110" s="169"/>
      <c r="S110" s="316"/>
    </row>
    <row r="111" s="1" customFormat="1" hidden="1" customHeight="1" spans="1:19">
      <c r="A111" s="244"/>
      <c r="B111" s="254"/>
      <c r="C111" s="255"/>
      <c r="D111" s="255"/>
      <c r="E111" s="255"/>
      <c r="F111" s="256"/>
      <c r="G111" s="252"/>
      <c r="H111" s="248"/>
      <c r="I111" s="292"/>
      <c r="J111" s="283"/>
      <c r="K111" s="293"/>
      <c r="L111" s="294"/>
      <c r="M111" s="295"/>
      <c r="N111" s="287"/>
      <c r="O111" s="296"/>
      <c r="P111" s="296"/>
      <c r="Q111" s="313"/>
      <c r="R111" s="169"/>
      <c r="S111" s="316"/>
    </row>
    <row r="112" s="1" customFormat="1" hidden="1" customHeight="1" spans="1:19">
      <c r="A112" s="244"/>
      <c r="B112" s="254"/>
      <c r="C112" s="255"/>
      <c r="D112" s="255"/>
      <c r="E112" s="255"/>
      <c r="F112" s="256"/>
      <c r="G112" s="252"/>
      <c r="H112" s="248"/>
      <c r="I112" s="292"/>
      <c r="J112" s="283"/>
      <c r="K112" s="293"/>
      <c r="L112" s="294"/>
      <c r="M112" s="295"/>
      <c r="N112" s="287"/>
      <c r="O112" s="296"/>
      <c r="P112" s="296"/>
      <c r="Q112" s="313"/>
      <c r="R112" s="169"/>
      <c r="S112" s="316"/>
    </row>
    <row r="113" s="1" customFormat="1" hidden="1" customHeight="1" spans="1:19">
      <c r="A113" s="244"/>
      <c r="B113" s="254"/>
      <c r="C113" s="255"/>
      <c r="D113" s="255"/>
      <c r="E113" s="255"/>
      <c r="F113" s="256"/>
      <c r="G113" s="252"/>
      <c r="H113" s="248"/>
      <c r="I113" s="292"/>
      <c r="J113" s="283"/>
      <c r="K113" s="293"/>
      <c r="L113" s="294"/>
      <c r="M113" s="295"/>
      <c r="N113" s="287"/>
      <c r="O113" s="296"/>
      <c r="P113" s="296"/>
      <c r="Q113" s="313"/>
      <c r="R113" s="169"/>
      <c r="S113" s="316"/>
    </row>
    <row r="114" s="1" customFormat="1" hidden="1" customHeight="1" spans="1:19">
      <c r="A114" s="244"/>
      <c r="B114" s="254"/>
      <c r="C114" s="255"/>
      <c r="D114" s="255"/>
      <c r="E114" s="255"/>
      <c r="F114" s="256"/>
      <c r="G114" s="252"/>
      <c r="H114" s="248"/>
      <c r="I114" s="292"/>
      <c r="J114" s="283"/>
      <c r="K114" s="293"/>
      <c r="L114" s="294"/>
      <c r="M114" s="295"/>
      <c r="N114" s="287"/>
      <c r="O114" s="296"/>
      <c r="P114" s="296"/>
      <c r="Q114" s="313"/>
      <c r="R114" s="169"/>
      <c r="S114" s="316"/>
    </row>
    <row r="115" s="1" customFormat="1" hidden="1" customHeight="1" spans="1:19">
      <c r="A115" s="244"/>
      <c r="B115" s="254"/>
      <c r="C115" s="255"/>
      <c r="D115" s="255"/>
      <c r="E115" s="255"/>
      <c r="F115" s="256"/>
      <c r="G115" s="252"/>
      <c r="H115" s="248"/>
      <c r="I115" s="292"/>
      <c r="J115" s="283"/>
      <c r="K115" s="293"/>
      <c r="L115" s="294"/>
      <c r="M115" s="295"/>
      <c r="N115" s="287"/>
      <c r="O115" s="296"/>
      <c r="P115" s="296"/>
      <c r="Q115" s="313"/>
      <c r="R115" s="169"/>
      <c r="S115" s="316"/>
    </row>
    <row r="116" s="1" customFormat="1" hidden="1" customHeight="1" spans="1:19">
      <c r="A116" s="244"/>
      <c r="B116" s="254"/>
      <c r="C116" s="255"/>
      <c r="D116" s="255"/>
      <c r="E116" s="255"/>
      <c r="F116" s="256"/>
      <c r="G116" s="252"/>
      <c r="H116" s="248"/>
      <c r="I116" s="292"/>
      <c r="J116" s="283"/>
      <c r="K116" s="293"/>
      <c r="L116" s="294"/>
      <c r="M116" s="295"/>
      <c r="N116" s="287"/>
      <c r="O116" s="296"/>
      <c r="P116" s="296"/>
      <c r="Q116" s="313"/>
      <c r="R116" s="169"/>
      <c r="S116" s="316"/>
    </row>
    <row r="117" s="1" customFormat="1" hidden="1" customHeight="1" spans="1:19">
      <c r="A117" s="244"/>
      <c r="B117" s="254"/>
      <c r="C117" s="255"/>
      <c r="D117" s="255"/>
      <c r="E117" s="255"/>
      <c r="F117" s="256"/>
      <c r="G117" s="252"/>
      <c r="H117" s="248"/>
      <c r="I117" s="292"/>
      <c r="J117" s="283"/>
      <c r="K117" s="293"/>
      <c r="L117" s="294"/>
      <c r="M117" s="295"/>
      <c r="N117" s="287"/>
      <c r="O117" s="296"/>
      <c r="P117" s="296"/>
      <c r="Q117" s="313"/>
      <c r="R117" s="169"/>
      <c r="S117" s="316"/>
    </row>
    <row r="118" s="1" customFormat="1" hidden="1" customHeight="1" spans="1:19">
      <c r="A118" s="244"/>
      <c r="B118" s="254"/>
      <c r="C118" s="255"/>
      <c r="D118" s="255"/>
      <c r="E118" s="255"/>
      <c r="F118" s="256"/>
      <c r="G118" s="252"/>
      <c r="H118" s="248"/>
      <c r="I118" s="292"/>
      <c r="J118" s="283"/>
      <c r="K118" s="293"/>
      <c r="L118" s="294"/>
      <c r="M118" s="295"/>
      <c r="N118" s="287"/>
      <c r="O118" s="296"/>
      <c r="P118" s="296"/>
      <c r="Q118" s="313"/>
      <c r="R118" s="169"/>
      <c r="S118" s="316"/>
    </row>
    <row r="119" s="1" customFormat="1" hidden="1" customHeight="1" spans="1:19">
      <c r="A119" s="244"/>
      <c r="B119" s="254"/>
      <c r="C119" s="255"/>
      <c r="D119" s="255"/>
      <c r="E119" s="255"/>
      <c r="F119" s="256"/>
      <c r="G119" s="252"/>
      <c r="H119" s="248"/>
      <c r="I119" s="292"/>
      <c r="J119" s="283"/>
      <c r="K119" s="293"/>
      <c r="L119" s="294"/>
      <c r="M119" s="295"/>
      <c r="N119" s="287"/>
      <c r="O119" s="296"/>
      <c r="P119" s="296"/>
      <c r="Q119" s="313"/>
      <c r="R119" s="169"/>
      <c r="S119" s="316"/>
    </row>
    <row r="120" s="1" customFormat="1" hidden="1" customHeight="1" spans="1:19">
      <c r="A120" s="244"/>
      <c r="B120" s="254"/>
      <c r="C120" s="255"/>
      <c r="D120" s="255"/>
      <c r="E120" s="255"/>
      <c r="F120" s="256"/>
      <c r="G120" s="252"/>
      <c r="H120" s="248"/>
      <c r="I120" s="292"/>
      <c r="J120" s="283"/>
      <c r="K120" s="293"/>
      <c r="L120" s="294"/>
      <c r="M120" s="295"/>
      <c r="N120" s="287"/>
      <c r="O120" s="296"/>
      <c r="P120" s="296"/>
      <c r="Q120" s="313"/>
      <c r="R120" s="169"/>
      <c r="S120" s="316"/>
    </row>
    <row r="121" s="1" customFormat="1" hidden="1" customHeight="1" spans="1:19">
      <c r="A121" s="244"/>
      <c r="B121" s="254"/>
      <c r="C121" s="255"/>
      <c r="D121" s="255"/>
      <c r="E121" s="255"/>
      <c r="F121" s="256"/>
      <c r="G121" s="252"/>
      <c r="H121" s="248"/>
      <c r="I121" s="292"/>
      <c r="J121" s="283"/>
      <c r="K121" s="293"/>
      <c r="L121" s="294"/>
      <c r="M121" s="295"/>
      <c r="N121" s="287"/>
      <c r="O121" s="296"/>
      <c r="P121" s="296"/>
      <c r="Q121" s="313"/>
      <c r="R121" s="169"/>
      <c r="S121" s="316"/>
    </row>
    <row r="122" s="1" customFormat="1" hidden="1" customHeight="1" spans="1:19">
      <c r="A122" s="244"/>
      <c r="B122" s="254"/>
      <c r="C122" s="255"/>
      <c r="D122" s="255"/>
      <c r="E122" s="255"/>
      <c r="F122" s="256"/>
      <c r="G122" s="252"/>
      <c r="H122" s="248"/>
      <c r="I122" s="292"/>
      <c r="J122" s="283"/>
      <c r="K122" s="293"/>
      <c r="L122" s="294"/>
      <c r="M122" s="295"/>
      <c r="N122" s="287"/>
      <c r="O122" s="296"/>
      <c r="P122" s="296"/>
      <c r="Q122" s="313"/>
      <c r="R122" s="169"/>
      <c r="S122" s="316"/>
    </row>
    <row r="123" s="1" customFormat="1" customHeight="1" spans="1:19">
      <c r="A123" s="244"/>
      <c r="B123" s="254"/>
      <c r="C123" s="255"/>
      <c r="D123" s="255"/>
      <c r="E123" s="255"/>
      <c r="F123" s="256"/>
      <c r="G123" s="252"/>
      <c r="H123" s="248"/>
      <c r="I123" s="292"/>
      <c r="J123" s="283"/>
      <c r="K123" s="293"/>
      <c r="L123" s="294"/>
      <c r="M123" s="295"/>
      <c r="N123" s="287"/>
      <c r="O123" s="296"/>
      <c r="P123" s="296"/>
      <c r="Q123" s="313"/>
      <c r="R123" s="169"/>
      <c r="S123" s="316"/>
    </row>
    <row r="124" s="1" customFormat="1" customHeight="1" spans="1:19">
      <c r="A124" s="257"/>
      <c r="B124" s="240" t="s">
        <v>77</v>
      </c>
      <c r="C124" s="241"/>
      <c r="D124" s="258"/>
      <c r="E124" s="258"/>
      <c r="F124" s="259"/>
      <c r="G124" s="260"/>
      <c r="H124" s="261"/>
      <c r="I124" s="297"/>
      <c r="J124" s="298"/>
      <c r="K124" s="299"/>
      <c r="L124" s="300"/>
      <c r="M124" s="301"/>
      <c r="N124" s="302"/>
      <c r="O124" s="303"/>
      <c r="P124" s="303"/>
      <c r="Q124" s="317"/>
      <c r="R124" s="177"/>
      <c r="S124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24:AE24"/>
    <mergeCell ref="G25:Z25"/>
    <mergeCell ref="AA25:AD25"/>
    <mergeCell ref="AE25:AF25"/>
    <mergeCell ref="G26:O26"/>
    <mergeCell ref="P26:Q26"/>
    <mergeCell ref="R26:S26"/>
    <mergeCell ref="T26:V26"/>
    <mergeCell ref="W26:Y26"/>
    <mergeCell ref="B64:Q64"/>
    <mergeCell ref="R64:S64"/>
    <mergeCell ref="F65:H65"/>
    <mergeCell ref="B95:J95"/>
    <mergeCell ref="K95:Q95"/>
    <mergeCell ref="A6:A11"/>
    <mergeCell ref="A12:A24"/>
    <mergeCell ref="A25:A64"/>
    <mergeCell ref="A65:A94"/>
    <mergeCell ref="A95:A124"/>
    <mergeCell ref="B6:B8"/>
    <mergeCell ref="B9:B11"/>
    <mergeCell ref="B13:B16"/>
    <mergeCell ref="B17:B24"/>
    <mergeCell ref="B25:B27"/>
    <mergeCell ref="B65:B79"/>
    <mergeCell ref="B80:B94"/>
    <mergeCell ref="C6:C7"/>
    <mergeCell ref="C9:C10"/>
    <mergeCell ref="C25:C27"/>
    <mergeCell ref="C28:C32"/>
    <mergeCell ref="C65:C66"/>
    <mergeCell ref="C80:C81"/>
    <mergeCell ref="D6:D7"/>
    <mergeCell ref="D9:D10"/>
    <mergeCell ref="D25:D27"/>
    <mergeCell ref="D65:D66"/>
    <mergeCell ref="D80:D81"/>
    <mergeCell ref="E6:E7"/>
    <mergeCell ref="E9:E10"/>
    <mergeCell ref="E25:E27"/>
    <mergeCell ref="E65:E66"/>
    <mergeCell ref="E80:E81"/>
    <mergeCell ref="F9:F10"/>
    <mergeCell ref="F25:F27"/>
    <mergeCell ref="F80:F81"/>
    <mergeCell ref="G9:G10"/>
    <mergeCell ref="G80:G81"/>
    <mergeCell ref="H9:H10"/>
    <mergeCell ref="H80:H81"/>
    <mergeCell ref="H97:H124"/>
    <mergeCell ref="I6:I7"/>
    <mergeCell ref="I65:I66"/>
    <mergeCell ref="I80:I81"/>
    <mergeCell ref="I97:I124"/>
    <mergeCell ref="J6:J7"/>
    <mergeCell ref="J65:J66"/>
    <mergeCell ref="J80:J81"/>
    <mergeCell ref="J97:J124"/>
    <mergeCell ref="K65:K66"/>
    <mergeCell ref="K80:K81"/>
    <mergeCell ref="K97:K124"/>
    <mergeCell ref="L65:L66"/>
    <mergeCell ref="L80:L81"/>
    <mergeCell ref="L97:L124"/>
    <mergeCell ref="M65:M66"/>
    <mergeCell ref="M80:M81"/>
    <mergeCell ref="M97:M124"/>
    <mergeCell ref="N6:N7"/>
    <mergeCell ref="N65:N66"/>
    <mergeCell ref="N80:N81"/>
    <mergeCell ref="N97:N124"/>
    <mergeCell ref="O6:O7"/>
    <mergeCell ref="O8:O11"/>
    <mergeCell ref="O65:O66"/>
    <mergeCell ref="O80:O81"/>
    <mergeCell ref="O97:O124"/>
    <mergeCell ref="P6:P7"/>
    <mergeCell ref="P8:P11"/>
    <mergeCell ref="P65:P66"/>
    <mergeCell ref="P67:P94"/>
    <mergeCell ref="P97:P124"/>
    <mergeCell ref="Q6:Q7"/>
    <mergeCell ref="Q8:Q11"/>
    <mergeCell ref="Q65:Q66"/>
    <mergeCell ref="Q67:Q94"/>
    <mergeCell ref="Q97:Q124"/>
    <mergeCell ref="R6:R7"/>
    <mergeCell ref="R8:R11"/>
    <mergeCell ref="R13:R24"/>
    <mergeCell ref="R65:R66"/>
    <mergeCell ref="R67:R94"/>
    <mergeCell ref="R95:R96"/>
    <mergeCell ref="R97:R124"/>
    <mergeCell ref="S6:S7"/>
    <mergeCell ref="S65:S66"/>
    <mergeCell ref="S95:S96"/>
    <mergeCell ref="Z26:Z27"/>
    <mergeCell ref="AA26:AA27"/>
    <mergeCell ref="AB26:AB27"/>
    <mergeCell ref="AC26:AC27"/>
    <mergeCell ref="AD26:AD27"/>
    <mergeCell ref="AE26:AE27"/>
    <mergeCell ref="AF26:AF27"/>
    <mergeCell ref="AG25:AG27"/>
    <mergeCell ref="AH25:AH27"/>
    <mergeCell ref="AI25:AI27"/>
    <mergeCell ref="AJ25:AJ27"/>
  </mergeCells>
  <dataValidations count="1">
    <dataValidation type="list" allowBlank="1" showInputMessage="1" showErrorMessage="1" sqref="I13 I23 I24 I14:I15 I16:I18 I19:I20 I21:I22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63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24"/>
  <sheetViews>
    <sheetView zoomScale="90" zoomScaleNormal="90" zoomScaleSheetLayoutView="70" topLeftCell="D1" workbookViewId="0">
      <selection activeCell="AB61" sqref="AB61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12.6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1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102" t="s">
        <v>13</v>
      </c>
      <c r="L6" s="103"/>
      <c r="M6" s="104"/>
      <c r="N6" s="14" t="s">
        <v>14</v>
      </c>
      <c r="O6" s="105" t="s">
        <v>15</v>
      </c>
      <c r="P6" s="106" t="s">
        <v>16</v>
      </c>
      <c r="Q6" s="152" t="s">
        <v>17</v>
      </c>
      <c r="R6" s="153" t="s">
        <v>18</v>
      </c>
      <c r="S6" s="154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7" t="s">
        <v>23</v>
      </c>
      <c r="L7" s="108" t="s">
        <v>24</v>
      </c>
      <c r="M7" s="109" t="s">
        <v>25</v>
      </c>
      <c r="N7" s="110"/>
      <c r="O7" s="111"/>
      <c r="P7" s="112"/>
      <c r="Q7" s="155"/>
      <c r="R7" s="156"/>
      <c r="S7" s="157"/>
    </row>
    <row r="8" s="2" customFormat="1" ht="30" customHeight="1" spans="1:19">
      <c r="A8" s="16"/>
      <c r="B8" s="23"/>
      <c r="C8" s="326" t="s">
        <v>188</v>
      </c>
      <c r="D8" s="25" t="s">
        <v>189</v>
      </c>
      <c r="E8" s="326" t="s">
        <v>188</v>
      </c>
      <c r="F8" s="26">
        <v>1352.4</v>
      </c>
      <c r="G8" s="27">
        <v>591.4</v>
      </c>
      <c r="H8" s="28">
        <v>228.2</v>
      </c>
      <c r="I8" s="25" t="s">
        <v>28</v>
      </c>
      <c r="J8" s="113">
        <v>3.306</v>
      </c>
      <c r="K8" s="114" t="s">
        <v>29</v>
      </c>
      <c r="L8" s="115" t="s">
        <v>30</v>
      </c>
      <c r="M8" s="116" t="s">
        <v>31</v>
      </c>
      <c r="N8" s="117">
        <v>45587</v>
      </c>
      <c r="O8" s="118" t="s">
        <v>15</v>
      </c>
      <c r="P8" s="119" t="s">
        <v>32</v>
      </c>
      <c r="Q8" s="158">
        <f>(C11+D11)*H11+E11+F11</f>
        <v>115.632279736998</v>
      </c>
      <c r="R8" s="159">
        <f>Q8+G11</f>
        <v>115.632279736998</v>
      </c>
      <c r="S8" s="160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20" t="s">
        <v>40</v>
      </c>
      <c r="J9" s="29"/>
      <c r="K9" s="121" t="s">
        <v>41</v>
      </c>
      <c r="L9" s="29"/>
      <c r="M9" s="30" t="s">
        <v>42</v>
      </c>
      <c r="N9" s="121"/>
      <c r="O9" s="118"/>
      <c r="P9" s="119"/>
      <c r="Q9" s="158"/>
      <c r="R9" s="159"/>
      <c r="S9" s="161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8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7" t="s">
        <v>48</v>
      </c>
      <c r="O10" s="118"/>
      <c r="P10" s="119"/>
      <c r="Q10" s="158"/>
      <c r="R10" s="159"/>
      <c r="S10" s="161"/>
    </row>
    <row r="11" s="2" customFormat="1" customHeight="1" spans="1:19">
      <c r="A11" s="37"/>
      <c r="B11" s="38"/>
      <c r="C11" s="39">
        <f>R13</f>
        <v>81.2162541470566</v>
      </c>
      <c r="D11" s="40">
        <f>R64</f>
        <v>12.4901113444395</v>
      </c>
      <c r="E11" s="40">
        <f>R97</f>
        <v>13.0238095238095</v>
      </c>
      <c r="F11" s="40">
        <f>J11+L11+N11</f>
        <v>8.43357289423465</v>
      </c>
      <c r="G11" s="41">
        <f>R67</f>
        <v>0</v>
      </c>
      <c r="H11" s="42">
        <v>1.005</v>
      </c>
      <c r="I11" s="122">
        <v>0.03</v>
      </c>
      <c r="J11" s="123">
        <f>I11*(C11+D11)</f>
        <v>2.81119096474488</v>
      </c>
      <c r="K11" s="124">
        <v>0.02</v>
      </c>
      <c r="L11" s="123">
        <f>K11*(C11+D11)</f>
        <v>1.87412730982992</v>
      </c>
      <c r="M11" s="124">
        <v>0.04</v>
      </c>
      <c r="N11" s="125">
        <f>M11*(C11+D11)</f>
        <v>3.74825461965984</v>
      </c>
      <c r="O11" s="126"/>
      <c r="P11" s="127"/>
      <c r="Q11" s="162"/>
      <c r="R11" s="163"/>
      <c r="S11" s="164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8" t="s">
        <v>61</v>
      </c>
      <c r="P12" s="46" t="s">
        <v>34</v>
      </c>
      <c r="Q12" s="165" t="s">
        <v>62</v>
      </c>
      <c r="R12" s="166" t="s">
        <v>63</v>
      </c>
      <c r="S12" s="167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92" t="s">
        <v>70</v>
      </c>
      <c r="J13" s="92">
        <f>J8*0.67</f>
        <v>2.21502</v>
      </c>
      <c r="K13" s="92">
        <f t="shared" ref="K13:K15" si="0">J13/0.975</f>
        <v>2.27181538461538</v>
      </c>
      <c r="L13" s="129">
        <v>11.9</v>
      </c>
      <c r="M13" s="130">
        <v>0</v>
      </c>
      <c r="N13" s="131">
        <f t="shared" ref="N13:N15" si="1">(K13-J13)/K13</f>
        <v>0.025</v>
      </c>
      <c r="O13" s="132">
        <v>0.997</v>
      </c>
      <c r="P13" s="133">
        <f t="shared" ref="P13:P16" si="2">((K13*L13)-(K13-J13)*(1-N13)*M13)/O13</f>
        <v>27.1159509297122</v>
      </c>
      <c r="Q13" s="168">
        <f t="shared" ref="Q13:Q16" si="3">H13*P13</f>
        <v>27.1159509297122</v>
      </c>
      <c r="R13" s="169">
        <f>SUM(Q13:Q24)</f>
        <v>81.2162541470566</v>
      </c>
      <c r="S13" s="170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6" t="s">
        <v>70</v>
      </c>
      <c r="J14" s="96">
        <f>J8*0.33</f>
        <v>1.09098</v>
      </c>
      <c r="K14" s="92">
        <f t="shared" si="0"/>
        <v>1.11895384615385</v>
      </c>
      <c r="L14" s="134">
        <v>19.1</v>
      </c>
      <c r="M14" s="130">
        <v>0</v>
      </c>
      <c r="N14" s="131">
        <f t="shared" si="1"/>
        <v>0.025</v>
      </c>
      <c r="O14" s="132">
        <v>0.997</v>
      </c>
      <c r="P14" s="133">
        <f t="shared" si="2"/>
        <v>21.4363274438701</v>
      </c>
      <c r="Q14" s="168">
        <f t="shared" si="3"/>
        <v>21.4363274438701</v>
      </c>
      <c r="R14" s="169"/>
      <c r="S14" s="171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6" t="s">
        <v>70</v>
      </c>
      <c r="J15" s="96">
        <f>J8*0.042</f>
        <v>0.138852</v>
      </c>
      <c r="K15" s="92">
        <f t="shared" si="0"/>
        <v>0.142412307692308</v>
      </c>
      <c r="L15" s="134">
        <v>19</v>
      </c>
      <c r="M15" s="130">
        <v>0</v>
      </c>
      <c r="N15" s="131">
        <f t="shared" si="1"/>
        <v>0.025</v>
      </c>
      <c r="O15" s="132">
        <v>0.997</v>
      </c>
      <c r="P15" s="133">
        <f t="shared" si="2"/>
        <v>2.71397577347427</v>
      </c>
      <c r="Q15" s="168">
        <f t="shared" si="3"/>
        <v>2.71397577347427</v>
      </c>
      <c r="R15" s="169"/>
      <c r="S15" s="171"/>
    </row>
    <row r="16" s="1" customFormat="1" customHeight="1" spans="1:19">
      <c r="A16" s="47"/>
      <c r="B16" s="55"/>
      <c r="C16" s="56" t="s">
        <v>77</v>
      </c>
      <c r="D16" s="56" t="s">
        <v>77</v>
      </c>
      <c r="E16" s="57"/>
      <c r="F16" s="57"/>
      <c r="G16" s="57"/>
      <c r="H16" s="58"/>
      <c r="I16" s="58" t="s">
        <v>70</v>
      </c>
      <c r="J16" s="135"/>
      <c r="K16" s="135"/>
      <c r="L16" s="136"/>
      <c r="M16" s="137"/>
      <c r="N16" s="138"/>
      <c r="O16" s="138">
        <v>1</v>
      </c>
      <c r="P16" s="139">
        <f t="shared" si="2"/>
        <v>0</v>
      </c>
      <c r="Q16" s="172">
        <f t="shared" si="3"/>
        <v>0</v>
      </c>
      <c r="R16" s="169"/>
      <c r="S16" s="171"/>
    </row>
    <row r="17" s="1" customFormat="1" ht="35" customHeight="1" spans="1:19">
      <c r="A17" s="47"/>
      <c r="B17" s="59" t="s">
        <v>78</v>
      </c>
      <c r="C17" s="49" t="s">
        <v>79</v>
      </c>
      <c r="D17" s="50" t="s">
        <v>80</v>
      </c>
      <c r="E17" s="50"/>
      <c r="F17" s="50"/>
      <c r="G17" s="50" t="s">
        <v>69</v>
      </c>
      <c r="H17" s="51">
        <v>1</v>
      </c>
      <c r="I17" s="96" t="s">
        <v>70</v>
      </c>
      <c r="J17" s="140" t="s">
        <v>66</v>
      </c>
      <c r="K17" s="140" t="s">
        <v>66</v>
      </c>
      <c r="L17" s="129">
        <v>0.15</v>
      </c>
      <c r="M17" s="140" t="s">
        <v>66</v>
      </c>
      <c r="N17" s="140" t="s">
        <v>66</v>
      </c>
      <c r="O17" s="141">
        <v>1</v>
      </c>
      <c r="P17" s="142">
        <f t="shared" ref="P17:P24" si="4">H17*L17/O17</f>
        <v>0.15</v>
      </c>
      <c r="Q17" s="173">
        <f t="shared" ref="Q17:Q24" si="5">P17</f>
        <v>0.15</v>
      </c>
      <c r="R17" s="169"/>
      <c r="S17" s="171"/>
    </row>
    <row r="18" s="1" customFormat="1" ht="30" customHeight="1" spans="1:19">
      <c r="A18" s="47"/>
      <c r="B18" s="60"/>
      <c r="C18" s="49" t="s">
        <v>81</v>
      </c>
      <c r="D18" s="50" t="s">
        <v>82</v>
      </c>
      <c r="E18" s="54"/>
      <c r="F18" s="54"/>
      <c r="G18" s="50" t="s">
        <v>69</v>
      </c>
      <c r="H18" s="61">
        <v>2</v>
      </c>
      <c r="I18" s="96" t="s">
        <v>70</v>
      </c>
      <c r="J18" s="143" t="s">
        <v>66</v>
      </c>
      <c r="K18" s="143" t="s">
        <v>66</v>
      </c>
      <c r="L18" s="134">
        <v>0.6</v>
      </c>
      <c r="M18" s="143" t="s">
        <v>66</v>
      </c>
      <c r="N18" s="143" t="s">
        <v>66</v>
      </c>
      <c r="O18" s="144">
        <v>1</v>
      </c>
      <c r="P18" s="142">
        <f t="shared" si="4"/>
        <v>1.2</v>
      </c>
      <c r="Q18" s="173">
        <f t="shared" si="5"/>
        <v>1.2</v>
      </c>
      <c r="R18" s="169"/>
      <c r="S18" s="171"/>
    </row>
    <row r="19" s="1" customFormat="1" ht="33" customHeight="1" spans="1:19">
      <c r="A19" s="62"/>
      <c r="B19" s="60"/>
      <c r="C19" s="49" t="s">
        <v>83</v>
      </c>
      <c r="D19" s="50" t="s">
        <v>80</v>
      </c>
      <c r="E19" s="63"/>
      <c r="F19" s="63"/>
      <c r="G19" s="50" t="s">
        <v>69</v>
      </c>
      <c r="H19" s="64">
        <v>2</v>
      </c>
      <c r="I19" s="96" t="s">
        <v>70</v>
      </c>
      <c r="J19" s="143" t="s">
        <v>66</v>
      </c>
      <c r="K19" s="143" t="s">
        <v>66</v>
      </c>
      <c r="L19" s="134">
        <v>0.2</v>
      </c>
      <c r="M19" s="143" t="s">
        <v>66</v>
      </c>
      <c r="N19" s="143" t="s">
        <v>66</v>
      </c>
      <c r="O19" s="144">
        <v>1</v>
      </c>
      <c r="P19" s="142">
        <f t="shared" si="4"/>
        <v>0.4</v>
      </c>
      <c r="Q19" s="173">
        <f t="shared" si="5"/>
        <v>0.4</v>
      </c>
      <c r="R19" s="169"/>
      <c r="S19" s="174"/>
    </row>
    <row r="20" s="1" customFormat="1" ht="33" customHeight="1" spans="1:19">
      <c r="A20" s="62"/>
      <c r="B20" s="60"/>
      <c r="C20" s="49" t="s">
        <v>84</v>
      </c>
      <c r="D20" s="50" t="s">
        <v>85</v>
      </c>
      <c r="E20" s="63"/>
      <c r="F20" s="63"/>
      <c r="G20" s="50" t="s">
        <v>69</v>
      </c>
      <c r="H20" s="64">
        <v>4</v>
      </c>
      <c r="I20" s="96" t="s">
        <v>70</v>
      </c>
      <c r="J20" s="143" t="s">
        <v>66</v>
      </c>
      <c r="K20" s="143" t="s">
        <v>66</v>
      </c>
      <c r="L20" s="134">
        <v>0.15</v>
      </c>
      <c r="M20" s="143" t="s">
        <v>66</v>
      </c>
      <c r="N20" s="143" t="s">
        <v>66</v>
      </c>
      <c r="O20" s="144">
        <v>1</v>
      </c>
      <c r="P20" s="142">
        <f t="shared" si="4"/>
        <v>0.6</v>
      </c>
      <c r="Q20" s="173">
        <f t="shared" si="5"/>
        <v>0.6</v>
      </c>
      <c r="R20" s="169"/>
      <c r="S20" s="174"/>
    </row>
    <row r="21" s="1" customFormat="1" ht="30" customHeight="1" spans="1:19">
      <c r="A21" s="62"/>
      <c r="B21" s="60"/>
      <c r="C21" s="49" t="s">
        <v>86</v>
      </c>
      <c r="D21" s="63" t="s">
        <v>87</v>
      </c>
      <c r="E21" s="63"/>
      <c r="F21" s="63"/>
      <c r="G21" s="50" t="s">
        <v>69</v>
      </c>
      <c r="H21" s="64">
        <v>2</v>
      </c>
      <c r="I21" s="96" t="s">
        <v>70</v>
      </c>
      <c r="J21" s="143" t="s">
        <v>66</v>
      </c>
      <c r="K21" s="143" t="s">
        <v>66</v>
      </c>
      <c r="L21" s="134">
        <v>0.3</v>
      </c>
      <c r="M21" s="143" t="s">
        <v>66</v>
      </c>
      <c r="N21" s="143" t="s">
        <v>66</v>
      </c>
      <c r="O21" s="144">
        <v>1</v>
      </c>
      <c r="P21" s="142">
        <f t="shared" si="4"/>
        <v>0.6</v>
      </c>
      <c r="Q21" s="173">
        <f t="shared" si="5"/>
        <v>0.6</v>
      </c>
      <c r="R21" s="169"/>
      <c r="S21" s="174"/>
    </row>
    <row r="22" s="1" customFormat="1" ht="30" customHeight="1" spans="1:19">
      <c r="A22" s="62"/>
      <c r="B22" s="60"/>
      <c r="C22" s="49" t="s">
        <v>88</v>
      </c>
      <c r="D22" s="63" t="s">
        <v>89</v>
      </c>
      <c r="E22" s="63"/>
      <c r="F22" s="63"/>
      <c r="G22" s="50" t="s">
        <v>69</v>
      </c>
      <c r="H22" s="64">
        <v>1</v>
      </c>
      <c r="I22" s="96" t="s">
        <v>70</v>
      </c>
      <c r="J22" s="143" t="s">
        <v>66</v>
      </c>
      <c r="K22" s="143" t="s">
        <v>66</v>
      </c>
      <c r="L22" s="134">
        <v>20</v>
      </c>
      <c r="M22" s="143" t="s">
        <v>66</v>
      </c>
      <c r="N22" s="143" t="s">
        <v>66</v>
      </c>
      <c r="O22" s="144">
        <v>1</v>
      </c>
      <c r="P22" s="142">
        <f t="shared" si="4"/>
        <v>20</v>
      </c>
      <c r="Q22" s="173">
        <f t="shared" si="5"/>
        <v>20</v>
      </c>
      <c r="R22" s="169"/>
      <c r="S22" s="174"/>
    </row>
    <row r="23" s="1" customFormat="1" ht="30" customHeight="1" spans="1:19">
      <c r="A23" s="62"/>
      <c r="B23" s="60"/>
      <c r="C23" s="49" t="s">
        <v>90</v>
      </c>
      <c r="D23" s="63" t="s">
        <v>91</v>
      </c>
      <c r="E23" s="63"/>
      <c r="F23" s="63"/>
      <c r="G23" s="50" t="s">
        <v>69</v>
      </c>
      <c r="H23" s="64">
        <v>1</v>
      </c>
      <c r="I23" s="96" t="s">
        <v>70</v>
      </c>
      <c r="J23" s="143" t="s">
        <v>66</v>
      </c>
      <c r="K23" s="143" t="s">
        <v>66</v>
      </c>
      <c r="L23" s="134">
        <v>7</v>
      </c>
      <c r="M23" s="143" t="s">
        <v>66</v>
      </c>
      <c r="N23" s="143" t="s">
        <v>66</v>
      </c>
      <c r="O23" s="144">
        <v>1</v>
      </c>
      <c r="P23" s="142">
        <f t="shared" si="4"/>
        <v>7</v>
      </c>
      <c r="Q23" s="173">
        <f t="shared" si="5"/>
        <v>7</v>
      </c>
      <c r="R23" s="169"/>
      <c r="S23" s="174"/>
    </row>
    <row r="24" s="1" customFormat="1" customHeight="1" spans="1:19">
      <c r="A24" s="69"/>
      <c r="B24" s="70"/>
      <c r="C24" s="56" t="s">
        <v>77</v>
      </c>
      <c r="D24" s="56" t="s">
        <v>77</v>
      </c>
      <c r="E24" s="71"/>
      <c r="F24" s="71"/>
      <c r="G24" s="50"/>
      <c r="H24" s="72"/>
      <c r="I24" s="72" t="s">
        <v>70</v>
      </c>
      <c r="J24" s="145" t="s">
        <v>66</v>
      </c>
      <c r="K24" s="145" t="s">
        <v>66</v>
      </c>
      <c r="L24" s="146">
        <v>0</v>
      </c>
      <c r="M24" s="145" t="s">
        <v>66</v>
      </c>
      <c r="N24" s="145" t="s">
        <v>66</v>
      </c>
      <c r="O24" s="147">
        <v>1</v>
      </c>
      <c r="P24" s="142">
        <f t="shared" si="4"/>
        <v>0</v>
      </c>
      <c r="Q24" s="173">
        <f t="shared" si="5"/>
        <v>0</v>
      </c>
      <c r="R24" s="177"/>
      <c r="S24" s="178"/>
    </row>
    <row r="25" s="1" customFormat="1" customHeight="1" spans="1:36">
      <c r="A25" s="73" t="s">
        <v>92</v>
      </c>
      <c r="B25" s="74" t="s">
        <v>93</v>
      </c>
      <c r="C25" s="75" t="s">
        <v>94</v>
      </c>
      <c r="D25" s="76" t="s">
        <v>95</v>
      </c>
      <c r="E25" s="76" t="s">
        <v>96</v>
      </c>
      <c r="F25" s="77" t="s">
        <v>97</v>
      </c>
      <c r="G25" s="78" t="s">
        <v>98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183"/>
      <c r="AA25" s="79" t="s">
        <v>99</v>
      </c>
      <c r="AB25" s="79"/>
      <c r="AC25" s="79"/>
      <c r="AD25" s="79"/>
      <c r="AE25" s="78" t="s">
        <v>100</v>
      </c>
      <c r="AF25" s="183"/>
      <c r="AG25" s="193" t="s">
        <v>61</v>
      </c>
      <c r="AH25" s="194" t="s">
        <v>101</v>
      </c>
      <c r="AI25" s="77" t="s">
        <v>62</v>
      </c>
      <c r="AJ25" s="195" t="s">
        <v>19</v>
      </c>
    </row>
    <row r="26" s="1" customFormat="1" customHeight="1" spans="1:36">
      <c r="A26" s="47"/>
      <c r="B26" s="80"/>
      <c r="C26" s="81"/>
      <c r="D26" s="82"/>
      <c r="E26" s="82"/>
      <c r="F26" s="83"/>
      <c r="G26" s="84" t="s">
        <v>102</v>
      </c>
      <c r="H26" s="85"/>
      <c r="I26" s="85"/>
      <c r="J26" s="85"/>
      <c r="K26" s="85"/>
      <c r="L26" s="85"/>
      <c r="M26" s="85"/>
      <c r="N26" s="85"/>
      <c r="O26" s="148"/>
      <c r="P26" s="149" t="s">
        <v>103</v>
      </c>
      <c r="Q26" s="149"/>
      <c r="R26" s="149" t="s">
        <v>104</v>
      </c>
      <c r="S26" s="149"/>
      <c r="T26" s="149" t="s">
        <v>105</v>
      </c>
      <c r="U26" s="149"/>
      <c r="V26" s="149"/>
      <c r="W26" s="179" t="s">
        <v>106</v>
      </c>
      <c r="X26" s="179"/>
      <c r="Y26" s="179"/>
      <c r="Z26" s="184" t="s">
        <v>107</v>
      </c>
      <c r="AA26" s="81" t="s">
        <v>108</v>
      </c>
      <c r="AB26" s="29" t="s">
        <v>109</v>
      </c>
      <c r="AC26" s="30" t="s">
        <v>110</v>
      </c>
      <c r="AD26" s="121" t="s">
        <v>111</v>
      </c>
      <c r="AE26" s="185" t="s">
        <v>112</v>
      </c>
      <c r="AF26" s="184" t="s">
        <v>113</v>
      </c>
      <c r="AG26" s="196"/>
      <c r="AH26" s="197"/>
      <c r="AI26" s="198"/>
      <c r="AJ26" s="199"/>
    </row>
    <row r="27" s="1" customFormat="1" ht="31" customHeight="1" spans="1:36">
      <c r="A27" s="47"/>
      <c r="B27" s="86"/>
      <c r="C27" s="45"/>
      <c r="D27" s="34"/>
      <c r="E27" s="34"/>
      <c r="F27" s="87"/>
      <c r="G27" s="88" t="s">
        <v>114</v>
      </c>
      <c r="H27" s="34" t="s">
        <v>52</v>
      </c>
      <c r="I27" s="34" t="s">
        <v>115</v>
      </c>
      <c r="J27" s="34" t="s">
        <v>116</v>
      </c>
      <c r="K27" s="34" t="s">
        <v>117</v>
      </c>
      <c r="L27" s="34" t="s">
        <v>118</v>
      </c>
      <c r="M27" s="34" t="s">
        <v>119</v>
      </c>
      <c r="N27" s="34" t="s">
        <v>120</v>
      </c>
      <c r="O27" s="34" t="s">
        <v>121</v>
      </c>
      <c r="P27" s="34" t="s">
        <v>122</v>
      </c>
      <c r="Q27" s="34" t="s">
        <v>123</v>
      </c>
      <c r="R27" s="34" t="s">
        <v>124</v>
      </c>
      <c r="S27" s="34" t="s">
        <v>125</v>
      </c>
      <c r="T27" s="34" t="s">
        <v>126</v>
      </c>
      <c r="U27" s="34" t="s">
        <v>127</v>
      </c>
      <c r="V27" s="34" t="s">
        <v>128</v>
      </c>
      <c r="W27" s="180" t="s">
        <v>129</v>
      </c>
      <c r="X27" s="34" t="s">
        <v>130</v>
      </c>
      <c r="Y27" s="34" t="s">
        <v>131</v>
      </c>
      <c r="Z27" s="35"/>
      <c r="AA27" s="45"/>
      <c r="AB27" s="33"/>
      <c r="AC27" s="34"/>
      <c r="AD27" s="87"/>
      <c r="AE27" s="186"/>
      <c r="AF27" s="35"/>
      <c r="AG27" s="200"/>
      <c r="AH27" s="33"/>
      <c r="AI27" s="201"/>
      <c r="AJ27" s="202"/>
    </row>
    <row r="28" s="4" customFormat="1" customHeight="1" spans="1:36">
      <c r="A28" s="89"/>
      <c r="B28" s="90">
        <v>1</v>
      </c>
      <c r="C28" s="91" t="s">
        <v>190</v>
      </c>
      <c r="D28" s="92" t="s">
        <v>133</v>
      </c>
      <c r="E28" s="93">
        <v>1</v>
      </c>
      <c r="F28" s="94">
        <v>240</v>
      </c>
      <c r="G28" s="95" t="s">
        <v>134</v>
      </c>
      <c r="H28" s="96" t="s">
        <v>135</v>
      </c>
      <c r="I28" s="96"/>
      <c r="J28" s="96">
        <v>300</v>
      </c>
      <c r="K28" s="96">
        <v>45</v>
      </c>
      <c r="L28" s="96">
        <v>800</v>
      </c>
      <c r="M28" s="150">
        <v>0.02</v>
      </c>
      <c r="N28" s="141">
        <v>0.03</v>
      </c>
      <c r="O28" s="141">
        <v>0.95</v>
      </c>
      <c r="P28" s="93">
        <v>10</v>
      </c>
      <c r="Q28" s="143">
        <f t="shared" ref="Q28:Q63" si="6">J28*10000*(1-N28+M28)/P28/12/26/20</f>
        <v>47.5961538461538</v>
      </c>
      <c r="R28" s="181">
        <v>23.5</v>
      </c>
      <c r="S28" s="143">
        <f t="shared" ref="S28:S63" si="7">L28*R28/26/20</f>
        <v>36.1538461538462</v>
      </c>
      <c r="T28" s="92">
        <v>4</v>
      </c>
      <c r="U28" s="93">
        <v>1</v>
      </c>
      <c r="V28" s="143">
        <f t="shared" ref="V28:V63" si="8">T28*U28</f>
        <v>4</v>
      </c>
      <c r="W28" s="92">
        <v>1</v>
      </c>
      <c r="X28" s="92">
        <v>0.8</v>
      </c>
      <c r="Y28" s="187">
        <f t="shared" ref="Y28:Y63" si="9">K28*X28*W28</f>
        <v>36</v>
      </c>
      <c r="Z28" s="188">
        <f t="shared" ref="Z28:Z63" si="10">(S28+Q28)/O28+Y28+V28</f>
        <v>128.157894736842</v>
      </c>
      <c r="AA28" s="189">
        <v>10</v>
      </c>
      <c r="AB28" s="190">
        <v>5800</v>
      </c>
      <c r="AC28" s="93">
        <v>1</v>
      </c>
      <c r="AD28" s="191">
        <f t="shared" ref="AD28:AD63" si="11">AC28*AA28*AB28/26/10</f>
        <v>223.076923076923</v>
      </c>
      <c r="AE28" s="192">
        <v>0.4</v>
      </c>
      <c r="AF28" s="188">
        <f t="shared" ref="AF28:AF63" si="12">AE28*Z28</f>
        <v>51.2631578947368</v>
      </c>
      <c r="AG28" s="203">
        <v>1</v>
      </c>
      <c r="AH28" s="143">
        <f t="shared" ref="AH28:AH63" si="13">(AD28+AF28)/AG28/F28</f>
        <v>1.14308367071525</v>
      </c>
      <c r="AI28" s="204">
        <f t="shared" ref="AI28:AI32" si="14">AH28*E28</f>
        <v>1.14308367071525</v>
      </c>
      <c r="AJ28" s="205" t="s">
        <v>136</v>
      </c>
    </row>
    <row r="29" s="1" customFormat="1" customHeight="1" spans="1:36">
      <c r="A29" s="47"/>
      <c r="B29" s="97">
        <v>2</v>
      </c>
      <c r="C29" s="91"/>
      <c r="D29" s="92" t="s">
        <v>137</v>
      </c>
      <c r="E29" s="93">
        <v>1</v>
      </c>
      <c r="F29" s="94">
        <v>400</v>
      </c>
      <c r="G29" s="95" t="s">
        <v>138</v>
      </c>
      <c r="H29" s="96" t="s">
        <v>139</v>
      </c>
      <c r="I29" s="96" t="s">
        <v>140</v>
      </c>
      <c r="J29" s="96">
        <v>1200</v>
      </c>
      <c r="K29" s="96">
        <v>280</v>
      </c>
      <c r="L29" s="96">
        <v>1400</v>
      </c>
      <c r="M29" s="150">
        <v>0.025</v>
      </c>
      <c r="N29" s="141">
        <v>0.03</v>
      </c>
      <c r="O29" s="141">
        <v>0.95</v>
      </c>
      <c r="P29" s="93">
        <v>10</v>
      </c>
      <c r="Q29" s="143">
        <f t="shared" si="6"/>
        <v>191.346153846154</v>
      </c>
      <c r="R29" s="181">
        <v>23.5</v>
      </c>
      <c r="S29" s="143">
        <f t="shared" si="7"/>
        <v>63.2692307692308</v>
      </c>
      <c r="T29" s="96">
        <v>4</v>
      </c>
      <c r="U29" s="182">
        <v>1</v>
      </c>
      <c r="V29" s="143">
        <f t="shared" si="8"/>
        <v>4</v>
      </c>
      <c r="W29" s="96">
        <v>1</v>
      </c>
      <c r="X29" s="96">
        <v>0.8</v>
      </c>
      <c r="Y29" s="187">
        <f t="shared" si="9"/>
        <v>224</v>
      </c>
      <c r="Z29" s="188">
        <f t="shared" si="10"/>
        <v>496.016194331984</v>
      </c>
      <c r="AA29" s="189">
        <v>10</v>
      </c>
      <c r="AB29" s="190">
        <v>5800</v>
      </c>
      <c r="AC29" s="93">
        <v>12</v>
      </c>
      <c r="AD29" s="191">
        <f t="shared" si="11"/>
        <v>2676.92307692308</v>
      </c>
      <c r="AE29" s="192">
        <v>0.13</v>
      </c>
      <c r="AF29" s="188">
        <f t="shared" si="12"/>
        <v>64.4821052631579</v>
      </c>
      <c r="AG29" s="206">
        <v>0.997</v>
      </c>
      <c r="AH29" s="143">
        <f t="shared" si="13"/>
        <v>6.87413536155024</v>
      </c>
      <c r="AI29" s="204">
        <f t="shared" si="14"/>
        <v>6.87413536155024</v>
      </c>
      <c r="AJ29" s="205" t="s">
        <v>136</v>
      </c>
    </row>
    <row r="30" s="1" customFormat="1" customHeight="1" spans="1:36">
      <c r="A30" s="47"/>
      <c r="B30" s="98">
        <v>3</v>
      </c>
      <c r="C30" s="91"/>
      <c r="D30" s="96" t="s">
        <v>141</v>
      </c>
      <c r="E30" s="99">
        <v>1</v>
      </c>
      <c r="F30" s="94">
        <v>400</v>
      </c>
      <c r="G30" s="95" t="s">
        <v>142</v>
      </c>
      <c r="H30" s="96" t="s">
        <v>135</v>
      </c>
      <c r="I30" s="96"/>
      <c r="J30" s="96">
        <v>32</v>
      </c>
      <c r="K30" s="96">
        <v>25</v>
      </c>
      <c r="L30" s="96">
        <v>40</v>
      </c>
      <c r="M30" s="150">
        <v>0.02</v>
      </c>
      <c r="N30" s="141">
        <v>0.03</v>
      </c>
      <c r="O30" s="141">
        <v>0.95</v>
      </c>
      <c r="P30" s="93">
        <v>10</v>
      </c>
      <c r="Q30" s="143">
        <f t="shared" si="6"/>
        <v>5.07692307692308</v>
      </c>
      <c r="R30" s="181">
        <v>23.5</v>
      </c>
      <c r="S30" s="143">
        <f t="shared" si="7"/>
        <v>1.80769230769231</v>
      </c>
      <c r="T30" s="92"/>
      <c r="U30" s="182">
        <v>0</v>
      </c>
      <c r="V30" s="143">
        <f t="shared" si="8"/>
        <v>0</v>
      </c>
      <c r="W30" s="92">
        <v>1</v>
      </c>
      <c r="X30" s="96">
        <v>0.8</v>
      </c>
      <c r="Y30" s="187">
        <f t="shared" si="9"/>
        <v>20</v>
      </c>
      <c r="Z30" s="188">
        <f t="shared" si="10"/>
        <v>27.246963562753</v>
      </c>
      <c r="AA30" s="189">
        <v>10</v>
      </c>
      <c r="AB30" s="190">
        <v>5800</v>
      </c>
      <c r="AC30" s="93">
        <v>2</v>
      </c>
      <c r="AD30" s="191">
        <f t="shared" si="11"/>
        <v>446.153846153846</v>
      </c>
      <c r="AE30" s="192">
        <v>0.0028</v>
      </c>
      <c r="AF30" s="188">
        <f t="shared" si="12"/>
        <v>0.0762914979757085</v>
      </c>
      <c r="AG30" s="206">
        <v>0.997</v>
      </c>
      <c r="AH30" s="143">
        <f t="shared" si="13"/>
        <v>1.11893214055121</v>
      </c>
      <c r="AI30" s="204">
        <f t="shared" si="14"/>
        <v>1.11893214055121</v>
      </c>
      <c r="AJ30" s="205" t="s">
        <v>136</v>
      </c>
    </row>
    <row r="31" s="1" customFormat="1" customHeight="1" spans="1:36">
      <c r="A31" s="47"/>
      <c r="B31" s="97">
        <v>4</v>
      </c>
      <c r="C31" s="91"/>
      <c r="D31" s="96" t="s">
        <v>143</v>
      </c>
      <c r="E31" s="99">
        <v>1</v>
      </c>
      <c r="F31" s="94">
        <v>400</v>
      </c>
      <c r="G31" s="95" t="s">
        <v>144</v>
      </c>
      <c r="H31" s="96" t="s">
        <v>66</v>
      </c>
      <c r="I31" s="96"/>
      <c r="J31" s="96">
        <v>8</v>
      </c>
      <c r="K31" s="96">
        <v>6</v>
      </c>
      <c r="L31" s="96">
        <v>100</v>
      </c>
      <c r="M31" s="150">
        <v>0.01</v>
      </c>
      <c r="N31" s="141">
        <v>0.03</v>
      </c>
      <c r="O31" s="141">
        <v>0.95</v>
      </c>
      <c r="P31" s="93">
        <v>10</v>
      </c>
      <c r="Q31" s="143">
        <f t="shared" si="6"/>
        <v>1.25641025641026</v>
      </c>
      <c r="R31" s="181">
        <v>23.5</v>
      </c>
      <c r="S31" s="143">
        <f t="shared" si="7"/>
        <v>4.51923076923077</v>
      </c>
      <c r="T31" s="96"/>
      <c r="U31" s="182">
        <v>0</v>
      </c>
      <c r="V31" s="143">
        <f t="shared" si="8"/>
        <v>0</v>
      </c>
      <c r="W31" s="96">
        <v>1</v>
      </c>
      <c r="X31" s="96">
        <v>0.8</v>
      </c>
      <c r="Y31" s="187">
        <f t="shared" si="9"/>
        <v>4.8</v>
      </c>
      <c r="Z31" s="188">
        <f t="shared" si="10"/>
        <v>10.8796221322537</v>
      </c>
      <c r="AA31" s="189">
        <v>10</v>
      </c>
      <c r="AB31" s="190">
        <v>5800</v>
      </c>
      <c r="AC31" s="93">
        <v>4</v>
      </c>
      <c r="AD31" s="191">
        <f t="shared" si="11"/>
        <v>892.307692307692</v>
      </c>
      <c r="AE31" s="192">
        <v>0.0028</v>
      </c>
      <c r="AF31" s="188">
        <f t="shared" si="12"/>
        <v>0.0304629419703104</v>
      </c>
      <c r="AG31" s="206">
        <v>0.997</v>
      </c>
      <c r="AH31" s="143">
        <f t="shared" si="13"/>
        <v>2.23755806231109</v>
      </c>
      <c r="AI31" s="204">
        <f t="shared" si="14"/>
        <v>2.23755806231109</v>
      </c>
      <c r="AJ31" s="205" t="s">
        <v>136</v>
      </c>
    </row>
    <row r="32" s="1" customFormat="1" customHeight="1" spans="1:36">
      <c r="A32" s="47"/>
      <c r="B32" s="97">
        <v>5</v>
      </c>
      <c r="C32" s="91"/>
      <c r="D32" s="96" t="s">
        <v>145</v>
      </c>
      <c r="E32" s="99">
        <v>1</v>
      </c>
      <c r="F32" s="94">
        <v>400</v>
      </c>
      <c r="G32" s="95" t="s">
        <v>146</v>
      </c>
      <c r="H32" s="96" t="s">
        <v>147</v>
      </c>
      <c r="I32" s="96"/>
      <c r="J32" s="96">
        <v>100</v>
      </c>
      <c r="K32" s="96">
        <v>30</v>
      </c>
      <c r="L32" s="96">
        <v>2200</v>
      </c>
      <c r="M32" s="150">
        <v>0.02</v>
      </c>
      <c r="N32" s="141">
        <v>0.03</v>
      </c>
      <c r="O32" s="141">
        <v>0.95</v>
      </c>
      <c r="P32" s="93">
        <v>10</v>
      </c>
      <c r="Q32" s="143">
        <f t="shared" si="6"/>
        <v>15.8653846153846</v>
      </c>
      <c r="R32" s="181">
        <v>23.5</v>
      </c>
      <c r="S32" s="143">
        <f t="shared" si="7"/>
        <v>99.4230769230769</v>
      </c>
      <c r="T32" s="92"/>
      <c r="U32" s="182">
        <v>0.03</v>
      </c>
      <c r="V32" s="143">
        <f t="shared" si="8"/>
        <v>0</v>
      </c>
      <c r="W32" s="92">
        <v>1</v>
      </c>
      <c r="X32" s="96">
        <v>0.8</v>
      </c>
      <c r="Y32" s="143">
        <f t="shared" si="9"/>
        <v>24</v>
      </c>
      <c r="Z32" s="188">
        <f t="shared" si="10"/>
        <v>145.356275303644</v>
      </c>
      <c r="AA32" s="189">
        <v>10</v>
      </c>
      <c r="AB32" s="190">
        <v>5800</v>
      </c>
      <c r="AC32" s="93">
        <v>2</v>
      </c>
      <c r="AD32" s="191">
        <f t="shared" si="11"/>
        <v>446.153846153846</v>
      </c>
      <c r="AE32" s="192">
        <v>0.0028</v>
      </c>
      <c r="AF32" s="188">
        <f t="shared" si="12"/>
        <v>0.406997570850202</v>
      </c>
      <c r="AG32" s="206">
        <v>1</v>
      </c>
      <c r="AH32" s="143">
        <f t="shared" si="13"/>
        <v>1.11640210931174</v>
      </c>
      <c r="AI32" s="204">
        <f t="shared" si="14"/>
        <v>1.11640210931174</v>
      </c>
      <c r="AJ32" s="205" t="s">
        <v>136</v>
      </c>
    </row>
    <row r="33" s="1" customFormat="1" customHeight="1" spans="1:36">
      <c r="A33" s="47"/>
      <c r="B33" s="97"/>
      <c r="C33" s="100"/>
      <c r="D33" s="96"/>
      <c r="E33" s="99">
        <v>1</v>
      </c>
      <c r="F33" s="101">
        <v>1</v>
      </c>
      <c r="G33" s="95"/>
      <c r="H33" s="96"/>
      <c r="I33" s="96"/>
      <c r="J33" s="96"/>
      <c r="K33" s="96"/>
      <c r="L33" s="96"/>
      <c r="M33" s="141"/>
      <c r="N33" s="141"/>
      <c r="O33" s="141"/>
      <c r="P33" s="93"/>
      <c r="Q33" s="143" t="e">
        <f t="shared" si="6"/>
        <v>#DIV/0!</v>
      </c>
      <c r="R33" s="93"/>
      <c r="S33" s="143">
        <f t="shared" si="7"/>
        <v>0</v>
      </c>
      <c r="T33" s="96"/>
      <c r="U33" s="182"/>
      <c r="V33" s="143">
        <f t="shared" si="8"/>
        <v>0</v>
      </c>
      <c r="W33" s="96"/>
      <c r="X33" s="96">
        <v>0.8</v>
      </c>
      <c r="Y33" s="143">
        <f t="shared" si="9"/>
        <v>0</v>
      </c>
      <c r="Z33" s="188" t="e">
        <f t="shared" si="10"/>
        <v>#DIV/0!</v>
      </c>
      <c r="AA33" s="189"/>
      <c r="AB33" s="190"/>
      <c r="AC33" s="93">
        <v>0.5</v>
      </c>
      <c r="AD33" s="191">
        <f t="shared" si="11"/>
        <v>0</v>
      </c>
      <c r="AE33" s="192"/>
      <c r="AF33" s="188" t="e">
        <f t="shared" si="12"/>
        <v>#DIV/0!</v>
      </c>
      <c r="AG33" s="207"/>
      <c r="AH33" s="143" t="e">
        <f t="shared" si="13"/>
        <v>#DIV/0!</v>
      </c>
      <c r="AI33" s="191">
        <v>0</v>
      </c>
      <c r="AJ33" s="208"/>
    </row>
    <row r="34" s="1" customFormat="1" customHeight="1" spans="1:36">
      <c r="A34" s="47"/>
      <c r="B34" s="97"/>
      <c r="C34" s="100"/>
      <c r="D34" s="96"/>
      <c r="E34" s="99">
        <v>1</v>
      </c>
      <c r="F34" s="101">
        <v>1</v>
      </c>
      <c r="G34" s="95"/>
      <c r="H34" s="96"/>
      <c r="I34" s="96"/>
      <c r="J34" s="96"/>
      <c r="K34" s="96"/>
      <c r="L34" s="96"/>
      <c r="M34" s="141"/>
      <c r="N34" s="141"/>
      <c r="O34" s="141"/>
      <c r="P34" s="93"/>
      <c r="Q34" s="143" t="e">
        <f t="shared" si="6"/>
        <v>#DIV/0!</v>
      </c>
      <c r="R34" s="93"/>
      <c r="S34" s="143">
        <f t="shared" si="7"/>
        <v>0</v>
      </c>
      <c r="T34" s="92"/>
      <c r="U34" s="182"/>
      <c r="V34" s="143">
        <f t="shared" si="8"/>
        <v>0</v>
      </c>
      <c r="W34" s="92"/>
      <c r="X34" s="96">
        <v>0.8</v>
      </c>
      <c r="Y34" s="143">
        <f t="shared" si="9"/>
        <v>0</v>
      </c>
      <c r="Z34" s="188" t="e">
        <f t="shared" si="10"/>
        <v>#DIV/0!</v>
      </c>
      <c r="AA34" s="189"/>
      <c r="AB34" s="190"/>
      <c r="AC34" s="93">
        <v>1</v>
      </c>
      <c r="AD34" s="191">
        <f t="shared" si="11"/>
        <v>0</v>
      </c>
      <c r="AE34" s="192"/>
      <c r="AF34" s="188" t="e">
        <f t="shared" si="12"/>
        <v>#DIV/0!</v>
      </c>
      <c r="AG34" s="207"/>
      <c r="AH34" s="143" t="e">
        <f t="shared" si="13"/>
        <v>#DIV/0!</v>
      </c>
      <c r="AI34" s="191">
        <v>0</v>
      </c>
      <c r="AJ34" s="208"/>
    </row>
    <row r="35" s="1" customFormat="1" customHeight="1" spans="1:36">
      <c r="A35" s="47"/>
      <c r="B35" s="97"/>
      <c r="C35" s="100"/>
      <c r="D35" s="96"/>
      <c r="E35" s="99">
        <v>1</v>
      </c>
      <c r="F35" s="101">
        <v>1</v>
      </c>
      <c r="G35" s="95"/>
      <c r="H35" s="96"/>
      <c r="I35" s="96"/>
      <c r="J35" s="96"/>
      <c r="K35" s="96"/>
      <c r="L35" s="96"/>
      <c r="M35" s="141"/>
      <c r="N35" s="141"/>
      <c r="O35" s="141"/>
      <c r="P35" s="93"/>
      <c r="Q35" s="143" t="e">
        <f t="shared" si="6"/>
        <v>#DIV/0!</v>
      </c>
      <c r="R35" s="93"/>
      <c r="S35" s="143">
        <f t="shared" si="7"/>
        <v>0</v>
      </c>
      <c r="T35" s="96"/>
      <c r="U35" s="182"/>
      <c r="V35" s="143">
        <f t="shared" si="8"/>
        <v>0</v>
      </c>
      <c r="W35" s="96"/>
      <c r="X35" s="96">
        <v>0.8</v>
      </c>
      <c r="Y35" s="143">
        <f t="shared" si="9"/>
        <v>0</v>
      </c>
      <c r="Z35" s="188" t="e">
        <f t="shared" si="10"/>
        <v>#DIV/0!</v>
      </c>
      <c r="AA35" s="189"/>
      <c r="AB35" s="190"/>
      <c r="AC35" s="93">
        <v>1</v>
      </c>
      <c r="AD35" s="191">
        <f t="shared" si="11"/>
        <v>0</v>
      </c>
      <c r="AE35" s="192"/>
      <c r="AF35" s="188" t="e">
        <f t="shared" si="12"/>
        <v>#DIV/0!</v>
      </c>
      <c r="AG35" s="207"/>
      <c r="AH35" s="143" t="e">
        <f t="shared" si="13"/>
        <v>#DIV/0!</v>
      </c>
      <c r="AI35" s="191">
        <v>0</v>
      </c>
      <c r="AJ35" s="208"/>
    </row>
    <row r="36" s="1" customFormat="1" customHeight="1" spans="1:36">
      <c r="A36" s="47"/>
      <c r="B36" s="97"/>
      <c r="C36" s="100"/>
      <c r="D36" s="96"/>
      <c r="E36" s="99">
        <v>1</v>
      </c>
      <c r="F36" s="101">
        <v>1</v>
      </c>
      <c r="G36" s="95"/>
      <c r="H36" s="96"/>
      <c r="I36" s="96"/>
      <c r="J36" s="96"/>
      <c r="K36" s="96"/>
      <c r="L36" s="96"/>
      <c r="M36" s="141"/>
      <c r="N36" s="141"/>
      <c r="O36" s="141"/>
      <c r="P36" s="93"/>
      <c r="Q36" s="143" t="e">
        <f t="shared" si="6"/>
        <v>#DIV/0!</v>
      </c>
      <c r="R36" s="93"/>
      <c r="S36" s="143">
        <f t="shared" si="7"/>
        <v>0</v>
      </c>
      <c r="T36" s="96"/>
      <c r="U36" s="182"/>
      <c r="V36" s="143">
        <f t="shared" si="8"/>
        <v>0</v>
      </c>
      <c r="W36" s="96"/>
      <c r="X36" s="96">
        <v>0.8</v>
      </c>
      <c r="Y36" s="143">
        <f t="shared" si="9"/>
        <v>0</v>
      </c>
      <c r="Z36" s="188" t="e">
        <f t="shared" si="10"/>
        <v>#DIV/0!</v>
      </c>
      <c r="AA36" s="189"/>
      <c r="AB36" s="190"/>
      <c r="AC36" s="93">
        <v>1</v>
      </c>
      <c r="AD36" s="191">
        <f t="shared" si="11"/>
        <v>0</v>
      </c>
      <c r="AE36" s="192"/>
      <c r="AF36" s="188" t="e">
        <f t="shared" si="12"/>
        <v>#DIV/0!</v>
      </c>
      <c r="AG36" s="207"/>
      <c r="AH36" s="143" t="e">
        <f t="shared" si="13"/>
        <v>#DIV/0!</v>
      </c>
      <c r="AI36" s="191">
        <v>0</v>
      </c>
      <c r="AJ36" s="208"/>
    </row>
    <row r="37" s="1" customFormat="1" hidden="1" customHeight="1" spans="1:36">
      <c r="A37" s="47"/>
      <c r="B37" s="97"/>
      <c r="C37" s="100"/>
      <c r="D37" s="96"/>
      <c r="E37" s="99">
        <v>1</v>
      </c>
      <c r="F37" s="101">
        <v>1</v>
      </c>
      <c r="G37" s="95"/>
      <c r="H37" s="96"/>
      <c r="I37" s="96"/>
      <c r="J37" s="96"/>
      <c r="K37" s="96"/>
      <c r="L37" s="96"/>
      <c r="M37" s="141"/>
      <c r="N37" s="141"/>
      <c r="O37" s="141"/>
      <c r="P37" s="93"/>
      <c r="Q37" s="143" t="e">
        <f t="shared" si="6"/>
        <v>#DIV/0!</v>
      </c>
      <c r="R37" s="93"/>
      <c r="S37" s="143">
        <f t="shared" si="7"/>
        <v>0</v>
      </c>
      <c r="T37" s="92">
        <v>8</v>
      </c>
      <c r="U37" s="182"/>
      <c r="V37" s="143">
        <f t="shared" si="8"/>
        <v>0</v>
      </c>
      <c r="W37" s="92"/>
      <c r="X37" s="96">
        <v>0.8</v>
      </c>
      <c r="Y37" s="143">
        <f t="shared" si="9"/>
        <v>0</v>
      </c>
      <c r="Z37" s="188" t="e">
        <f t="shared" si="10"/>
        <v>#DIV/0!</v>
      </c>
      <c r="AA37" s="189"/>
      <c r="AB37" s="190"/>
      <c r="AC37" s="93"/>
      <c r="AD37" s="191">
        <f t="shared" si="11"/>
        <v>0</v>
      </c>
      <c r="AE37" s="192"/>
      <c r="AF37" s="188" t="e">
        <f t="shared" si="12"/>
        <v>#DIV/0!</v>
      </c>
      <c r="AG37" s="209"/>
      <c r="AH37" s="143" t="e">
        <f t="shared" si="13"/>
        <v>#DIV/0!</v>
      </c>
      <c r="AI37" s="191">
        <v>0</v>
      </c>
      <c r="AJ37" s="208"/>
    </row>
    <row r="38" s="1" customFormat="1" hidden="1" customHeight="1" spans="1:36">
      <c r="A38" s="47"/>
      <c r="B38" s="97"/>
      <c r="C38" s="100"/>
      <c r="D38" s="96"/>
      <c r="E38" s="99">
        <v>1</v>
      </c>
      <c r="F38" s="101">
        <v>1</v>
      </c>
      <c r="G38" s="95"/>
      <c r="H38" s="96"/>
      <c r="I38" s="96"/>
      <c r="J38" s="96"/>
      <c r="K38" s="96"/>
      <c r="L38" s="96"/>
      <c r="M38" s="141"/>
      <c r="N38" s="141"/>
      <c r="O38" s="141"/>
      <c r="P38" s="93"/>
      <c r="Q38" s="143" t="e">
        <f t="shared" si="6"/>
        <v>#DIV/0!</v>
      </c>
      <c r="R38" s="93"/>
      <c r="S38" s="143">
        <f t="shared" si="7"/>
        <v>0</v>
      </c>
      <c r="T38" s="96">
        <v>8</v>
      </c>
      <c r="U38" s="182"/>
      <c r="V38" s="143">
        <f t="shared" si="8"/>
        <v>0</v>
      </c>
      <c r="W38" s="96"/>
      <c r="X38" s="96">
        <v>0.8</v>
      </c>
      <c r="Y38" s="143">
        <f t="shared" si="9"/>
        <v>0</v>
      </c>
      <c r="Z38" s="188" t="e">
        <f t="shared" si="10"/>
        <v>#DIV/0!</v>
      </c>
      <c r="AA38" s="189"/>
      <c r="AB38" s="190"/>
      <c r="AC38" s="93"/>
      <c r="AD38" s="191">
        <f t="shared" si="11"/>
        <v>0</v>
      </c>
      <c r="AE38" s="192"/>
      <c r="AF38" s="188" t="e">
        <f t="shared" si="12"/>
        <v>#DIV/0!</v>
      </c>
      <c r="AG38" s="209"/>
      <c r="AH38" s="143" t="e">
        <f t="shared" si="13"/>
        <v>#DIV/0!</v>
      </c>
      <c r="AI38" s="191">
        <v>0</v>
      </c>
      <c r="AJ38" s="208"/>
    </row>
    <row r="39" s="1" customFormat="1" hidden="1" customHeight="1" spans="1:36">
      <c r="A39" s="47"/>
      <c r="B39" s="97"/>
      <c r="C39" s="100"/>
      <c r="D39" s="96"/>
      <c r="E39" s="99">
        <v>1</v>
      </c>
      <c r="F39" s="101">
        <v>1</v>
      </c>
      <c r="G39" s="95"/>
      <c r="H39" s="96"/>
      <c r="I39" s="96"/>
      <c r="J39" s="96"/>
      <c r="K39" s="96"/>
      <c r="L39" s="96"/>
      <c r="M39" s="141"/>
      <c r="N39" s="141"/>
      <c r="O39" s="141"/>
      <c r="P39" s="93"/>
      <c r="Q39" s="143" t="e">
        <f t="shared" si="6"/>
        <v>#DIV/0!</v>
      </c>
      <c r="R39" s="93"/>
      <c r="S39" s="143">
        <f t="shared" si="7"/>
        <v>0</v>
      </c>
      <c r="T39" s="92">
        <v>8</v>
      </c>
      <c r="U39" s="182"/>
      <c r="V39" s="143">
        <f t="shared" si="8"/>
        <v>0</v>
      </c>
      <c r="W39" s="92"/>
      <c r="X39" s="96">
        <v>0.8</v>
      </c>
      <c r="Y39" s="143">
        <f t="shared" si="9"/>
        <v>0</v>
      </c>
      <c r="Z39" s="188" t="e">
        <f t="shared" si="10"/>
        <v>#DIV/0!</v>
      </c>
      <c r="AA39" s="189"/>
      <c r="AB39" s="190"/>
      <c r="AC39" s="93"/>
      <c r="AD39" s="191">
        <f t="shared" si="11"/>
        <v>0</v>
      </c>
      <c r="AE39" s="192"/>
      <c r="AF39" s="188" t="e">
        <f t="shared" si="12"/>
        <v>#DIV/0!</v>
      </c>
      <c r="AG39" s="209"/>
      <c r="AH39" s="143" t="e">
        <f t="shared" si="13"/>
        <v>#DIV/0!</v>
      </c>
      <c r="AI39" s="191">
        <v>0</v>
      </c>
      <c r="AJ39" s="208"/>
    </row>
    <row r="40" s="1" customFormat="1" hidden="1" customHeight="1" spans="1:36">
      <c r="A40" s="47"/>
      <c r="B40" s="97"/>
      <c r="C40" s="100"/>
      <c r="D40" s="96"/>
      <c r="E40" s="99">
        <v>1</v>
      </c>
      <c r="F40" s="101">
        <v>1</v>
      </c>
      <c r="G40" s="95"/>
      <c r="H40" s="96"/>
      <c r="I40" s="96"/>
      <c r="J40" s="96"/>
      <c r="K40" s="96"/>
      <c r="L40" s="96"/>
      <c r="M40" s="141"/>
      <c r="N40" s="141"/>
      <c r="O40" s="141"/>
      <c r="P40" s="93"/>
      <c r="Q40" s="143" t="e">
        <f t="shared" si="6"/>
        <v>#DIV/0!</v>
      </c>
      <c r="R40" s="93"/>
      <c r="S40" s="143">
        <f t="shared" si="7"/>
        <v>0</v>
      </c>
      <c r="T40" s="96">
        <v>8</v>
      </c>
      <c r="U40" s="182"/>
      <c r="V40" s="143">
        <f t="shared" si="8"/>
        <v>0</v>
      </c>
      <c r="W40" s="96"/>
      <c r="X40" s="96">
        <v>0.8</v>
      </c>
      <c r="Y40" s="143">
        <f t="shared" si="9"/>
        <v>0</v>
      </c>
      <c r="Z40" s="188" t="e">
        <f t="shared" si="10"/>
        <v>#DIV/0!</v>
      </c>
      <c r="AA40" s="189"/>
      <c r="AB40" s="190"/>
      <c r="AC40" s="93"/>
      <c r="AD40" s="191">
        <f t="shared" si="11"/>
        <v>0</v>
      </c>
      <c r="AE40" s="192"/>
      <c r="AF40" s="188" t="e">
        <f t="shared" si="12"/>
        <v>#DIV/0!</v>
      </c>
      <c r="AG40" s="209"/>
      <c r="AH40" s="143" t="e">
        <f t="shared" si="13"/>
        <v>#DIV/0!</v>
      </c>
      <c r="AI40" s="191">
        <v>0</v>
      </c>
      <c r="AJ40" s="208"/>
    </row>
    <row r="41" s="1" customFormat="1" hidden="1" customHeight="1" spans="1:36">
      <c r="A41" s="47"/>
      <c r="B41" s="97"/>
      <c r="C41" s="100"/>
      <c r="D41" s="96"/>
      <c r="E41" s="99">
        <v>1</v>
      </c>
      <c r="F41" s="101">
        <v>1</v>
      </c>
      <c r="G41" s="95"/>
      <c r="H41" s="96"/>
      <c r="I41" s="96"/>
      <c r="J41" s="96"/>
      <c r="K41" s="96"/>
      <c r="L41" s="96"/>
      <c r="M41" s="141"/>
      <c r="N41" s="141"/>
      <c r="O41" s="141"/>
      <c r="P41" s="93"/>
      <c r="Q41" s="143" t="e">
        <f t="shared" si="6"/>
        <v>#DIV/0!</v>
      </c>
      <c r="R41" s="93"/>
      <c r="S41" s="143">
        <f t="shared" si="7"/>
        <v>0</v>
      </c>
      <c r="T41" s="92">
        <v>8</v>
      </c>
      <c r="U41" s="182"/>
      <c r="V41" s="143">
        <f t="shared" si="8"/>
        <v>0</v>
      </c>
      <c r="W41" s="92"/>
      <c r="X41" s="96">
        <v>0.8</v>
      </c>
      <c r="Y41" s="143">
        <f t="shared" si="9"/>
        <v>0</v>
      </c>
      <c r="Z41" s="188" t="e">
        <f t="shared" si="10"/>
        <v>#DIV/0!</v>
      </c>
      <c r="AA41" s="189"/>
      <c r="AB41" s="190"/>
      <c r="AC41" s="93"/>
      <c r="AD41" s="191">
        <f t="shared" si="11"/>
        <v>0</v>
      </c>
      <c r="AE41" s="192"/>
      <c r="AF41" s="188" t="e">
        <f t="shared" si="12"/>
        <v>#DIV/0!</v>
      </c>
      <c r="AG41" s="209"/>
      <c r="AH41" s="143" t="e">
        <f t="shared" si="13"/>
        <v>#DIV/0!</v>
      </c>
      <c r="AI41" s="191">
        <v>0</v>
      </c>
      <c r="AJ41" s="208"/>
    </row>
    <row r="42" s="1" customFormat="1" hidden="1" customHeight="1" spans="1:36">
      <c r="A42" s="47"/>
      <c r="B42" s="97"/>
      <c r="C42" s="100"/>
      <c r="D42" s="96"/>
      <c r="E42" s="99">
        <v>1</v>
      </c>
      <c r="F42" s="101">
        <v>1</v>
      </c>
      <c r="G42" s="95"/>
      <c r="H42" s="96"/>
      <c r="I42" s="96"/>
      <c r="J42" s="96"/>
      <c r="K42" s="96"/>
      <c r="L42" s="96"/>
      <c r="M42" s="141"/>
      <c r="N42" s="141"/>
      <c r="O42" s="141"/>
      <c r="P42" s="93"/>
      <c r="Q42" s="143" t="e">
        <f t="shared" si="6"/>
        <v>#DIV/0!</v>
      </c>
      <c r="R42" s="93"/>
      <c r="S42" s="143">
        <f t="shared" si="7"/>
        <v>0</v>
      </c>
      <c r="T42" s="96">
        <v>8</v>
      </c>
      <c r="U42" s="182"/>
      <c r="V42" s="143">
        <f t="shared" si="8"/>
        <v>0</v>
      </c>
      <c r="W42" s="96"/>
      <c r="X42" s="96">
        <v>0.8</v>
      </c>
      <c r="Y42" s="143">
        <f t="shared" si="9"/>
        <v>0</v>
      </c>
      <c r="Z42" s="188" t="e">
        <f t="shared" si="10"/>
        <v>#DIV/0!</v>
      </c>
      <c r="AA42" s="189"/>
      <c r="AB42" s="190"/>
      <c r="AC42" s="93"/>
      <c r="AD42" s="191">
        <f t="shared" si="11"/>
        <v>0</v>
      </c>
      <c r="AE42" s="192"/>
      <c r="AF42" s="188" t="e">
        <f t="shared" si="12"/>
        <v>#DIV/0!</v>
      </c>
      <c r="AG42" s="209"/>
      <c r="AH42" s="143" t="e">
        <f t="shared" si="13"/>
        <v>#DIV/0!</v>
      </c>
      <c r="AI42" s="191">
        <v>0</v>
      </c>
      <c r="AJ42" s="208"/>
    </row>
    <row r="43" s="1" customFormat="1" hidden="1" customHeight="1" spans="1:36">
      <c r="A43" s="47"/>
      <c r="B43" s="97"/>
      <c r="C43" s="100"/>
      <c r="D43" s="96"/>
      <c r="E43" s="99">
        <v>1</v>
      </c>
      <c r="F43" s="101">
        <v>1</v>
      </c>
      <c r="G43" s="95"/>
      <c r="H43" s="96"/>
      <c r="I43" s="96"/>
      <c r="J43" s="96"/>
      <c r="K43" s="96"/>
      <c r="L43" s="96"/>
      <c r="M43" s="141"/>
      <c r="N43" s="141"/>
      <c r="O43" s="141"/>
      <c r="P43" s="93"/>
      <c r="Q43" s="143" t="e">
        <f t="shared" si="6"/>
        <v>#DIV/0!</v>
      </c>
      <c r="R43" s="93"/>
      <c r="S43" s="143">
        <f t="shared" si="7"/>
        <v>0</v>
      </c>
      <c r="T43" s="92">
        <v>8</v>
      </c>
      <c r="U43" s="182"/>
      <c r="V43" s="143">
        <f t="shared" si="8"/>
        <v>0</v>
      </c>
      <c r="W43" s="92"/>
      <c r="X43" s="96">
        <v>0.8</v>
      </c>
      <c r="Y43" s="143">
        <f t="shared" si="9"/>
        <v>0</v>
      </c>
      <c r="Z43" s="188" t="e">
        <f t="shared" si="10"/>
        <v>#DIV/0!</v>
      </c>
      <c r="AA43" s="189"/>
      <c r="AB43" s="190"/>
      <c r="AC43" s="93"/>
      <c r="AD43" s="191">
        <f t="shared" si="11"/>
        <v>0</v>
      </c>
      <c r="AE43" s="192"/>
      <c r="AF43" s="188" t="e">
        <f t="shared" si="12"/>
        <v>#DIV/0!</v>
      </c>
      <c r="AG43" s="209"/>
      <c r="AH43" s="143" t="e">
        <f t="shared" si="13"/>
        <v>#DIV/0!</v>
      </c>
      <c r="AI43" s="191">
        <v>0</v>
      </c>
      <c r="AJ43" s="208"/>
    </row>
    <row r="44" s="1" customFormat="1" hidden="1" customHeight="1" spans="1:36">
      <c r="A44" s="47"/>
      <c r="B44" s="97"/>
      <c r="C44" s="100"/>
      <c r="D44" s="96"/>
      <c r="E44" s="99">
        <v>1</v>
      </c>
      <c r="F44" s="101">
        <v>1</v>
      </c>
      <c r="G44" s="95"/>
      <c r="H44" s="96"/>
      <c r="I44" s="96"/>
      <c r="J44" s="96"/>
      <c r="K44" s="96"/>
      <c r="L44" s="96"/>
      <c r="M44" s="141"/>
      <c r="N44" s="141"/>
      <c r="O44" s="141"/>
      <c r="P44" s="93"/>
      <c r="Q44" s="143" t="e">
        <f t="shared" si="6"/>
        <v>#DIV/0!</v>
      </c>
      <c r="R44" s="93"/>
      <c r="S44" s="143">
        <f t="shared" si="7"/>
        <v>0</v>
      </c>
      <c r="T44" s="96">
        <v>8</v>
      </c>
      <c r="U44" s="182"/>
      <c r="V44" s="143">
        <f t="shared" si="8"/>
        <v>0</v>
      </c>
      <c r="W44" s="96"/>
      <c r="X44" s="96">
        <v>0.8</v>
      </c>
      <c r="Y44" s="143">
        <f t="shared" si="9"/>
        <v>0</v>
      </c>
      <c r="Z44" s="188" t="e">
        <f t="shared" si="10"/>
        <v>#DIV/0!</v>
      </c>
      <c r="AA44" s="189"/>
      <c r="AB44" s="190"/>
      <c r="AC44" s="93"/>
      <c r="AD44" s="191">
        <f t="shared" si="11"/>
        <v>0</v>
      </c>
      <c r="AE44" s="192"/>
      <c r="AF44" s="188" t="e">
        <f t="shared" si="12"/>
        <v>#DIV/0!</v>
      </c>
      <c r="AG44" s="209"/>
      <c r="AH44" s="143" t="e">
        <f t="shared" si="13"/>
        <v>#DIV/0!</v>
      </c>
      <c r="AI44" s="191">
        <v>0</v>
      </c>
      <c r="AJ44" s="208"/>
    </row>
    <row r="45" s="1" customFormat="1" hidden="1" customHeight="1" spans="1:36">
      <c r="A45" s="47"/>
      <c r="B45" s="97"/>
      <c r="C45" s="100"/>
      <c r="D45" s="96"/>
      <c r="E45" s="99">
        <v>1</v>
      </c>
      <c r="F45" s="101">
        <v>1</v>
      </c>
      <c r="G45" s="95"/>
      <c r="H45" s="96"/>
      <c r="I45" s="96"/>
      <c r="J45" s="96"/>
      <c r="K45" s="96"/>
      <c r="L45" s="96"/>
      <c r="M45" s="141"/>
      <c r="N45" s="141"/>
      <c r="O45" s="141"/>
      <c r="P45" s="93"/>
      <c r="Q45" s="143" t="e">
        <f t="shared" si="6"/>
        <v>#DIV/0!</v>
      </c>
      <c r="R45" s="93"/>
      <c r="S45" s="143">
        <f t="shared" si="7"/>
        <v>0</v>
      </c>
      <c r="T45" s="92">
        <v>8</v>
      </c>
      <c r="U45" s="182"/>
      <c r="V45" s="143">
        <f t="shared" si="8"/>
        <v>0</v>
      </c>
      <c r="W45" s="92"/>
      <c r="X45" s="96">
        <v>0.8</v>
      </c>
      <c r="Y45" s="143">
        <f t="shared" si="9"/>
        <v>0</v>
      </c>
      <c r="Z45" s="188" t="e">
        <f t="shared" si="10"/>
        <v>#DIV/0!</v>
      </c>
      <c r="AA45" s="189"/>
      <c r="AB45" s="190"/>
      <c r="AC45" s="93"/>
      <c r="AD45" s="191">
        <f t="shared" si="11"/>
        <v>0</v>
      </c>
      <c r="AE45" s="192"/>
      <c r="AF45" s="188" t="e">
        <f t="shared" si="12"/>
        <v>#DIV/0!</v>
      </c>
      <c r="AG45" s="209"/>
      <c r="AH45" s="143" t="e">
        <f t="shared" si="13"/>
        <v>#DIV/0!</v>
      </c>
      <c r="AI45" s="191">
        <v>0</v>
      </c>
      <c r="AJ45" s="208"/>
    </row>
    <row r="46" s="1" customFormat="1" hidden="1" customHeight="1" spans="1:36">
      <c r="A46" s="47"/>
      <c r="B46" s="97"/>
      <c r="C46" s="100"/>
      <c r="D46" s="96"/>
      <c r="E46" s="99">
        <v>1</v>
      </c>
      <c r="F46" s="101">
        <v>1</v>
      </c>
      <c r="G46" s="95"/>
      <c r="H46" s="96"/>
      <c r="I46" s="96"/>
      <c r="J46" s="96"/>
      <c r="K46" s="96"/>
      <c r="L46" s="96"/>
      <c r="M46" s="141"/>
      <c r="N46" s="141"/>
      <c r="O46" s="141"/>
      <c r="P46" s="93"/>
      <c r="Q46" s="143" t="e">
        <f t="shared" si="6"/>
        <v>#DIV/0!</v>
      </c>
      <c r="R46" s="93"/>
      <c r="S46" s="143">
        <f t="shared" si="7"/>
        <v>0</v>
      </c>
      <c r="T46" s="96">
        <v>8</v>
      </c>
      <c r="U46" s="182"/>
      <c r="V46" s="143">
        <f t="shared" si="8"/>
        <v>0</v>
      </c>
      <c r="W46" s="96"/>
      <c r="X46" s="96">
        <v>0.8</v>
      </c>
      <c r="Y46" s="143">
        <f t="shared" si="9"/>
        <v>0</v>
      </c>
      <c r="Z46" s="188" t="e">
        <f t="shared" si="10"/>
        <v>#DIV/0!</v>
      </c>
      <c r="AA46" s="189"/>
      <c r="AB46" s="190"/>
      <c r="AC46" s="93"/>
      <c r="AD46" s="191">
        <f t="shared" si="11"/>
        <v>0</v>
      </c>
      <c r="AE46" s="192"/>
      <c r="AF46" s="188" t="e">
        <f t="shared" si="12"/>
        <v>#DIV/0!</v>
      </c>
      <c r="AG46" s="209"/>
      <c r="AH46" s="143" t="e">
        <f t="shared" si="13"/>
        <v>#DIV/0!</v>
      </c>
      <c r="AI46" s="191">
        <v>0</v>
      </c>
      <c r="AJ46" s="208"/>
    </row>
    <row r="47" s="1" customFormat="1" hidden="1" customHeight="1" spans="1:36">
      <c r="A47" s="47"/>
      <c r="B47" s="97"/>
      <c r="C47" s="100"/>
      <c r="D47" s="96"/>
      <c r="E47" s="99">
        <v>1</v>
      </c>
      <c r="F47" s="101">
        <v>1</v>
      </c>
      <c r="G47" s="95"/>
      <c r="H47" s="96"/>
      <c r="I47" s="96"/>
      <c r="J47" s="96"/>
      <c r="K47" s="96"/>
      <c r="L47" s="96"/>
      <c r="M47" s="141"/>
      <c r="N47" s="141"/>
      <c r="O47" s="141"/>
      <c r="P47" s="93"/>
      <c r="Q47" s="143" t="e">
        <f t="shared" si="6"/>
        <v>#DIV/0!</v>
      </c>
      <c r="R47" s="93"/>
      <c r="S47" s="143">
        <f t="shared" si="7"/>
        <v>0</v>
      </c>
      <c r="T47" s="92">
        <v>8</v>
      </c>
      <c r="U47" s="182"/>
      <c r="V47" s="143">
        <f t="shared" si="8"/>
        <v>0</v>
      </c>
      <c r="W47" s="92"/>
      <c r="X47" s="96">
        <v>0.8</v>
      </c>
      <c r="Y47" s="143">
        <f t="shared" si="9"/>
        <v>0</v>
      </c>
      <c r="Z47" s="188" t="e">
        <f t="shared" si="10"/>
        <v>#DIV/0!</v>
      </c>
      <c r="AA47" s="189"/>
      <c r="AB47" s="190"/>
      <c r="AC47" s="93"/>
      <c r="AD47" s="191">
        <f t="shared" si="11"/>
        <v>0</v>
      </c>
      <c r="AE47" s="192"/>
      <c r="AF47" s="188" t="e">
        <f t="shared" si="12"/>
        <v>#DIV/0!</v>
      </c>
      <c r="AG47" s="209"/>
      <c r="AH47" s="143" t="e">
        <f t="shared" si="13"/>
        <v>#DIV/0!</v>
      </c>
      <c r="AI47" s="191">
        <v>0</v>
      </c>
      <c r="AJ47" s="208"/>
    </row>
    <row r="48" s="1" customFormat="1" hidden="1" customHeight="1" spans="1:36">
      <c r="A48" s="47"/>
      <c r="B48" s="97"/>
      <c r="C48" s="100"/>
      <c r="D48" s="96"/>
      <c r="E48" s="99">
        <v>1</v>
      </c>
      <c r="F48" s="101">
        <v>1</v>
      </c>
      <c r="G48" s="95"/>
      <c r="H48" s="96"/>
      <c r="I48" s="96"/>
      <c r="J48" s="96"/>
      <c r="K48" s="96"/>
      <c r="L48" s="96"/>
      <c r="M48" s="141"/>
      <c r="N48" s="141"/>
      <c r="O48" s="141"/>
      <c r="P48" s="93"/>
      <c r="Q48" s="143" t="e">
        <f t="shared" si="6"/>
        <v>#DIV/0!</v>
      </c>
      <c r="R48" s="93"/>
      <c r="S48" s="143">
        <f t="shared" si="7"/>
        <v>0</v>
      </c>
      <c r="T48" s="96">
        <v>8</v>
      </c>
      <c r="U48" s="182"/>
      <c r="V48" s="143">
        <f t="shared" si="8"/>
        <v>0</v>
      </c>
      <c r="W48" s="96"/>
      <c r="X48" s="96">
        <v>0.8</v>
      </c>
      <c r="Y48" s="143">
        <f t="shared" si="9"/>
        <v>0</v>
      </c>
      <c r="Z48" s="188" t="e">
        <f t="shared" si="10"/>
        <v>#DIV/0!</v>
      </c>
      <c r="AA48" s="189"/>
      <c r="AB48" s="190"/>
      <c r="AC48" s="93"/>
      <c r="AD48" s="191">
        <f t="shared" si="11"/>
        <v>0</v>
      </c>
      <c r="AE48" s="192"/>
      <c r="AF48" s="188" t="e">
        <f t="shared" si="12"/>
        <v>#DIV/0!</v>
      </c>
      <c r="AG48" s="209"/>
      <c r="AH48" s="143" t="e">
        <f t="shared" si="13"/>
        <v>#DIV/0!</v>
      </c>
      <c r="AI48" s="191">
        <v>0</v>
      </c>
      <c r="AJ48" s="208"/>
    </row>
    <row r="49" s="1" customFormat="1" hidden="1" customHeight="1" spans="1:36">
      <c r="A49" s="47"/>
      <c r="B49" s="97"/>
      <c r="C49" s="100"/>
      <c r="D49" s="96"/>
      <c r="E49" s="99">
        <v>1</v>
      </c>
      <c r="F49" s="101">
        <v>1</v>
      </c>
      <c r="G49" s="95"/>
      <c r="H49" s="96"/>
      <c r="I49" s="96"/>
      <c r="J49" s="96"/>
      <c r="K49" s="96"/>
      <c r="L49" s="96"/>
      <c r="M49" s="141"/>
      <c r="N49" s="141"/>
      <c r="O49" s="141"/>
      <c r="P49" s="93"/>
      <c r="Q49" s="143" t="e">
        <f t="shared" si="6"/>
        <v>#DIV/0!</v>
      </c>
      <c r="R49" s="93"/>
      <c r="S49" s="143">
        <f t="shared" si="7"/>
        <v>0</v>
      </c>
      <c r="T49" s="92">
        <v>8</v>
      </c>
      <c r="U49" s="182"/>
      <c r="V49" s="143">
        <f t="shared" si="8"/>
        <v>0</v>
      </c>
      <c r="W49" s="92"/>
      <c r="X49" s="96">
        <v>0.8</v>
      </c>
      <c r="Y49" s="143">
        <f t="shared" si="9"/>
        <v>0</v>
      </c>
      <c r="Z49" s="188" t="e">
        <f t="shared" si="10"/>
        <v>#DIV/0!</v>
      </c>
      <c r="AA49" s="189"/>
      <c r="AB49" s="190"/>
      <c r="AC49" s="93"/>
      <c r="AD49" s="191">
        <f t="shared" si="11"/>
        <v>0</v>
      </c>
      <c r="AE49" s="192"/>
      <c r="AF49" s="188" t="e">
        <f t="shared" si="12"/>
        <v>#DIV/0!</v>
      </c>
      <c r="AG49" s="209"/>
      <c r="AH49" s="143" t="e">
        <f t="shared" si="13"/>
        <v>#DIV/0!</v>
      </c>
      <c r="AI49" s="191">
        <v>0</v>
      </c>
      <c r="AJ49" s="208"/>
    </row>
    <row r="50" s="1" customFormat="1" hidden="1" customHeight="1" spans="1:36">
      <c r="A50" s="47"/>
      <c r="B50" s="97"/>
      <c r="C50" s="100"/>
      <c r="D50" s="96"/>
      <c r="E50" s="99">
        <v>1</v>
      </c>
      <c r="F50" s="101">
        <v>1</v>
      </c>
      <c r="G50" s="95"/>
      <c r="H50" s="96"/>
      <c r="I50" s="96"/>
      <c r="J50" s="96"/>
      <c r="K50" s="96"/>
      <c r="L50" s="96"/>
      <c r="M50" s="141"/>
      <c r="N50" s="141"/>
      <c r="O50" s="141"/>
      <c r="P50" s="93"/>
      <c r="Q50" s="143" t="e">
        <f t="shared" si="6"/>
        <v>#DIV/0!</v>
      </c>
      <c r="R50" s="93"/>
      <c r="S50" s="143">
        <f t="shared" si="7"/>
        <v>0</v>
      </c>
      <c r="T50" s="96">
        <v>8</v>
      </c>
      <c r="U50" s="182"/>
      <c r="V50" s="143">
        <f t="shared" si="8"/>
        <v>0</v>
      </c>
      <c r="W50" s="96"/>
      <c r="X50" s="96">
        <v>0.8</v>
      </c>
      <c r="Y50" s="143">
        <f t="shared" si="9"/>
        <v>0</v>
      </c>
      <c r="Z50" s="188" t="e">
        <f t="shared" si="10"/>
        <v>#DIV/0!</v>
      </c>
      <c r="AA50" s="189"/>
      <c r="AB50" s="190"/>
      <c r="AC50" s="93"/>
      <c r="AD50" s="191">
        <f t="shared" si="11"/>
        <v>0</v>
      </c>
      <c r="AE50" s="192"/>
      <c r="AF50" s="188" t="e">
        <f t="shared" si="12"/>
        <v>#DIV/0!</v>
      </c>
      <c r="AG50" s="209"/>
      <c r="AH50" s="143" t="e">
        <f t="shared" si="13"/>
        <v>#DIV/0!</v>
      </c>
      <c r="AI50" s="191">
        <v>0</v>
      </c>
      <c r="AJ50" s="208"/>
    </row>
    <row r="51" s="1" customFormat="1" hidden="1" customHeight="1" spans="1:36">
      <c r="A51" s="47"/>
      <c r="B51" s="97"/>
      <c r="C51" s="100"/>
      <c r="D51" s="96"/>
      <c r="E51" s="99">
        <v>1</v>
      </c>
      <c r="F51" s="101">
        <v>1</v>
      </c>
      <c r="G51" s="95"/>
      <c r="H51" s="96"/>
      <c r="I51" s="96"/>
      <c r="J51" s="96"/>
      <c r="K51" s="96"/>
      <c r="L51" s="96"/>
      <c r="M51" s="141"/>
      <c r="N51" s="141"/>
      <c r="O51" s="141"/>
      <c r="P51" s="93"/>
      <c r="Q51" s="143" t="e">
        <f t="shared" si="6"/>
        <v>#DIV/0!</v>
      </c>
      <c r="R51" s="93"/>
      <c r="S51" s="143">
        <f t="shared" si="7"/>
        <v>0</v>
      </c>
      <c r="T51" s="92">
        <v>8</v>
      </c>
      <c r="U51" s="182"/>
      <c r="V51" s="143">
        <f t="shared" si="8"/>
        <v>0</v>
      </c>
      <c r="W51" s="92"/>
      <c r="X51" s="96">
        <v>0.8</v>
      </c>
      <c r="Y51" s="143">
        <f t="shared" si="9"/>
        <v>0</v>
      </c>
      <c r="Z51" s="188" t="e">
        <f t="shared" si="10"/>
        <v>#DIV/0!</v>
      </c>
      <c r="AA51" s="189"/>
      <c r="AB51" s="190"/>
      <c r="AC51" s="93"/>
      <c r="AD51" s="191">
        <f t="shared" si="11"/>
        <v>0</v>
      </c>
      <c r="AE51" s="192"/>
      <c r="AF51" s="188" t="e">
        <f t="shared" si="12"/>
        <v>#DIV/0!</v>
      </c>
      <c r="AG51" s="209"/>
      <c r="AH51" s="143" t="e">
        <f t="shared" si="13"/>
        <v>#DIV/0!</v>
      </c>
      <c r="AI51" s="191">
        <v>0</v>
      </c>
      <c r="AJ51" s="208"/>
    </row>
    <row r="52" s="1" customFormat="1" hidden="1" customHeight="1" spans="1:36">
      <c r="A52" s="47"/>
      <c r="B52" s="97"/>
      <c r="C52" s="100"/>
      <c r="D52" s="96"/>
      <c r="E52" s="99">
        <v>1</v>
      </c>
      <c r="F52" s="101">
        <v>1</v>
      </c>
      <c r="G52" s="95"/>
      <c r="H52" s="96"/>
      <c r="I52" s="96"/>
      <c r="J52" s="96"/>
      <c r="K52" s="96"/>
      <c r="L52" s="96"/>
      <c r="M52" s="141"/>
      <c r="N52" s="141"/>
      <c r="O52" s="141"/>
      <c r="P52" s="93"/>
      <c r="Q52" s="143" t="e">
        <f t="shared" si="6"/>
        <v>#DIV/0!</v>
      </c>
      <c r="R52" s="93"/>
      <c r="S52" s="143">
        <f t="shared" si="7"/>
        <v>0</v>
      </c>
      <c r="T52" s="96">
        <v>8</v>
      </c>
      <c r="U52" s="182"/>
      <c r="V52" s="143">
        <f t="shared" si="8"/>
        <v>0</v>
      </c>
      <c r="W52" s="96"/>
      <c r="X52" s="96">
        <v>0.8</v>
      </c>
      <c r="Y52" s="143">
        <f t="shared" si="9"/>
        <v>0</v>
      </c>
      <c r="Z52" s="188" t="e">
        <f t="shared" si="10"/>
        <v>#DIV/0!</v>
      </c>
      <c r="AA52" s="189"/>
      <c r="AB52" s="190"/>
      <c r="AC52" s="93"/>
      <c r="AD52" s="191">
        <f t="shared" si="11"/>
        <v>0</v>
      </c>
      <c r="AE52" s="192"/>
      <c r="AF52" s="188" t="e">
        <f t="shared" si="12"/>
        <v>#DIV/0!</v>
      </c>
      <c r="AG52" s="209"/>
      <c r="AH52" s="143" t="e">
        <f t="shared" si="13"/>
        <v>#DIV/0!</v>
      </c>
      <c r="AI52" s="191">
        <v>0</v>
      </c>
      <c r="AJ52" s="208"/>
    </row>
    <row r="53" s="1" customFormat="1" hidden="1" customHeight="1" spans="1:36">
      <c r="A53" s="47"/>
      <c r="B53" s="97"/>
      <c r="C53" s="100"/>
      <c r="D53" s="96"/>
      <c r="E53" s="99">
        <v>1</v>
      </c>
      <c r="F53" s="101">
        <v>1</v>
      </c>
      <c r="G53" s="95"/>
      <c r="H53" s="96"/>
      <c r="I53" s="96"/>
      <c r="J53" s="96"/>
      <c r="K53" s="96"/>
      <c r="L53" s="96"/>
      <c r="M53" s="141"/>
      <c r="N53" s="141"/>
      <c r="O53" s="141"/>
      <c r="P53" s="93"/>
      <c r="Q53" s="143" t="e">
        <f t="shared" si="6"/>
        <v>#DIV/0!</v>
      </c>
      <c r="R53" s="93"/>
      <c r="S53" s="143">
        <f t="shared" si="7"/>
        <v>0</v>
      </c>
      <c r="T53" s="92">
        <v>8</v>
      </c>
      <c r="U53" s="182"/>
      <c r="V53" s="143">
        <f t="shared" si="8"/>
        <v>0</v>
      </c>
      <c r="W53" s="92"/>
      <c r="X53" s="96">
        <v>0.8</v>
      </c>
      <c r="Y53" s="143">
        <f t="shared" si="9"/>
        <v>0</v>
      </c>
      <c r="Z53" s="188" t="e">
        <f t="shared" si="10"/>
        <v>#DIV/0!</v>
      </c>
      <c r="AA53" s="189"/>
      <c r="AB53" s="190"/>
      <c r="AC53" s="93"/>
      <c r="AD53" s="191">
        <f t="shared" si="11"/>
        <v>0</v>
      </c>
      <c r="AE53" s="192"/>
      <c r="AF53" s="188" t="e">
        <f t="shared" si="12"/>
        <v>#DIV/0!</v>
      </c>
      <c r="AG53" s="209"/>
      <c r="AH53" s="143" t="e">
        <f t="shared" si="13"/>
        <v>#DIV/0!</v>
      </c>
      <c r="AI53" s="191">
        <v>0</v>
      </c>
      <c r="AJ53" s="208"/>
    </row>
    <row r="54" s="1" customFormat="1" hidden="1" customHeight="1" spans="1:36">
      <c r="A54" s="47"/>
      <c r="B54" s="97"/>
      <c r="C54" s="100"/>
      <c r="D54" s="96"/>
      <c r="E54" s="99">
        <v>1</v>
      </c>
      <c r="F54" s="101">
        <v>1</v>
      </c>
      <c r="G54" s="95"/>
      <c r="H54" s="96"/>
      <c r="I54" s="96"/>
      <c r="J54" s="96"/>
      <c r="K54" s="96"/>
      <c r="L54" s="96"/>
      <c r="M54" s="141"/>
      <c r="N54" s="141"/>
      <c r="O54" s="141"/>
      <c r="P54" s="93"/>
      <c r="Q54" s="143" t="e">
        <f t="shared" si="6"/>
        <v>#DIV/0!</v>
      </c>
      <c r="R54" s="93"/>
      <c r="S54" s="143">
        <f t="shared" si="7"/>
        <v>0</v>
      </c>
      <c r="T54" s="96">
        <v>8</v>
      </c>
      <c r="U54" s="182"/>
      <c r="V54" s="143">
        <f t="shared" si="8"/>
        <v>0</v>
      </c>
      <c r="W54" s="96"/>
      <c r="X54" s="96">
        <v>0.8</v>
      </c>
      <c r="Y54" s="143">
        <f t="shared" si="9"/>
        <v>0</v>
      </c>
      <c r="Z54" s="188" t="e">
        <f t="shared" si="10"/>
        <v>#DIV/0!</v>
      </c>
      <c r="AA54" s="189"/>
      <c r="AB54" s="190"/>
      <c r="AC54" s="93"/>
      <c r="AD54" s="191">
        <f t="shared" si="11"/>
        <v>0</v>
      </c>
      <c r="AE54" s="192"/>
      <c r="AF54" s="188" t="e">
        <f t="shared" si="12"/>
        <v>#DIV/0!</v>
      </c>
      <c r="AG54" s="209"/>
      <c r="AH54" s="143" t="e">
        <f t="shared" si="13"/>
        <v>#DIV/0!</v>
      </c>
      <c r="AI54" s="191">
        <v>0</v>
      </c>
      <c r="AJ54" s="208"/>
    </row>
    <row r="55" s="1" customFormat="1" hidden="1" customHeight="1" spans="1:36">
      <c r="A55" s="47"/>
      <c r="B55" s="97"/>
      <c r="C55" s="100"/>
      <c r="D55" s="96"/>
      <c r="E55" s="99">
        <v>1</v>
      </c>
      <c r="F55" s="101">
        <v>1</v>
      </c>
      <c r="G55" s="95"/>
      <c r="H55" s="96"/>
      <c r="I55" s="96"/>
      <c r="J55" s="96"/>
      <c r="K55" s="96"/>
      <c r="L55" s="96"/>
      <c r="M55" s="141"/>
      <c r="N55" s="141"/>
      <c r="O55" s="141"/>
      <c r="P55" s="93"/>
      <c r="Q55" s="143" t="e">
        <f t="shared" si="6"/>
        <v>#DIV/0!</v>
      </c>
      <c r="R55" s="93"/>
      <c r="S55" s="143">
        <f t="shared" si="7"/>
        <v>0</v>
      </c>
      <c r="T55" s="92">
        <v>8</v>
      </c>
      <c r="U55" s="182"/>
      <c r="V55" s="143">
        <f t="shared" si="8"/>
        <v>0</v>
      </c>
      <c r="W55" s="92"/>
      <c r="X55" s="96">
        <v>0.8</v>
      </c>
      <c r="Y55" s="143">
        <f t="shared" si="9"/>
        <v>0</v>
      </c>
      <c r="Z55" s="188" t="e">
        <f t="shared" si="10"/>
        <v>#DIV/0!</v>
      </c>
      <c r="AA55" s="189"/>
      <c r="AB55" s="190"/>
      <c r="AC55" s="93"/>
      <c r="AD55" s="191">
        <f t="shared" si="11"/>
        <v>0</v>
      </c>
      <c r="AE55" s="192"/>
      <c r="AF55" s="188" t="e">
        <f t="shared" si="12"/>
        <v>#DIV/0!</v>
      </c>
      <c r="AG55" s="209"/>
      <c r="AH55" s="143" t="e">
        <f t="shared" si="13"/>
        <v>#DIV/0!</v>
      </c>
      <c r="AI55" s="191">
        <v>0</v>
      </c>
      <c r="AJ55" s="208"/>
    </row>
    <row r="56" s="1" customFormat="1" hidden="1" customHeight="1" spans="1:36">
      <c r="A56" s="47"/>
      <c r="B56" s="97"/>
      <c r="C56" s="100"/>
      <c r="D56" s="96"/>
      <c r="E56" s="99">
        <v>1</v>
      </c>
      <c r="F56" s="101">
        <v>1</v>
      </c>
      <c r="G56" s="95"/>
      <c r="H56" s="96"/>
      <c r="I56" s="96"/>
      <c r="J56" s="96"/>
      <c r="K56" s="96"/>
      <c r="L56" s="96"/>
      <c r="M56" s="141"/>
      <c r="N56" s="141"/>
      <c r="O56" s="141"/>
      <c r="P56" s="93"/>
      <c r="Q56" s="143" t="e">
        <f t="shared" si="6"/>
        <v>#DIV/0!</v>
      </c>
      <c r="R56" s="93"/>
      <c r="S56" s="143">
        <f t="shared" si="7"/>
        <v>0</v>
      </c>
      <c r="T56" s="96">
        <v>8</v>
      </c>
      <c r="U56" s="182"/>
      <c r="V56" s="143">
        <f t="shared" si="8"/>
        <v>0</v>
      </c>
      <c r="W56" s="96"/>
      <c r="X56" s="96">
        <v>0.8</v>
      </c>
      <c r="Y56" s="143">
        <f t="shared" si="9"/>
        <v>0</v>
      </c>
      <c r="Z56" s="188" t="e">
        <f t="shared" si="10"/>
        <v>#DIV/0!</v>
      </c>
      <c r="AA56" s="189"/>
      <c r="AB56" s="190"/>
      <c r="AC56" s="93"/>
      <c r="AD56" s="191">
        <f t="shared" si="11"/>
        <v>0</v>
      </c>
      <c r="AE56" s="192"/>
      <c r="AF56" s="188" t="e">
        <f t="shared" si="12"/>
        <v>#DIV/0!</v>
      </c>
      <c r="AG56" s="209"/>
      <c r="AH56" s="143" t="e">
        <f t="shared" si="13"/>
        <v>#DIV/0!</v>
      </c>
      <c r="AI56" s="191">
        <v>0</v>
      </c>
      <c r="AJ56" s="208"/>
    </row>
    <row r="57" s="1" customFormat="1" hidden="1" customHeight="1" spans="1:36">
      <c r="A57" s="47"/>
      <c r="B57" s="97"/>
      <c r="C57" s="100"/>
      <c r="D57" s="96"/>
      <c r="E57" s="99">
        <v>1</v>
      </c>
      <c r="F57" s="101">
        <v>1</v>
      </c>
      <c r="G57" s="95"/>
      <c r="H57" s="96"/>
      <c r="I57" s="96"/>
      <c r="J57" s="96"/>
      <c r="K57" s="96"/>
      <c r="L57" s="96"/>
      <c r="M57" s="141"/>
      <c r="N57" s="141"/>
      <c r="O57" s="141"/>
      <c r="P57" s="93"/>
      <c r="Q57" s="143" t="e">
        <f t="shared" si="6"/>
        <v>#DIV/0!</v>
      </c>
      <c r="R57" s="93"/>
      <c r="S57" s="143">
        <f t="shared" si="7"/>
        <v>0</v>
      </c>
      <c r="T57" s="92">
        <v>8</v>
      </c>
      <c r="U57" s="182"/>
      <c r="V57" s="143">
        <f t="shared" si="8"/>
        <v>0</v>
      </c>
      <c r="W57" s="92"/>
      <c r="X57" s="96">
        <v>0.8</v>
      </c>
      <c r="Y57" s="143">
        <f t="shared" si="9"/>
        <v>0</v>
      </c>
      <c r="Z57" s="188" t="e">
        <f t="shared" si="10"/>
        <v>#DIV/0!</v>
      </c>
      <c r="AA57" s="189"/>
      <c r="AB57" s="190"/>
      <c r="AC57" s="93"/>
      <c r="AD57" s="191">
        <f t="shared" si="11"/>
        <v>0</v>
      </c>
      <c r="AE57" s="192"/>
      <c r="AF57" s="188" t="e">
        <f t="shared" si="12"/>
        <v>#DIV/0!</v>
      </c>
      <c r="AG57" s="209"/>
      <c r="AH57" s="143" t="e">
        <f t="shared" si="13"/>
        <v>#DIV/0!</v>
      </c>
      <c r="AI57" s="191">
        <v>0</v>
      </c>
      <c r="AJ57" s="208"/>
    </row>
    <row r="58" s="1" customFormat="1" hidden="1" customHeight="1" spans="1:36">
      <c r="A58" s="47"/>
      <c r="B58" s="97"/>
      <c r="C58" s="100"/>
      <c r="D58" s="96"/>
      <c r="E58" s="99">
        <v>1</v>
      </c>
      <c r="F58" s="101">
        <v>1</v>
      </c>
      <c r="G58" s="95"/>
      <c r="H58" s="96"/>
      <c r="I58" s="96"/>
      <c r="J58" s="96"/>
      <c r="K58" s="96"/>
      <c r="L58" s="96"/>
      <c r="M58" s="141"/>
      <c r="N58" s="141"/>
      <c r="O58" s="141"/>
      <c r="P58" s="93"/>
      <c r="Q58" s="143" t="e">
        <f t="shared" si="6"/>
        <v>#DIV/0!</v>
      </c>
      <c r="R58" s="93"/>
      <c r="S58" s="143">
        <f t="shared" si="7"/>
        <v>0</v>
      </c>
      <c r="T58" s="96">
        <v>8</v>
      </c>
      <c r="U58" s="182"/>
      <c r="V58" s="143">
        <f t="shared" si="8"/>
        <v>0</v>
      </c>
      <c r="W58" s="96"/>
      <c r="X58" s="96">
        <v>0.8</v>
      </c>
      <c r="Y58" s="143">
        <f t="shared" si="9"/>
        <v>0</v>
      </c>
      <c r="Z58" s="188" t="e">
        <f t="shared" si="10"/>
        <v>#DIV/0!</v>
      </c>
      <c r="AA58" s="189"/>
      <c r="AB58" s="190"/>
      <c r="AC58" s="93"/>
      <c r="AD58" s="191">
        <f t="shared" si="11"/>
        <v>0</v>
      </c>
      <c r="AE58" s="192"/>
      <c r="AF58" s="188" t="e">
        <f t="shared" si="12"/>
        <v>#DIV/0!</v>
      </c>
      <c r="AG58" s="209"/>
      <c r="AH58" s="143" t="e">
        <f t="shared" si="13"/>
        <v>#DIV/0!</v>
      </c>
      <c r="AI58" s="191">
        <v>0</v>
      </c>
      <c r="AJ58" s="208"/>
    </row>
    <row r="59" s="1" customFormat="1" hidden="1" customHeight="1" spans="1:36">
      <c r="A59" s="47"/>
      <c r="B59" s="97"/>
      <c r="C59" s="100"/>
      <c r="D59" s="96"/>
      <c r="E59" s="99">
        <v>1</v>
      </c>
      <c r="F59" s="101">
        <v>1</v>
      </c>
      <c r="G59" s="95"/>
      <c r="H59" s="96"/>
      <c r="I59" s="96"/>
      <c r="J59" s="96"/>
      <c r="K59" s="96"/>
      <c r="L59" s="96"/>
      <c r="M59" s="141"/>
      <c r="N59" s="141"/>
      <c r="O59" s="141"/>
      <c r="P59" s="93"/>
      <c r="Q59" s="143" t="e">
        <f t="shared" si="6"/>
        <v>#DIV/0!</v>
      </c>
      <c r="R59" s="93"/>
      <c r="S59" s="143">
        <f t="shared" si="7"/>
        <v>0</v>
      </c>
      <c r="T59" s="92">
        <v>8</v>
      </c>
      <c r="U59" s="182"/>
      <c r="V59" s="143">
        <f t="shared" si="8"/>
        <v>0</v>
      </c>
      <c r="W59" s="92"/>
      <c r="X59" s="96">
        <v>0.8</v>
      </c>
      <c r="Y59" s="143">
        <f t="shared" si="9"/>
        <v>0</v>
      </c>
      <c r="Z59" s="188" t="e">
        <f t="shared" si="10"/>
        <v>#DIV/0!</v>
      </c>
      <c r="AA59" s="189"/>
      <c r="AB59" s="190"/>
      <c r="AC59" s="93"/>
      <c r="AD59" s="191">
        <f t="shared" si="11"/>
        <v>0</v>
      </c>
      <c r="AE59" s="192"/>
      <c r="AF59" s="188" t="e">
        <f t="shared" si="12"/>
        <v>#DIV/0!</v>
      </c>
      <c r="AG59" s="209"/>
      <c r="AH59" s="143" t="e">
        <f t="shared" si="13"/>
        <v>#DIV/0!</v>
      </c>
      <c r="AI59" s="191">
        <v>0</v>
      </c>
      <c r="AJ59" s="208"/>
    </row>
    <row r="60" s="1" customFormat="1" hidden="1" customHeight="1" spans="1:36">
      <c r="A60" s="47"/>
      <c r="B60" s="97"/>
      <c r="C60" s="100"/>
      <c r="D60" s="96"/>
      <c r="E60" s="99">
        <v>1</v>
      </c>
      <c r="F60" s="101">
        <v>1</v>
      </c>
      <c r="G60" s="95"/>
      <c r="H60" s="96"/>
      <c r="I60" s="96"/>
      <c r="J60" s="96"/>
      <c r="K60" s="96"/>
      <c r="L60" s="96"/>
      <c r="M60" s="141"/>
      <c r="N60" s="141"/>
      <c r="O60" s="141"/>
      <c r="P60" s="93"/>
      <c r="Q60" s="143" t="e">
        <f t="shared" si="6"/>
        <v>#DIV/0!</v>
      </c>
      <c r="R60" s="93"/>
      <c r="S60" s="143">
        <f t="shared" si="7"/>
        <v>0</v>
      </c>
      <c r="T60" s="96">
        <v>8</v>
      </c>
      <c r="U60" s="182"/>
      <c r="V60" s="143">
        <f t="shared" si="8"/>
        <v>0</v>
      </c>
      <c r="W60" s="96"/>
      <c r="X60" s="96">
        <v>0.8</v>
      </c>
      <c r="Y60" s="143">
        <f t="shared" si="9"/>
        <v>0</v>
      </c>
      <c r="Z60" s="188" t="e">
        <f t="shared" si="10"/>
        <v>#DIV/0!</v>
      </c>
      <c r="AA60" s="189"/>
      <c r="AB60" s="190"/>
      <c r="AC60" s="93"/>
      <c r="AD60" s="191">
        <f t="shared" si="11"/>
        <v>0</v>
      </c>
      <c r="AE60" s="192"/>
      <c r="AF60" s="188" t="e">
        <f t="shared" si="12"/>
        <v>#DIV/0!</v>
      </c>
      <c r="AG60" s="209"/>
      <c r="AH60" s="143" t="e">
        <f t="shared" si="13"/>
        <v>#DIV/0!</v>
      </c>
      <c r="AI60" s="191">
        <v>0</v>
      </c>
      <c r="AJ60" s="208"/>
    </row>
    <row r="61" s="1" customFormat="1" ht="28" customHeight="1" spans="1:36">
      <c r="A61" s="47"/>
      <c r="B61" s="97"/>
      <c r="C61" s="100"/>
      <c r="D61" s="96"/>
      <c r="E61" s="99">
        <v>1</v>
      </c>
      <c r="F61" s="101">
        <v>1</v>
      </c>
      <c r="G61" s="95"/>
      <c r="H61" s="96"/>
      <c r="I61" s="96"/>
      <c r="J61" s="96"/>
      <c r="K61" s="96"/>
      <c r="L61" s="96"/>
      <c r="M61" s="141"/>
      <c r="N61" s="141"/>
      <c r="O61" s="141"/>
      <c r="P61" s="93"/>
      <c r="Q61" s="143" t="e">
        <f t="shared" si="6"/>
        <v>#DIV/0!</v>
      </c>
      <c r="R61" s="93"/>
      <c r="S61" s="143">
        <f t="shared" si="7"/>
        <v>0</v>
      </c>
      <c r="T61" s="92">
        <v>8</v>
      </c>
      <c r="U61" s="182"/>
      <c r="V61" s="143">
        <f t="shared" si="8"/>
        <v>0</v>
      </c>
      <c r="W61" s="92"/>
      <c r="X61" s="96">
        <v>0.8</v>
      </c>
      <c r="Y61" s="143">
        <f t="shared" si="9"/>
        <v>0</v>
      </c>
      <c r="Z61" s="188" t="e">
        <f t="shared" si="10"/>
        <v>#DIV/0!</v>
      </c>
      <c r="AA61" s="189"/>
      <c r="AB61" s="190"/>
      <c r="AC61" s="93"/>
      <c r="AD61" s="191">
        <f t="shared" si="11"/>
        <v>0</v>
      </c>
      <c r="AE61" s="192"/>
      <c r="AF61" s="188" t="e">
        <f t="shared" si="12"/>
        <v>#DIV/0!</v>
      </c>
      <c r="AG61" s="209"/>
      <c r="AH61" s="143" t="e">
        <f t="shared" si="13"/>
        <v>#DIV/0!</v>
      </c>
      <c r="AI61" s="191">
        <v>0</v>
      </c>
      <c r="AJ61" s="208"/>
    </row>
    <row r="62" s="1" customFormat="1" customHeight="1" spans="1:36">
      <c r="A62" s="47"/>
      <c r="B62" s="97"/>
      <c r="C62" s="100"/>
      <c r="D62" s="96"/>
      <c r="E62" s="99">
        <v>1</v>
      </c>
      <c r="F62" s="101">
        <v>1</v>
      </c>
      <c r="G62" s="95"/>
      <c r="H62" s="96"/>
      <c r="I62" s="96"/>
      <c r="J62" s="96"/>
      <c r="K62" s="96"/>
      <c r="L62" s="96"/>
      <c r="M62" s="141"/>
      <c r="N62" s="141"/>
      <c r="O62" s="141"/>
      <c r="P62" s="93"/>
      <c r="Q62" s="143" t="e">
        <f t="shared" si="6"/>
        <v>#DIV/0!</v>
      </c>
      <c r="R62" s="93"/>
      <c r="S62" s="143">
        <f t="shared" si="7"/>
        <v>0</v>
      </c>
      <c r="T62" s="96"/>
      <c r="U62" s="182"/>
      <c r="V62" s="143">
        <f t="shared" si="8"/>
        <v>0</v>
      </c>
      <c r="W62" s="96"/>
      <c r="X62" s="96">
        <v>0.8</v>
      </c>
      <c r="Y62" s="143">
        <f t="shared" si="9"/>
        <v>0</v>
      </c>
      <c r="Z62" s="188" t="e">
        <f t="shared" si="10"/>
        <v>#DIV/0!</v>
      </c>
      <c r="AA62" s="189"/>
      <c r="AB62" s="190"/>
      <c r="AC62" s="93">
        <v>1</v>
      </c>
      <c r="AD62" s="191">
        <f t="shared" si="11"/>
        <v>0</v>
      </c>
      <c r="AE62" s="192"/>
      <c r="AF62" s="188" t="e">
        <f t="shared" si="12"/>
        <v>#DIV/0!</v>
      </c>
      <c r="AG62" s="207"/>
      <c r="AH62" s="143" t="e">
        <f t="shared" si="13"/>
        <v>#DIV/0!</v>
      </c>
      <c r="AI62" s="191">
        <v>0</v>
      </c>
      <c r="AJ62" s="208"/>
    </row>
    <row r="63" s="1" customFormat="1" customHeight="1" spans="1:36">
      <c r="A63" s="47"/>
      <c r="B63" s="210" t="s">
        <v>77</v>
      </c>
      <c r="C63" s="211" t="s">
        <v>77</v>
      </c>
      <c r="D63" s="56" t="s">
        <v>77</v>
      </c>
      <c r="E63" s="212">
        <v>1</v>
      </c>
      <c r="F63" s="213">
        <v>1</v>
      </c>
      <c r="G63" s="214"/>
      <c r="H63" s="135"/>
      <c r="I63" s="135"/>
      <c r="J63" s="135"/>
      <c r="K63" s="135"/>
      <c r="L63" s="135"/>
      <c r="M63" s="135"/>
      <c r="N63" s="135"/>
      <c r="O63" s="138"/>
      <c r="P63" s="262"/>
      <c r="Q63" s="304" t="e">
        <f t="shared" si="6"/>
        <v>#DIV/0!</v>
      </c>
      <c r="R63" s="93">
        <v>0</v>
      </c>
      <c r="S63" s="304">
        <f t="shared" si="7"/>
        <v>0</v>
      </c>
      <c r="T63" s="71"/>
      <c r="U63" s="71"/>
      <c r="V63" s="145">
        <f t="shared" si="8"/>
        <v>0</v>
      </c>
      <c r="W63" s="71"/>
      <c r="X63" s="71"/>
      <c r="Y63" s="145">
        <f t="shared" si="9"/>
        <v>0</v>
      </c>
      <c r="Z63" s="319" t="e">
        <f t="shared" si="10"/>
        <v>#DIV/0!</v>
      </c>
      <c r="AA63" s="299"/>
      <c r="AB63" s="299"/>
      <c r="AC63" s="71"/>
      <c r="AD63" s="320">
        <f t="shared" si="11"/>
        <v>0</v>
      </c>
      <c r="AE63" s="321"/>
      <c r="AF63" s="319" t="e">
        <f t="shared" si="12"/>
        <v>#DIV/0!</v>
      </c>
      <c r="AG63" s="322">
        <v>1</v>
      </c>
      <c r="AH63" s="145" t="e">
        <f t="shared" si="13"/>
        <v>#DIV/0!</v>
      </c>
      <c r="AI63" s="145">
        <v>0</v>
      </c>
      <c r="AJ63" s="323"/>
    </row>
    <row r="64" s="1" customFormat="1" customHeight="1" spans="1:19">
      <c r="A64" s="69"/>
      <c r="B64" s="215" t="s">
        <v>148</v>
      </c>
      <c r="C64" s="215"/>
      <c r="D64" s="215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305"/>
      <c r="R64" s="306">
        <f>SUM(AI28:AI63)</f>
        <v>12.4901113444395</v>
      </c>
      <c r="S64" s="307"/>
    </row>
    <row r="65" s="1" customFormat="1" ht="32" customHeight="1" spans="1:19">
      <c r="A65" s="217" t="s">
        <v>149</v>
      </c>
      <c r="B65" s="218" t="s">
        <v>150</v>
      </c>
      <c r="C65" s="194" t="s">
        <v>93</v>
      </c>
      <c r="D65" s="76" t="s">
        <v>151</v>
      </c>
      <c r="E65" s="219" t="s">
        <v>152</v>
      </c>
      <c r="F65" s="77" t="s">
        <v>153</v>
      </c>
      <c r="G65" s="220"/>
      <c r="H65" s="194"/>
      <c r="I65" s="219" t="s">
        <v>154</v>
      </c>
      <c r="J65" s="219" t="s">
        <v>155</v>
      </c>
      <c r="K65" s="219" t="s">
        <v>156</v>
      </c>
      <c r="L65" s="263" t="s">
        <v>157</v>
      </c>
      <c r="M65" s="219" t="s">
        <v>158</v>
      </c>
      <c r="N65" s="219" t="s">
        <v>62</v>
      </c>
      <c r="O65" s="264" t="s">
        <v>19</v>
      </c>
      <c r="P65" s="75" t="s">
        <v>159</v>
      </c>
      <c r="Q65" s="308" t="s">
        <v>160</v>
      </c>
      <c r="R65" s="309" t="s">
        <v>38</v>
      </c>
      <c r="S65" s="310" t="s">
        <v>19</v>
      </c>
    </row>
    <row r="66" s="1" customFormat="1" customHeight="1" spans="1:19">
      <c r="A66" s="221"/>
      <c r="B66" s="222"/>
      <c r="C66" s="33"/>
      <c r="D66" s="34"/>
      <c r="E66" s="46"/>
      <c r="F66" s="21" t="s">
        <v>20</v>
      </c>
      <c r="G66" s="21" t="s">
        <v>21</v>
      </c>
      <c r="H66" s="21" t="s">
        <v>22</v>
      </c>
      <c r="I66" s="46"/>
      <c r="J66" s="46"/>
      <c r="K66" s="46"/>
      <c r="L66" s="265"/>
      <c r="M66" s="46"/>
      <c r="N66" s="46"/>
      <c r="O66" s="266"/>
      <c r="P66" s="45"/>
      <c r="Q66" s="165"/>
      <c r="R66" s="166"/>
      <c r="S66" s="167"/>
    </row>
    <row r="67" s="1" customFormat="1" customHeight="1" spans="1:19">
      <c r="A67" s="221"/>
      <c r="B67" s="222"/>
      <c r="C67" s="223">
        <v>1</v>
      </c>
      <c r="D67" s="50"/>
      <c r="E67" s="51">
        <v>1</v>
      </c>
      <c r="F67" s="50" t="s">
        <v>161</v>
      </c>
      <c r="G67" s="50" t="s">
        <v>161</v>
      </c>
      <c r="H67" s="50" t="s">
        <v>161</v>
      </c>
      <c r="I67" s="93">
        <v>1</v>
      </c>
      <c r="J67" s="50" t="s">
        <v>161</v>
      </c>
      <c r="K67" s="129">
        <v>0</v>
      </c>
      <c r="L67" s="93">
        <v>8</v>
      </c>
      <c r="M67" s="129"/>
      <c r="N67" s="267">
        <f t="shared" ref="N67:N79" si="15">M67*E67</f>
        <v>0</v>
      </c>
      <c r="O67" s="268"/>
      <c r="P67" s="269">
        <f>SUM(N67:N79)+SUM(N82:N94)</f>
        <v>0</v>
      </c>
      <c r="Q67" s="311">
        <v>10000</v>
      </c>
      <c r="R67" s="169">
        <f>P67/Q67</f>
        <v>0</v>
      </c>
      <c r="S67" s="170"/>
    </row>
    <row r="68" s="1" customFormat="1" customHeight="1" spans="1:19">
      <c r="A68" s="221"/>
      <c r="B68" s="222"/>
      <c r="C68" s="224">
        <v>2</v>
      </c>
      <c r="D68" s="54"/>
      <c r="E68" s="61"/>
      <c r="F68" s="54"/>
      <c r="G68" s="54"/>
      <c r="H68" s="54"/>
      <c r="I68" s="99"/>
      <c r="J68" s="54"/>
      <c r="K68" s="134"/>
      <c r="L68" s="99"/>
      <c r="M68" s="134">
        <v>0</v>
      </c>
      <c r="N68" s="270">
        <f t="shared" si="15"/>
        <v>0</v>
      </c>
      <c r="O68" s="271"/>
      <c r="P68" s="269"/>
      <c r="Q68" s="311"/>
      <c r="R68" s="169"/>
      <c r="S68" s="171"/>
    </row>
    <row r="69" s="1" customFormat="1" customHeight="1" spans="1:19">
      <c r="A69" s="221"/>
      <c r="B69" s="222"/>
      <c r="C69" s="225"/>
      <c r="D69" s="63"/>
      <c r="E69" s="64"/>
      <c r="F69" s="63"/>
      <c r="G69" s="63"/>
      <c r="H69" s="63"/>
      <c r="I69" s="272"/>
      <c r="J69" s="63"/>
      <c r="K69" s="273"/>
      <c r="L69" s="272"/>
      <c r="M69" s="273">
        <v>0</v>
      </c>
      <c r="N69" s="270">
        <f t="shared" si="15"/>
        <v>0</v>
      </c>
      <c r="O69" s="271"/>
      <c r="P69" s="269"/>
      <c r="Q69" s="311"/>
      <c r="R69" s="169"/>
      <c r="S69" s="171"/>
    </row>
    <row r="70" s="1" customFormat="1" hidden="1" customHeight="1" spans="1:19">
      <c r="A70" s="221"/>
      <c r="B70" s="222"/>
      <c r="C70" s="225"/>
      <c r="D70" s="63"/>
      <c r="E70" s="64"/>
      <c r="F70" s="63"/>
      <c r="G70" s="63"/>
      <c r="H70" s="63"/>
      <c r="I70" s="272"/>
      <c r="J70" s="63"/>
      <c r="K70" s="273"/>
      <c r="L70" s="272"/>
      <c r="M70" s="273">
        <v>0</v>
      </c>
      <c r="N70" s="270">
        <f t="shared" si="15"/>
        <v>0</v>
      </c>
      <c r="O70" s="271"/>
      <c r="P70" s="269"/>
      <c r="Q70" s="311"/>
      <c r="R70" s="169"/>
      <c r="S70" s="171"/>
    </row>
    <row r="71" s="1" customFormat="1" hidden="1" customHeight="1" spans="1:19">
      <c r="A71" s="221"/>
      <c r="B71" s="222"/>
      <c r="C71" s="225"/>
      <c r="D71" s="63"/>
      <c r="E71" s="64"/>
      <c r="F71" s="63"/>
      <c r="G71" s="63"/>
      <c r="H71" s="63"/>
      <c r="I71" s="272"/>
      <c r="J71" s="63"/>
      <c r="K71" s="273"/>
      <c r="L71" s="272"/>
      <c r="M71" s="273">
        <v>0</v>
      </c>
      <c r="N71" s="270">
        <f t="shared" si="15"/>
        <v>0</v>
      </c>
      <c r="O71" s="271"/>
      <c r="P71" s="269"/>
      <c r="Q71" s="311"/>
      <c r="R71" s="169"/>
      <c r="S71" s="171"/>
    </row>
    <row r="72" s="1" customFormat="1" hidden="1" customHeight="1" spans="1:19">
      <c r="A72" s="221"/>
      <c r="B72" s="222"/>
      <c r="C72" s="225"/>
      <c r="D72" s="63"/>
      <c r="E72" s="64"/>
      <c r="F72" s="63"/>
      <c r="G72" s="63"/>
      <c r="H72" s="63"/>
      <c r="I72" s="272"/>
      <c r="J72" s="63"/>
      <c r="K72" s="273"/>
      <c r="L72" s="272"/>
      <c r="M72" s="273">
        <v>0</v>
      </c>
      <c r="N72" s="270">
        <f t="shared" si="15"/>
        <v>0</v>
      </c>
      <c r="O72" s="271"/>
      <c r="P72" s="269"/>
      <c r="Q72" s="311"/>
      <c r="R72" s="169"/>
      <c r="S72" s="171"/>
    </row>
    <row r="73" s="1" customFormat="1" hidden="1" customHeight="1" spans="1:19">
      <c r="A73" s="221"/>
      <c r="B73" s="222"/>
      <c r="C73" s="225"/>
      <c r="D73" s="63"/>
      <c r="E73" s="64"/>
      <c r="F73" s="63"/>
      <c r="G73" s="63"/>
      <c r="H73" s="63"/>
      <c r="I73" s="272"/>
      <c r="J73" s="63"/>
      <c r="K73" s="273"/>
      <c r="L73" s="272"/>
      <c r="M73" s="273">
        <v>0</v>
      </c>
      <c r="N73" s="270">
        <f t="shared" si="15"/>
        <v>0</v>
      </c>
      <c r="O73" s="271"/>
      <c r="P73" s="269"/>
      <c r="Q73" s="311"/>
      <c r="R73" s="169"/>
      <c r="S73" s="171"/>
    </row>
    <row r="74" s="1" customFormat="1" hidden="1" customHeight="1" spans="1:19">
      <c r="A74" s="221"/>
      <c r="B74" s="222"/>
      <c r="C74" s="225"/>
      <c r="D74" s="63"/>
      <c r="E74" s="64"/>
      <c r="F74" s="63"/>
      <c r="G74" s="63"/>
      <c r="H74" s="63"/>
      <c r="I74" s="272"/>
      <c r="J74" s="63"/>
      <c r="K74" s="273"/>
      <c r="L74" s="272"/>
      <c r="M74" s="273">
        <v>0</v>
      </c>
      <c r="N74" s="270">
        <f t="shared" si="15"/>
        <v>0</v>
      </c>
      <c r="O74" s="271"/>
      <c r="P74" s="269"/>
      <c r="Q74" s="311"/>
      <c r="R74" s="169"/>
      <c r="S74" s="171"/>
    </row>
    <row r="75" s="1" customFormat="1" hidden="1" customHeight="1" spans="1:19">
      <c r="A75" s="221"/>
      <c r="B75" s="222"/>
      <c r="C75" s="225"/>
      <c r="D75" s="63"/>
      <c r="E75" s="64"/>
      <c r="F75" s="63"/>
      <c r="G75" s="63"/>
      <c r="H75" s="63"/>
      <c r="I75" s="272"/>
      <c r="J75" s="63"/>
      <c r="K75" s="273"/>
      <c r="L75" s="272"/>
      <c r="M75" s="273">
        <v>0</v>
      </c>
      <c r="N75" s="270">
        <f t="shared" si="15"/>
        <v>0</v>
      </c>
      <c r="O75" s="271"/>
      <c r="P75" s="269"/>
      <c r="Q75" s="311"/>
      <c r="R75" s="169"/>
      <c r="S75" s="171"/>
    </row>
    <row r="76" s="1" customFormat="1" hidden="1" customHeight="1" spans="1:19">
      <c r="A76" s="221"/>
      <c r="B76" s="222"/>
      <c r="C76" s="225"/>
      <c r="D76" s="63"/>
      <c r="E76" s="64"/>
      <c r="F76" s="63"/>
      <c r="G76" s="63"/>
      <c r="H76" s="63"/>
      <c r="I76" s="272"/>
      <c r="J76" s="63"/>
      <c r="K76" s="273"/>
      <c r="L76" s="272"/>
      <c r="M76" s="273">
        <v>0</v>
      </c>
      <c r="N76" s="270">
        <f t="shared" si="15"/>
        <v>0</v>
      </c>
      <c r="O76" s="271"/>
      <c r="P76" s="269"/>
      <c r="Q76" s="311"/>
      <c r="R76" s="169"/>
      <c r="S76" s="171"/>
    </row>
    <row r="77" s="1" customFormat="1" hidden="1" customHeight="1" spans="1:19">
      <c r="A77" s="221"/>
      <c r="B77" s="222"/>
      <c r="C77" s="225"/>
      <c r="D77" s="63"/>
      <c r="E77" s="64"/>
      <c r="F77" s="63"/>
      <c r="G77" s="63"/>
      <c r="H77" s="63"/>
      <c r="I77" s="272"/>
      <c r="J77" s="63"/>
      <c r="K77" s="273"/>
      <c r="L77" s="272"/>
      <c r="M77" s="273">
        <v>0</v>
      </c>
      <c r="N77" s="270">
        <f t="shared" si="15"/>
        <v>0</v>
      </c>
      <c r="O77" s="271"/>
      <c r="P77" s="269"/>
      <c r="Q77" s="311"/>
      <c r="R77" s="169"/>
      <c r="S77" s="171"/>
    </row>
    <row r="78" s="1" customFormat="1" customHeight="1" spans="1:19">
      <c r="A78" s="221"/>
      <c r="B78" s="222"/>
      <c r="C78" s="225"/>
      <c r="D78" s="63"/>
      <c r="E78" s="64"/>
      <c r="F78" s="63"/>
      <c r="G78" s="63"/>
      <c r="H78" s="63"/>
      <c r="I78" s="272"/>
      <c r="J78" s="63"/>
      <c r="K78" s="273"/>
      <c r="L78" s="272"/>
      <c r="M78" s="273">
        <v>0</v>
      </c>
      <c r="N78" s="270">
        <f t="shared" si="15"/>
        <v>0</v>
      </c>
      <c r="O78" s="271"/>
      <c r="P78" s="269"/>
      <c r="Q78" s="311"/>
      <c r="R78" s="169"/>
      <c r="S78" s="171"/>
    </row>
    <row r="79" s="1" customFormat="1" customHeight="1" spans="1:19">
      <c r="A79" s="221"/>
      <c r="B79" s="222"/>
      <c r="C79" s="226" t="s">
        <v>77</v>
      </c>
      <c r="D79" s="227" t="s">
        <v>77</v>
      </c>
      <c r="E79" s="64">
        <v>1</v>
      </c>
      <c r="F79" s="63" t="s">
        <v>161</v>
      </c>
      <c r="G79" s="63" t="s">
        <v>161</v>
      </c>
      <c r="H79" s="63" t="s">
        <v>161</v>
      </c>
      <c r="I79" s="272">
        <v>1</v>
      </c>
      <c r="J79" s="63" t="s">
        <v>161</v>
      </c>
      <c r="K79" s="273">
        <v>1</v>
      </c>
      <c r="L79" s="272">
        <v>50</v>
      </c>
      <c r="M79" s="273">
        <v>0</v>
      </c>
      <c r="N79" s="274">
        <f t="shared" si="15"/>
        <v>0</v>
      </c>
      <c r="O79" s="275"/>
      <c r="P79" s="269"/>
      <c r="Q79" s="311"/>
      <c r="R79" s="169"/>
      <c r="S79" s="171"/>
    </row>
    <row r="80" s="1" customFormat="1" customHeight="1" spans="1:19">
      <c r="A80" s="221"/>
      <c r="B80" s="228" t="s">
        <v>162</v>
      </c>
      <c r="C80" s="229" t="s">
        <v>93</v>
      </c>
      <c r="D80" s="230" t="s">
        <v>163</v>
      </c>
      <c r="E80" s="231" t="s">
        <v>164</v>
      </c>
      <c r="F80" s="231" t="s">
        <v>66</v>
      </c>
      <c r="G80" s="231" t="s">
        <v>66</v>
      </c>
      <c r="H80" s="231" t="s">
        <v>66</v>
      </c>
      <c r="I80" s="231" t="s">
        <v>66</v>
      </c>
      <c r="J80" s="231" t="s">
        <v>66</v>
      </c>
      <c r="K80" s="231" t="s">
        <v>66</v>
      </c>
      <c r="L80" s="231" t="s">
        <v>66</v>
      </c>
      <c r="M80" s="231" t="s">
        <v>158</v>
      </c>
      <c r="N80" s="231" t="s">
        <v>62</v>
      </c>
      <c r="O80" s="276"/>
      <c r="P80" s="269"/>
      <c r="Q80" s="311"/>
      <c r="R80" s="169"/>
      <c r="S80" s="171"/>
    </row>
    <row r="81" s="1" customFormat="1" customHeight="1" spans="1:19">
      <c r="A81" s="221"/>
      <c r="B81" s="232"/>
      <c r="C81" s="33"/>
      <c r="D81" s="34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77"/>
      <c r="P81" s="269"/>
      <c r="Q81" s="311"/>
      <c r="R81" s="169"/>
      <c r="S81" s="171"/>
    </row>
    <row r="82" s="1" customFormat="1" customHeight="1" spans="1:19">
      <c r="A82" s="233"/>
      <c r="B82" s="232"/>
      <c r="C82" s="223">
        <v>1</v>
      </c>
      <c r="D82" s="234" t="s">
        <v>161</v>
      </c>
      <c r="E82" s="51">
        <v>1</v>
      </c>
      <c r="F82" s="235" t="s">
        <v>66</v>
      </c>
      <c r="G82" s="235" t="s">
        <v>66</v>
      </c>
      <c r="H82" s="235" t="s">
        <v>66</v>
      </c>
      <c r="I82" s="235" t="s">
        <v>66</v>
      </c>
      <c r="J82" s="235" t="s">
        <v>66</v>
      </c>
      <c r="K82" s="235" t="s">
        <v>66</v>
      </c>
      <c r="L82" s="235" t="s">
        <v>66</v>
      </c>
      <c r="M82" s="278">
        <v>0</v>
      </c>
      <c r="N82" s="267">
        <f t="shared" ref="N82:N94" si="16">M82*E82</f>
        <v>0</v>
      </c>
      <c r="O82" s="268"/>
      <c r="P82" s="269"/>
      <c r="Q82" s="311"/>
      <c r="R82" s="169"/>
      <c r="S82" s="174"/>
    </row>
    <row r="83" s="1" customFormat="1" customHeight="1" spans="1:19">
      <c r="A83" s="233"/>
      <c r="B83" s="232"/>
      <c r="C83" s="224">
        <v>2</v>
      </c>
      <c r="D83" s="236" t="s">
        <v>161</v>
      </c>
      <c r="E83" s="61">
        <v>1</v>
      </c>
      <c r="F83" s="237" t="s">
        <v>66</v>
      </c>
      <c r="G83" s="237" t="s">
        <v>66</v>
      </c>
      <c r="H83" s="237" t="s">
        <v>66</v>
      </c>
      <c r="I83" s="237" t="s">
        <v>66</v>
      </c>
      <c r="J83" s="237" t="s">
        <v>66</v>
      </c>
      <c r="K83" s="237" t="s">
        <v>66</v>
      </c>
      <c r="L83" s="237" t="s">
        <v>66</v>
      </c>
      <c r="M83" s="273">
        <v>0</v>
      </c>
      <c r="N83" s="270">
        <f t="shared" si="16"/>
        <v>0</v>
      </c>
      <c r="O83" s="271"/>
      <c r="P83" s="269"/>
      <c r="Q83" s="311"/>
      <c r="R83" s="169"/>
      <c r="S83" s="174"/>
    </row>
    <row r="84" s="1" customFormat="1" customHeight="1" spans="1:19">
      <c r="A84" s="233"/>
      <c r="B84" s="232"/>
      <c r="C84" s="225"/>
      <c r="D84" s="236"/>
      <c r="E84" s="64"/>
      <c r="F84" s="237" t="s">
        <v>66</v>
      </c>
      <c r="G84" s="237" t="s">
        <v>66</v>
      </c>
      <c r="H84" s="237" t="s">
        <v>66</v>
      </c>
      <c r="I84" s="237" t="s">
        <v>66</v>
      </c>
      <c r="J84" s="237" t="s">
        <v>66</v>
      </c>
      <c r="K84" s="237" t="s">
        <v>66</v>
      </c>
      <c r="L84" s="237" t="s">
        <v>66</v>
      </c>
      <c r="M84" s="273">
        <v>0</v>
      </c>
      <c r="N84" s="270">
        <f t="shared" si="16"/>
        <v>0</v>
      </c>
      <c r="O84" s="275"/>
      <c r="P84" s="269"/>
      <c r="Q84" s="311"/>
      <c r="R84" s="169"/>
      <c r="S84" s="174"/>
    </row>
    <row r="85" s="1" customFormat="1" hidden="1" customHeight="1" spans="1:19">
      <c r="A85" s="233"/>
      <c r="B85" s="232"/>
      <c r="C85" s="225"/>
      <c r="D85" s="236"/>
      <c r="E85" s="64"/>
      <c r="F85" s="237" t="s">
        <v>66</v>
      </c>
      <c r="G85" s="237" t="s">
        <v>66</v>
      </c>
      <c r="H85" s="237" t="s">
        <v>66</v>
      </c>
      <c r="I85" s="237" t="s">
        <v>66</v>
      </c>
      <c r="J85" s="237" t="s">
        <v>66</v>
      </c>
      <c r="K85" s="237" t="s">
        <v>66</v>
      </c>
      <c r="L85" s="237" t="s">
        <v>66</v>
      </c>
      <c r="M85" s="273">
        <v>0</v>
      </c>
      <c r="N85" s="270">
        <f t="shared" si="16"/>
        <v>0</v>
      </c>
      <c r="O85" s="275"/>
      <c r="P85" s="269"/>
      <c r="Q85" s="311"/>
      <c r="R85" s="169"/>
      <c r="S85" s="174"/>
    </row>
    <row r="86" s="1" customFormat="1" hidden="1" customHeight="1" spans="1:19">
      <c r="A86" s="233"/>
      <c r="B86" s="232"/>
      <c r="C86" s="225"/>
      <c r="D86" s="236"/>
      <c r="E86" s="64"/>
      <c r="F86" s="237" t="s">
        <v>66</v>
      </c>
      <c r="G86" s="237" t="s">
        <v>66</v>
      </c>
      <c r="H86" s="237" t="s">
        <v>66</v>
      </c>
      <c r="I86" s="237" t="s">
        <v>66</v>
      </c>
      <c r="J86" s="237" t="s">
        <v>66</v>
      </c>
      <c r="K86" s="237" t="s">
        <v>66</v>
      </c>
      <c r="L86" s="237" t="s">
        <v>66</v>
      </c>
      <c r="M86" s="273">
        <v>0</v>
      </c>
      <c r="N86" s="270">
        <f t="shared" si="16"/>
        <v>0</v>
      </c>
      <c r="O86" s="275"/>
      <c r="P86" s="269"/>
      <c r="Q86" s="311"/>
      <c r="R86" s="169"/>
      <c r="S86" s="174"/>
    </row>
    <row r="87" s="1" customFormat="1" hidden="1" customHeight="1" spans="1:19">
      <c r="A87" s="233"/>
      <c r="B87" s="232"/>
      <c r="C87" s="225"/>
      <c r="D87" s="236"/>
      <c r="E87" s="64"/>
      <c r="F87" s="237" t="s">
        <v>66</v>
      </c>
      <c r="G87" s="237" t="s">
        <v>66</v>
      </c>
      <c r="H87" s="237" t="s">
        <v>66</v>
      </c>
      <c r="I87" s="237" t="s">
        <v>66</v>
      </c>
      <c r="J87" s="237" t="s">
        <v>66</v>
      </c>
      <c r="K87" s="237" t="s">
        <v>66</v>
      </c>
      <c r="L87" s="237" t="s">
        <v>66</v>
      </c>
      <c r="M87" s="273">
        <v>0</v>
      </c>
      <c r="N87" s="270">
        <f t="shared" si="16"/>
        <v>0</v>
      </c>
      <c r="O87" s="275"/>
      <c r="P87" s="269"/>
      <c r="Q87" s="311"/>
      <c r="R87" s="169"/>
      <c r="S87" s="174"/>
    </row>
    <row r="88" s="1" customFormat="1" hidden="1" customHeight="1" spans="1:19">
      <c r="A88" s="233"/>
      <c r="B88" s="232"/>
      <c r="C88" s="225"/>
      <c r="D88" s="236"/>
      <c r="E88" s="64"/>
      <c r="F88" s="237" t="s">
        <v>66</v>
      </c>
      <c r="G88" s="237" t="s">
        <v>66</v>
      </c>
      <c r="H88" s="237" t="s">
        <v>66</v>
      </c>
      <c r="I88" s="237" t="s">
        <v>66</v>
      </c>
      <c r="J88" s="237" t="s">
        <v>66</v>
      </c>
      <c r="K88" s="237" t="s">
        <v>66</v>
      </c>
      <c r="L88" s="237" t="s">
        <v>66</v>
      </c>
      <c r="M88" s="273">
        <v>0</v>
      </c>
      <c r="N88" s="270">
        <f t="shared" si="16"/>
        <v>0</v>
      </c>
      <c r="O88" s="275"/>
      <c r="P88" s="269"/>
      <c r="Q88" s="311"/>
      <c r="R88" s="169"/>
      <c r="S88" s="174"/>
    </row>
    <row r="89" s="1" customFormat="1" hidden="1" customHeight="1" spans="1:19">
      <c r="A89" s="233"/>
      <c r="B89" s="232"/>
      <c r="C89" s="225"/>
      <c r="D89" s="236"/>
      <c r="E89" s="64"/>
      <c r="F89" s="237" t="s">
        <v>66</v>
      </c>
      <c r="G89" s="237" t="s">
        <v>66</v>
      </c>
      <c r="H89" s="237" t="s">
        <v>66</v>
      </c>
      <c r="I89" s="237" t="s">
        <v>66</v>
      </c>
      <c r="J89" s="237" t="s">
        <v>66</v>
      </c>
      <c r="K89" s="237" t="s">
        <v>66</v>
      </c>
      <c r="L89" s="237" t="s">
        <v>66</v>
      </c>
      <c r="M89" s="273">
        <v>0</v>
      </c>
      <c r="N89" s="270">
        <f t="shared" si="16"/>
        <v>0</v>
      </c>
      <c r="O89" s="275"/>
      <c r="P89" s="269"/>
      <c r="Q89" s="311"/>
      <c r="R89" s="169"/>
      <c r="S89" s="174"/>
    </row>
    <row r="90" s="1" customFormat="1" hidden="1" customHeight="1" spans="1:19">
      <c r="A90" s="233"/>
      <c r="B90" s="232"/>
      <c r="C90" s="225"/>
      <c r="D90" s="236"/>
      <c r="E90" s="64"/>
      <c r="F90" s="237" t="s">
        <v>66</v>
      </c>
      <c r="G90" s="237" t="s">
        <v>66</v>
      </c>
      <c r="H90" s="237" t="s">
        <v>66</v>
      </c>
      <c r="I90" s="237" t="s">
        <v>66</v>
      </c>
      <c r="J90" s="237" t="s">
        <v>66</v>
      </c>
      <c r="K90" s="237" t="s">
        <v>66</v>
      </c>
      <c r="L90" s="237" t="s">
        <v>66</v>
      </c>
      <c r="M90" s="273">
        <v>0</v>
      </c>
      <c r="N90" s="270">
        <f t="shared" si="16"/>
        <v>0</v>
      </c>
      <c r="O90" s="275"/>
      <c r="P90" s="269"/>
      <c r="Q90" s="311"/>
      <c r="R90" s="169"/>
      <c r="S90" s="174"/>
    </row>
    <row r="91" s="1" customFormat="1" hidden="1" customHeight="1" spans="1:19">
      <c r="A91" s="233"/>
      <c r="B91" s="232"/>
      <c r="C91" s="225"/>
      <c r="D91" s="236"/>
      <c r="E91" s="64"/>
      <c r="F91" s="237" t="s">
        <v>66</v>
      </c>
      <c r="G91" s="237" t="s">
        <v>66</v>
      </c>
      <c r="H91" s="237" t="s">
        <v>66</v>
      </c>
      <c r="I91" s="237" t="s">
        <v>66</v>
      </c>
      <c r="J91" s="237" t="s">
        <v>66</v>
      </c>
      <c r="K91" s="237" t="s">
        <v>66</v>
      </c>
      <c r="L91" s="237" t="s">
        <v>66</v>
      </c>
      <c r="M91" s="273">
        <v>0</v>
      </c>
      <c r="N91" s="270">
        <f t="shared" si="16"/>
        <v>0</v>
      </c>
      <c r="O91" s="275"/>
      <c r="P91" s="269"/>
      <c r="Q91" s="311"/>
      <c r="R91" s="169"/>
      <c r="S91" s="174"/>
    </row>
    <row r="92" s="1" customFormat="1" hidden="1" customHeight="1" spans="1:19">
      <c r="A92" s="233"/>
      <c r="B92" s="232"/>
      <c r="C92" s="225"/>
      <c r="D92" s="236"/>
      <c r="E92" s="64"/>
      <c r="F92" s="237" t="s">
        <v>66</v>
      </c>
      <c r="G92" s="237" t="s">
        <v>66</v>
      </c>
      <c r="H92" s="237" t="s">
        <v>66</v>
      </c>
      <c r="I92" s="237" t="s">
        <v>66</v>
      </c>
      <c r="J92" s="237" t="s">
        <v>66</v>
      </c>
      <c r="K92" s="237" t="s">
        <v>66</v>
      </c>
      <c r="L92" s="237" t="s">
        <v>66</v>
      </c>
      <c r="M92" s="273">
        <v>0</v>
      </c>
      <c r="N92" s="270">
        <f t="shared" si="16"/>
        <v>0</v>
      </c>
      <c r="O92" s="275"/>
      <c r="P92" s="269"/>
      <c r="Q92" s="311"/>
      <c r="R92" s="169"/>
      <c r="S92" s="174"/>
    </row>
    <row r="93" s="1" customFormat="1" customHeight="1" spans="1:19">
      <c r="A93" s="233"/>
      <c r="B93" s="232"/>
      <c r="C93" s="225"/>
      <c r="D93" s="236"/>
      <c r="E93" s="64"/>
      <c r="F93" s="237" t="s">
        <v>66</v>
      </c>
      <c r="G93" s="237" t="s">
        <v>66</v>
      </c>
      <c r="H93" s="237" t="s">
        <v>66</v>
      </c>
      <c r="I93" s="237" t="s">
        <v>66</v>
      </c>
      <c r="J93" s="237" t="s">
        <v>66</v>
      </c>
      <c r="K93" s="237" t="s">
        <v>66</v>
      </c>
      <c r="L93" s="237" t="s">
        <v>66</v>
      </c>
      <c r="M93" s="273">
        <v>0</v>
      </c>
      <c r="N93" s="270">
        <f t="shared" si="16"/>
        <v>0</v>
      </c>
      <c r="O93" s="275"/>
      <c r="P93" s="269"/>
      <c r="Q93" s="311"/>
      <c r="R93" s="169"/>
      <c r="S93" s="174"/>
    </row>
    <row r="94" s="1" customFormat="1" customHeight="1" spans="1:19">
      <c r="A94" s="238"/>
      <c r="B94" s="239"/>
      <c r="C94" s="240" t="s">
        <v>77</v>
      </c>
      <c r="D94" s="241" t="s">
        <v>77</v>
      </c>
      <c r="E94" s="242">
        <v>1</v>
      </c>
      <c r="F94" s="145" t="s">
        <v>66</v>
      </c>
      <c r="G94" s="145" t="s">
        <v>66</v>
      </c>
      <c r="H94" s="145" t="s">
        <v>66</v>
      </c>
      <c r="I94" s="145" t="s">
        <v>66</v>
      </c>
      <c r="J94" s="145" t="s">
        <v>66</v>
      </c>
      <c r="K94" s="145" t="s">
        <v>66</v>
      </c>
      <c r="L94" s="145" t="s">
        <v>66</v>
      </c>
      <c r="M94" s="146">
        <v>0</v>
      </c>
      <c r="N94" s="279">
        <f t="shared" si="16"/>
        <v>0</v>
      </c>
      <c r="O94" s="280"/>
      <c r="P94" s="281"/>
      <c r="Q94" s="312"/>
      <c r="R94" s="177"/>
      <c r="S94" s="178"/>
    </row>
    <row r="95" s="1" customFormat="1" customHeight="1" spans="1:19">
      <c r="A95" s="243" t="s">
        <v>165</v>
      </c>
      <c r="B95" s="220" t="s">
        <v>166</v>
      </c>
      <c r="C95" s="220"/>
      <c r="D95" s="220"/>
      <c r="E95" s="220"/>
      <c r="F95" s="220"/>
      <c r="G95" s="220"/>
      <c r="H95" s="220"/>
      <c r="I95" s="220"/>
      <c r="J95" s="74"/>
      <c r="K95" s="220" t="s">
        <v>167</v>
      </c>
      <c r="L95" s="220"/>
      <c r="M95" s="220"/>
      <c r="N95" s="220"/>
      <c r="O95" s="220"/>
      <c r="P95" s="220"/>
      <c r="Q95" s="220"/>
      <c r="R95" s="309" t="s">
        <v>168</v>
      </c>
      <c r="S95" s="310" t="s">
        <v>19</v>
      </c>
    </row>
    <row r="96" s="1" customFormat="1" ht="47" customHeight="1" spans="1:19">
      <c r="A96" s="244"/>
      <c r="B96" s="33" t="s">
        <v>93</v>
      </c>
      <c r="C96" s="34" t="s">
        <v>23</v>
      </c>
      <c r="D96" s="34" t="s">
        <v>169</v>
      </c>
      <c r="E96" s="34" t="s">
        <v>170</v>
      </c>
      <c r="F96" s="34" t="s">
        <v>171</v>
      </c>
      <c r="G96" s="34" t="s">
        <v>172</v>
      </c>
      <c r="H96" s="34" t="s">
        <v>173</v>
      </c>
      <c r="I96" s="34" t="s">
        <v>174</v>
      </c>
      <c r="J96" s="35" t="s">
        <v>175</v>
      </c>
      <c r="K96" s="45" t="s">
        <v>176</v>
      </c>
      <c r="L96" s="46" t="s">
        <v>177</v>
      </c>
      <c r="M96" s="46" t="s">
        <v>178</v>
      </c>
      <c r="N96" s="46" t="s">
        <v>179</v>
      </c>
      <c r="O96" s="46" t="s">
        <v>180</v>
      </c>
      <c r="P96" s="46" t="s">
        <v>181</v>
      </c>
      <c r="Q96" s="165" t="s">
        <v>182</v>
      </c>
      <c r="R96" s="166"/>
      <c r="S96" s="167"/>
    </row>
    <row r="97" s="1" customFormat="1" customHeight="1" spans="1:19">
      <c r="A97" s="244"/>
      <c r="B97" s="245">
        <v>1</v>
      </c>
      <c r="C97" s="246" t="s">
        <v>183</v>
      </c>
      <c r="D97" s="246" t="s">
        <v>184</v>
      </c>
      <c r="E97" s="246"/>
      <c r="F97" s="246">
        <v>1</v>
      </c>
      <c r="G97" s="247">
        <f>E97*F97</f>
        <v>0</v>
      </c>
      <c r="H97" s="248">
        <v>5</v>
      </c>
      <c r="I97" s="282">
        <v>30</v>
      </c>
      <c r="J97" s="283">
        <f>H97/I97</f>
        <v>0.166666666666667</v>
      </c>
      <c r="K97" s="284" t="s">
        <v>185</v>
      </c>
      <c r="L97" s="285">
        <v>432</v>
      </c>
      <c r="M97" s="286" t="s">
        <v>186</v>
      </c>
      <c r="N97" s="287" t="s">
        <v>187</v>
      </c>
      <c r="O97" s="94">
        <v>2700</v>
      </c>
      <c r="P97" s="94">
        <v>210</v>
      </c>
      <c r="Q97" s="313">
        <f>O97/P97</f>
        <v>12.8571428571429</v>
      </c>
      <c r="R97" s="169">
        <f>Q97+J97</f>
        <v>13.0238095238095</v>
      </c>
      <c r="S97" s="314"/>
    </row>
    <row r="98" s="1" customFormat="1" customHeight="1" spans="1:19">
      <c r="A98" s="244"/>
      <c r="B98" s="249">
        <v>2</v>
      </c>
      <c r="C98" s="250"/>
      <c r="D98" s="250"/>
      <c r="E98" s="250"/>
      <c r="F98" s="251"/>
      <c r="G98" s="252"/>
      <c r="H98" s="248"/>
      <c r="I98" s="288"/>
      <c r="J98" s="283"/>
      <c r="K98" s="289"/>
      <c r="L98" s="290"/>
      <c r="M98" s="291"/>
      <c r="N98" s="287"/>
      <c r="O98" s="101"/>
      <c r="P98" s="101"/>
      <c r="Q98" s="313"/>
      <c r="R98" s="169"/>
      <c r="S98" s="315"/>
    </row>
    <row r="99" s="1" customFormat="1" customHeight="1" spans="1:19">
      <c r="A99" s="244"/>
      <c r="B99" s="249">
        <v>3</v>
      </c>
      <c r="C99" s="250"/>
      <c r="D99" s="250"/>
      <c r="E99" s="250"/>
      <c r="F99" s="251"/>
      <c r="G99" s="252"/>
      <c r="H99" s="248"/>
      <c r="I99" s="288"/>
      <c r="J99" s="283"/>
      <c r="K99" s="289"/>
      <c r="L99" s="290"/>
      <c r="M99" s="291"/>
      <c r="N99" s="287"/>
      <c r="O99" s="101"/>
      <c r="P99" s="101"/>
      <c r="Q99" s="313"/>
      <c r="R99" s="169"/>
      <c r="S99" s="315"/>
    </row>
    <row r="100" s="1" customFormat="1" customHeight="1" spans="1:19">
      <c r="A100" s="244"/>
      <c r="B100" s="249">
        <v>4</v>
      </c>
      <c r="C100" s="253"/>
      <c r="D100" s="250"/>
      <c r="E100" s="250"/>
      <c r="F100" s="251"/>
      <c r="G100" s="252"/>
      <c r="H100" s="248"/>
      <c r="I100" s="288"/>
      <c r="J100" s="283"/>
      <c r="K100" s="289"/>
      <c r="L100" s="290"/>
      <c r="M100" s="291"/>
      <c r="N100" s="287"/>
      <c r="O100" s="101"/>
      <c r="P100" s="101"/>
      <c r="Q100" s="313"/>
      <c r="R100" s="169"/>
      <c r="S100" s="315"/>
    </row>
    <row r="101" s="1" customFormat="1" customHeight="1" spans="1:19">
      <c r="A101" s="244"/>
      <c r="B101" s="249">
        <v>5</v>
      </c>
      <c r="C101" s="250"/>
      <c r="D101" s="250"/>
      <c r="E101" s="250"/>
      <c r="F101" s="251"/>
      <c r="G101" s="252"/>
      <c r="H101" s="248"/>
      <c r="I101" s="288"/>
      <c r="J101" s="283"/>
      <c r="K101" s="289"/>
      <c r="L101" s="290"/>
      <c r="M101" s="291"/>
      <c r="N101" s="287"/>
      <c r="O101" s="101"/>
      <c r="P101" s="101"/>
      <c r="Q101" s="313"/>
      <c r="R101" s="169"/>
      <c r="S101" s="315"/>
    </row>
    <row r="102" s="1" customFormat="1" customHeight="1" spans="1:19">
      <c r="A102" s="244"/>
      <c r="B102" s="249">
        <v>6</v>
      </c>
      <c r="C102" s="250"/>
      <c r="D102" s="250"/>
      <c r="E102" s="250"/>
      <c r="F102" s="251"/>
      <c r="G102" s="252"/>
      <c r="H102" s="248"/>
      <c r="I102" s="288"/>
      <c r="J102" s="283"/>
      <c r="K102" s="289"/>
      <c r="L102" s="290"/>
      <c r="M102" s="291"/>
      <c r="N102" s="287"/>
      <c r="O102" s="101"/>
      <c r="P102" s="101"/>
      <c r="Q102" s="313"/>
      <c r="R102" s="169"/>
      <c r="S102" s="315"/>
    </row>
    <row r="103" s="1" customFormat="1" hidden="1" customHeight="1" spans="1:19">
      <c r="A103" s="244"/>
      <c r="B103" s="254"/>
      <c r="C103" s="255"/>
      <c r="D103" s="255"/>
      <c r="E103" s="255"/>
      <c r="F103" s="256"/>
      <c r="G103" s="252"/>
      <c r="H103" s="248"/>
      <c r="I103" s="292"/>
      <c r="J103" s="283"/>
      <c r="K103" s="293"/>
      <c r="L103" s="294"/>
      <c r="M103" s="295"/>
      <c r="N103" s="287"/>
      <c r="O103" s="296"/>
      <c r="P103" s="296"/>
      <c r="Q103" s="313"/>
      <c r="R103" s="169"/>
      <c r="S103" s="316"/>
    </row>
    <row r="104" s="1" customFormat="1" hidden="1" customHeight="1" spans="1:19">
      <c r="A104" s="244"/>
      <c r="B104" s="254"/>
      <c r="C104" s="255"/>
      <c r="D104" s="255"/>
      <c r="E104" s="255"/>
      <c r="F104" s="256"/>
      <c r="G104" s="252"/>
      <c r="H104" s="248"/>
      <c r="I104" s="292"/>
      <c r="J104" s="283"/>
      <c r="K104" s="293"/>
      <c r="L104" s="294"/>
      <c r="M104" s="295"/>
      <c r="N104" s="287"/>
      <c r="O104" s="296"/>
      <c r="P104" s="296"/>
      <c r="Q104" s="313"/>
      <c r="R104" s="169"/>
      <c r="S104" s="316"/>
    </row>
    <row r="105" s="1" customFormat="1" hidden="1" customHeight="1" spans="1:19">
      <c r="A105" s="244"/>
      <c r="B105" s="254"/>
      <c r="C105" s="255"/>
      <c r="D105" s="255"/>
      <c r="E105" s="255"/>
      <c r="F105" s="256"/>
      <c r="G105" s="252"/>
      <c r="H105" s="248"/>
      <c r="I105" s="292"/>
      <c r="J105" s="283"/>
      <c r="K105" s="293"/>
      <c r="L105" s="294"/>
      <c r="M105" s="295"/>
      <c r="N105" s="287"/>
      <c r="O105" s="296"/>
      <c r="P105" s="296"/>
      <c r="Q105" s="313"/>
      <c r="R105" s="169"/>
      <c r="S105" s="316"/>
    </row>
    <row r="106" s="1" customFormat="1" hidden="1" customHeight="1" spans="1:19">
      <c r="A106" s="244"/>
      <c r="B106" s="254"/>
      <c r="C106" s="255"/>
      <c r="D106" s="255"/>
      <c r="E106" s="255"/>
      <c r="F106" s="256"/>
      <c r="G106" s="252"/>
      <c r="H106" s="248"/>
      <c r="I106" s="292"/>
      <c r="J106" s="283"/>
      <c r="K106" s="293"/>
      <c r="L106" s="294"/>
      <c r="M106" s="295"/>
      <c r="N106" s="287"/>
      <c r="O106" s="296"/>
      <c r="P106" s="296"/>
      <c r="Q106" s="313"/>
      <c r="R106" s="169"/>
      <c r="S106" s="316"/>
    </row>
    <row r="107" s="1" customFormat="1" hidden="1" customHeight="1" spans="1:19">
      <c r="A107" s="244"/>
      <c r="B107" s="254"/>
      <c r="C107" s="255"/>
      <c r="D107" s="255"/>
      <c r="E107" s="255"/>
      <c r="F107" s="256"/>
      <c r="G107" s="252"/>
      <c r="H107" s="248"/>
      <c r="I107" s="292"/>
      <c r="J107" s="283"/>
      <c r="K107" s="293"/>
      <c r="L107" s="294"/>
      <c r="M107" s="295"/>
      <c r="N107" s="287"/>
      <c r="O107" s="296"/>
      <c r="P107" s="296"/>
      <c r="Q107" s="313"/>
      <c r="R107" s="169"/>
      <c r="S107" s="316"/>
    </row>
    <row r="108" s="1" customFormat="1" hidden="1" customHeight="1" spans="1:19">
      <c r="A108" s="244"/>
      <c r="B108" s="254"/>
      <c r="C108" s="255"/>
      <c r="D108" s="255"/>
      <c r="E108" s="255"/>
      <c r="F108" s="256"/>
      <c r="G108" s="252"/>
      <c r="H108" s="248"/>
      <c r="I108" s="292"/>
      <c r="J108" s="283"/>
      <c r="K108" s="293"/>
      <c r="L108" s="294"/>
      <c r="M108" s="295"/>
      <c r="N108" s="287"/>
      <c r="O108" s="296"/>
      <c r="P108" s="296"/>
      <c r="Q108" s="313"/>
      <c r="R108" s="169"/>
      <c r="S108" s="316"/>
    </row>
    <row r="109" s="1" customFormat="1" hidden="1" customHeight="1" spans="1:19">
      <c r="A109" s="244"/>
      <c r="B109" s="254"/>
      <c r="C109" s="255"/>
      <c r="D109" s="255"/>
      <c r="E109" s="255"/>
      <c r="F109" s="256"/>
      <c r="G109" s="252"/>
      <c r="H109" s="248"/>
      <c r="I109" s="292"/>
      <c r="J109" s="283"/>
      <c r="K109" s="293"/>
      <c r="L109" s="294"/>
      <c r="M109" s="295"/>
      <c r="N109" s="287"/>
      <c r="O109" s="296"/>
      <c r="P109" s="296"/>
      <c r="Q109" s="313"/>
      <c r="R109" s="169"/>
      <c r="S109" s="316"/>
    </row>
    <row r="110" s="1" customFormat="1" hidden="1" customHeight="1" spans="1:19">
      <c r="A110" s="244"/>
      <c r="B110" s="254"/>
      <c r="C110" s="255"/>
      <c r="D110" s="255"/>
      <c r="E110" s="255"/>
      <c r="F110" s="256"/>
      <c r="G110" s="252"/>
      <c r="H110" s="248"/>
      <c r="I110" s="292"/>
      <c r="J110" s="283"/>
      <c r="K110" s="293"/>
      <c r="L110" s="294"/>
      <c r="M110" s="295"/>
      <c r="N110" s="287"/>
      <c r="O110" s="296"/>
      <c r="P110" s="296"/>
      <c r="Q110" s="313"/>
      <c r="R110" s="169"/>
      <c r="S110" s="316"/>
    </row>
    <row r="111" s="1" customFormat="1" hidden="1" customHeight="1" spans="1:19">
      <c r="A111" s="244"/>
      <c r="B111" s="254"/>
      <c r="C111" s="255"/>
      <c r="D111" s="255"/>
      <c r="E111" s="255"/>
      <c r="F111" s="256"/>
      <c r="G111" s="252"/>
      <c r="H111" s="248"/>
      <c r="I111" s="292"/>
      <c r="J111" s="283"/>
      <c r="K111" s="293"/>
      <c r="L111" s="294"/>
      <c r="M111" s="295"/>
      <c r="N111" s="287"/>
      <c r="O111" s="296"/>
      <c r="P111" s="296"/>
      <c r="Q111" s="313"/>
      <c r="R111" s="169"/>
      <c r="S111" s="316"/>
    </row>
    <row r="112" s="1" customFormat="1" hidden="1" customHeight="1" spans="1:19">
      <c r="A112" s="244"/>
      <c r="B112" s="254"/>
      <c r="C112" s="255"/>
      <c r="D112" s="255"/>
      <c r="E112" s="255"/>
      <c r="F112" s="256"/>
      <c r="G112" s="252"/>
      <c r="H112" s="248"/>
      <c r="I112" s="292"/>
      <c r="J112" s="283"/>
      <c r="K112" s="293"/>
      <c r="L112" s="294"/>
      <c r="M112" s="295"/>
      <c r="N112" s="287"/>
      <c r="O112" s="296"/>
      <c r="P112" s="296"/>
      <c r="Q112" s="313"/>
      <c r="R112" s="169"/>
      <c r="S112" s="316"/>
    </row>
    <row r="113" s="1" customFormat="1" hidden="1" customHeight="1" spans="1:19">
      <c r="A113" s="244"/>
      <c r="B113" s="254"/>
      <c r="C113" s="255"/>
      <c r="D113" s="255"/>
      <c r="E113" s="255"/>
      <c r="F113" s="256"/>
      <c r="G113" s="252"/>
      <c r="H113" s="248"/>
      <c r="I113" s="292"/>
      <c r="J113" s="283"/>
      <c r="K113" s="293"/>
      <c r="L113" s="294"/>
      <c r="M113" s="295"/>
      <c r="N113" s="287"/>
      <c r="O113" s="296"/>
      <c r="P113" s="296"/>
      <c r="Q113" s="313"/>
      <c r="R113" s="169"/>
      <c r="S113" s="316"/>
    </row>
    <row r="114" s="1" customFormat="1" hidden="1" customHeight="1" spans="1:19">
      <c r="A114" s="244"/>
      <c r="B114" s="254"/>
      <c r="C114" s="255"/>
      <c r="D114" s="255"/>
      <c r="E114" s="255"/>
      <c r="F114" s="256"/>
      <c r="G114" s="252"/>
      <c r="H114" s="248"/>
      <c r="I114" s="292"/>
      <c r="J114" s="283"/>
      <c r="K114" s="293"/>
      <c r="L114" s="294"/>
      <c r="M114" s="295"/>
      <c r="N114" s="287"/>
      <c r="O114" s="296"/>
      <c r="P114" s="296"/>
      <c r="Q114" s="313"/>
      <c r="R114" s="169"/>
      <c r="S114" s="316"/>
    </row>
    <row r="115" s="1" customFormat="1" hidden="1" customHeight="1" spans="1:19">
      <c r="A115" s="244"/>
      <c r="B115" s="254"/>
      <c r="C115" s="255"/>
      <c r="D115" s="255"/>
      <c r="E115" s="255"/>
      <c r="F115" s="256"/>
      <c r="G115" s="252"/>
      <c r="H115" s="248"/>
      <c r="I115" s="292"/>
      <c r="J115" s="283"/>
      <c r="K115" s="293"/>
      <c r="L115" s="294"/>
      <c r="M115" s="295"/>
      <c r="N115" s="287"/>
      <c r="O115" s="296"/>
      <c r="P115" s="296"/>
      <c r="Q115" s="313"/>
      <c r="R115" s="169"/>
      <c r="S115" s="316"/>
    </row>
    <row r="116" s="1" customFormat="1" hidden="1" customHeight="1" spans="1:19">
      <c r="A116" s="244"/>
      <c r="B116" s="254"/>
      <c r="C116" s="255"/>
      <c r="D116" s="255"/>
      <c r="E116" s="255"/>
      <c r="F116" s="256"/>
      <c r="G116" s="252"/>
      <c r="H116" s="248"/>
      <c r="I116" s="292"/>
      <c r="J116" s="283"/>
      <c r="K116" s="293"/>
      <c r="L116" s="294"/>
      <c r="M116" s="295"/>
      <c r="N116" s="287"/>
      <c r="O116" s="296"/>
      <c r="P116" s="296"/>
      <c r="Q116" s="313"/>
      <c r="R116" s="169"/>
      <c r="S116" s="316"/>
    </row>
    <row r="117" s="1" customFormat="1" hidden="1" customHeight="1" spans="1:19">
      <c r="A117" s="244"/>
      <c r="B117" s="254"/>
      <c r="C117" s="255"/>
      <c r="D117" s="255"/>
      <c r="E117" s="255"/>
      <c r="F117" s="256"/>
      <c r="G117" s="252"/>
      <c r="H117" s="248"/>
      <c r="I117" s="292"/>
      <c r="J117" s="283"/>
      <c r="K117" s="293"/>
      <c r="L117" s="294"/>
      <c r="M117" s="295"/>
      <c r="N117" s="287"/>
      <c r="O117" s="296"/>
      <c r="P117" s="296"/>
      <c r="Q117" s="313"/>
      <c r="R117" s="169"/>
      <c r="S117" s="316"/>
    </row>
    <row r="118" s="1" customFormat="1" hidden="1" customHeight="1" spans="1:19">
      <c r="A118" s="244"/>
      <c r="B118" s="254"/>
      <c r="C118" s="255"/>
      <c r="D118" s="255"/>
      <c r="E118" s="255"/>
      <c r="F118" s="256"/>
      <c r="G118" s="252"/>
      <c r="H118" s="248"/>
      <c r="I118" s="292"/>
      <c r="J118" s="283"/>
      <c r="K118" s="293"/>
      <c r="L118" s="294"/>
      <c r="M118" s="295"/>
      <c r="N118" s="287"/>
      <c r="O118" s="296"/>
      <c r="P118" s="296"/>
      <c r="Q118" s="313"/>
      <c r="R118" s="169"/>
      <c r="S118" s="316"/>
    </row>
    <row r="119" s="1" customFormat="1" hidden="1" customHeight="1" spans="1:19">
      <c r="A119" s="244"/>
      <c r="B119" s="254"/>
      <c r="C119" s="255"/>
      <c r="D119" s="255"/>
      <c r="E119" s="255"/>
      <c r="F119" s="256"/>
      <c r="G119" s="252"/>
      <c r="H119" s="248"/>
      <c r="I119" s="292"/>
      <c r="J119" s="283"/>
      <c r="K119" s="293"/>
      <c r="L119" s="294"/>
      <c r="M119" s="295"/>
      <c r="N119" s="287"/>
      <c r="O119" s="296"/>
      <c r="P119" s="296"/>
      <c r="Q119" s="313"/>
      <c r="R119" s="169"/>
      <c r="S119" s="316"/>
    </row>
    <row r="120" s="1" customFormat="1" hidden="1" customHeight="1" spans="1:19">
      <c r="A120" s="244"/>
      <c r="B120" s="254"/>
      <c r="C120" s="255"/>
      <c r="D120" s="255"/>
      <c r="E120" s="255"/>
      <c r="F120" s="256"/>
      <c r="G120" s="252"/>
      <c r="H120" s="248"/>
      <c r="I120" s="292"/>
      <c r="J120" s="283"/>
      <c r="K120" s="293"/>
      <c r="L120" s="294"/>
      <c r="M120" s="295"/>
      <c r="N120" s="287"/>
      <c r="O120" s="296"/>
      <c r="P120" s="296"/>
      <c r="Q120" s="313"/>
      <c r="R120" s="169"/>
      <c r="S120" s="316"/>
    </row>
    <row r="121" s="1" customFormat="1" hidden="1" customHeight="1" spans="1:19">
      <c r="A121" s="244"/>
      <c r="B121" s="254"/>
      <c r="C121" s="255"/>
      <c r="D121" s="255"/>
      <c r="E121" s="255"/>
      <c r="F121" s="256"/>
      <c r="G121" s="252"/>
      <c r="H121" s="248"/>
      <c r="I121" s="292"/>
      <c r="J121" s="283"/>
      <c r="K121" s="293"/>
      <c r="L121" s="294"/>
      <c r="M121" s="295"/>
      <c r="N121" s="287"/>
      <c r="O121" s="296"/>
      <c r="P121" s="296"/>
      <c r="Q121" s="313"/>
      <c r="R121" s="169"/>
      <c r="S121" s="316"/>
    </row>
    <row r="122" s="1" customFormat="1" hidden="1" customHeight="1" spans="1:19">
      <c r="A122" s="244"/>
      <c r="B122" s="254"/>
      <c r="C122" s="255"/>
      <c r="D122" s="255"/>
      <c r="E122" s="255"/>
      <c r="F122" s="256"/>
      <c r="G122" s="252"/>
      <c r="H122" s="248"/>
      <c r="I122" s="292"/>
      <c r="J122" s="283"/>
      <c r="K122" s="293"/>
      <c r="L122" s="294"/>
      <c r="M122" s="295"/>
      <c r="N122" s="287"/>
      <c r="O122" s="296"/>
      <c r="P122" s="296"/>
      <c r="Q122" s="313"/>
      <c r="R122" s="169"/>
      <c r="S122" s="316"/>
    </row>
    <row r="123" s="1" customFormat="1" customHeight="1" spans="1:19">
      <c r="A123" s="244"/>
      <c r="B123" s="254"/>
      <c r="C123" s="255"/>
      <c r="D123" s="255"/>
      <c r="E123" s="255"/>
      <c r="F123" s="256"/>
      <c r="G123" s="252"/>
      <c r="H123" s="248"/>
      <c r="I123" s="292"/>
      <c r="J123" s="283"/>
      <c r="K123" s="293"/>
      <c r="L123" s="294"/>
      <c r="M123" s="295"/>
      <c r="N123" s="287"/>
      <c r="O123" s="296"/>
      <c r="P123" s="296"/>
      <c r="Q123" s="313"/>
      <c r="R123" s="169"/>
      <c r="S123" s="316"/>
    </row>
    <row r="124" s="1" customFormat="1" customHeight="1" spans="1:19">
      <c r="A124" s="257"/>
      <c r="B124" s="240" t="s">
        <v>77</v>
      </c>
      <c r="C124" s="241"/>
      <c r="D124" s="258"/>
      <c r="E124" s="258"/>
      <c r="F124" s="259"/>
      <c r="G124" s="260"/>
      <c r="H124" s="261"/>
      <c r="I124" s="297"/>
      <c r="J124" s="298"/>
      <c r="K124" s="299"/>
      <c r="L124" s="300"/>
      <c r="M124" s="301"/>
      <c r="N124" s="302"/>
      <c r="O124" s="303"/>
      <c r="P124" s="303"/>
      <c r="Q124" s="317"/>
      <c r="R124" s="177"/>
      <c r="S124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24:AE24"/>
    <mergeCell ref="G25:Z25"/>
    <mergeCell ref="AA25:AD25"/>
    <mergeCell ref="AE25:AF25"/>
    <mergeCell ref="G26:O26"/>
    <mergeCell ref="P26:Q26"/>
    <mergeCell ref="R26:S26"/>
    <mergeCell ref="T26:V26"/>
    <mergeCell ref="W26:Y26"/>
    <mergeCell ref="B64:Q64"/>
    <mergeCell ref="R64:S64"/>
    <mergeCell ref="F65:H65"/>
    <mergeCell ref="B95:J95"/>
    <mergeCell ref="K95:Q95"/>
    <mergeCell ref="A6:A11"/>
    <mergeCell ref="A12:A24"/>
    <mergeCell ref="A25:A64"/>
    <mergeCell ref="A65:A94"/>
    <mergeCell ref="A95:A124"/>
    <mergeCell ref="B6:B8"/>
    <mergeCell ref="B9:B11"/>
    <mergeCell ref="B13:B16"/>
    <mergeCell ref="B17:B24"/>
    <mergeCell ref="B25:B27"/>
    <mergeCell ref="B65:B79"/>
    <mergeCell ref="B80:B94"/>
    <mergeCell ref="C6:C7"/>
    <mergeCell ref="C9:C10"/>
    <mergeCell ref="C25:C27"/>
    <mergeCell ref="C28:C32"/>
    <mergeCell ref="C65:C66"/>
    <mergeCell ref="C80:C81"/>
    <mergeCell ref="D6:D7"/>
    <mergeCell ref="D9:D10"/>
    <mergeCell ref="D25:D27"/>
    <mergeCell ref="D65:D66"/>
    <mergeCell ref="D80:D81"/>
    <mergeCell ref="E6:E7"/>
    <mergeCell ref="E9:E10"/>
    <mergeCell ref="E25:E27"/>
    <mergeCell ref="E65:E66"/>
    <mergeCell ref="E80:E81"/>
    <mergeCell ref="F9:F10"/>
    <mergeCell ref="F25:F27"/>
    <mergeCell ref="F80:F81"/>
    <mergeCell ref="G9:G10"/>
    <mergeCell ref="G80:G81"/>
    <mergeCell ref="H9:H10"/>
    <mergeCell ref="H80:H81"/>
    <mergeCell ref="H97:H124"/>
    <mergeCell ref="I6:I7"/>
    <mergeCell ref="I65:I66"/>
    <mergeCell ref="I80:I81"/>
    <mergeCell ref="I97:I124"/>
    <mergeCell ref="J6:J7"/>
    <mergeCell ref="J65:J66"/>
    <mergeCell ref="J80:J81"/>
    <mergeCell ref="J97:J124"/>
    <mergeCell ref="K65:K66"/>
    <mergeCell ref="K80:K81"/>
    <mergeCell ref="K97:K124"/>
    <mergeCell ref="L65:L66"/>
    <mergeCell ref="L80:L81"/>
    <mergeCell ref="L97:L124"/>
    <mergeCell ref="M65:M66"/>
    <mergeCell ref="M80:M81"/>
    <mergeCell ref="M97:M124"/>
    <mergeCell ref="N6:N7"/>
    <mergeCell ref="N65:N66"/>
    <mergeCell ref="N80:N81"/>
    <mergeCell ref="N97:N124"/>
    <mergeCell ref="O6:O7"/>
    <mergeCell ref="O8:O11"/>
    <mergeCell ref="O65:O66"/>
    <mergeCell ref="O80:O81"/>
    <mergeCell ref="O97:O124"/>
    <mergeCell ref="P6:P7"/>
    <mergeCell ref="P8:P11"/>
    <mergeCell ref="P65:P66"/>
    <mergeCell ref="P67:P94"/>
    <mergeCell ref="P97:P124"/>
    <mergeCell ref="Q6:Q7"/>
    <mergeCell ref="Q8:Q11"/>
    <mergeCell ref="Q65:Q66"/>
    <mergeCell ref="Q67:Q94"/>
    <mergeCell ref="Q97:Q124"/>
    <mergeCell ref="R6:R7"/>
    <mergeCell ref="R8:R11"/>
    <mergeCell ref="R13:R24"/>
    <mergeCell ref="R65:R66"/>
    <mergeCell ref="R67:R94"/>
    <mergeCell ref="R95:R96"/>
    <mergeCell ref="R97:R124"/>
    <mergeCell ref="S6:S7"/>
    <mergeCell ref="S65:S66"/>
    <mergeCell ref="S95:S96"/>
    <mergeCell ref="Z26:Z27"/>
    <mergeCell ref="AA26:AA27"/>
    <mergeCell ref="AB26:AB27"/>
    <mergeCell ref="AC26:AC27"/>
    <mergeCell ref="AD26:AD27"/>
    <mergeCell ref="AE26:AE27"/>
    <mergeCell ref="AF26:AF27"/>
    <mergeCell ref="AG25:AG27"/>
    <mergeCell ref="AH25:AH27"/>
    <mergeCell ref="AI25:AI27"/>
    <mergeCell ref="AJ25:AJ27"/>
  </mergeCells>
  <dataValidations count="1">
    <dataValidation type="list" allowBlank="1" showInputMessage="1" showErrorMessage="1" sqref="I13 I23 I24 I14:I15 I16:I18 I19:I20 I21:I22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63" max="3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25"/>
  <sheetViews>
    <sheetView zoomScale="90" zoomScaleNormal="90" zoomScaleSheetLayoutView="70" topLeftCell="E9" workbookViewId="0">
      <selection activeCell="Q13" sqref="Q13:Q15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12.6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1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102" t="s">
        <v>13</v>
      </c>
      <c r="L6" s="103"/>
      <c r="M6" s="104"/>
      <c r="N6" s="14" t="s">
        <v>14</v>
      </c>
      <c r="O6" s="105" t="s">
        <v>15</v>
      </c>
      <c r="P6" s="106" t="s">
        <v>16</v>
      </c>
      <c r="Q6" s="152" t="s">
        <v>17</v>
      </c>
      <c r="R6" s="153" t="s">
        <v>18</v>
      </c>
      <c r="S6" s="154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7" t="s">
        <v>23</v>
      </c>
      <c r="L7" s="108" t="s">
        <v>24</v>
      </c>
      <c r="M7" s="109" t="s">
        <v>25</v>
      </c>
      <c r="N7" s="110"/>
      <c r="O7" s="111"/>
      <c r="P7" s="112"/>
      <c r="Q7" s="155"/>
      <c r="R7" s="156"/>
      <c r="S7" s="157"/>
    </row>
    <row r="8" s="2" customFormat="1" ht="30" customHeight="1" spans="1:19">
      <c r="A8" s="16"/>
      <c r="B8" s="23"/>
      <c r="C8" s="24" t="s">
        <v>191</v>
      </c>
      <c r="D8" s="25" t="s">
        <v>192</v>
      </c>
      <c r="E8" s="24" t="s">
        <v>191</v>
      </c>
      <c r="F8" s="26">
        <v>792.7</v>
      </c>
      <c r="G8" s="27">
        <v>617.6</v>
      </c>
      <c r="H8" s="28">
        <v>148.7</v>
      </c>
      <c r="I8" s="25" t="s">
        <v>28</v>
      </c>
      <c r="J8" s="113">
        <v>1.862</v>
      </c>
      <c r="K8" s="114" t="s">
        <v>29</v>
      </c>
      <c r="L8" s="115" t="s">
        <v>30</v>
      </c>
      <c r="M8" s="116" t="s">
        <v>31</v>
      </c>
      <c r="N8" s="117">
        <v>45587</v>
      </c>
      <c r="O8" s="118" t="s">
        <v>15</v>
      </c>
      <c r="P8" s="119" t="s">
        <v>32</v>
      </c>
      <c r="Q8" s="158">
        <f>(C11+D11)*H11+E11+F11</f>
        <v>58.7637905043986</v>
      </c>
      <c r="R8" s="159">
        <f>Q8+G11</f>
        <v>58.7637905043986</v>
      </c>
      <c r="S8" s="160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20" t="s">
        <v>40</v>
      </c>
      <c r="J9" s="29"/>
      <c r="K9" s="121" t="s">
        <v>41</v>
      </c>
      <c r="L9" s="29"/>
      <c r="M9" s="30" t="s">
        <v>42</v>
      </c>
      <c r="N9" s="121"/>
      <c r="O9" s="118"/>
      <c r="P9" s="119"/>
      <c r="Q9" s="158"/>
      <c r="R9" s="159"/>
      <c r="S9" s="161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8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7" t="s">
        <v>48</v>
      </c>
      <c r="O10" s="118"/>
      <c r="P10" s="119"/>
      <c r="Q10" s="158"/>
      <c r="R10" s="159"/>
      <c r="S10" s="161"/>
    </row>
    <row r="11" s="2" customFormat="1" customHeight="1" spans="1:19">
      <c r="A11" s="37"/>
      <c r="B11" s="38"/>
      <c r="C11" s="39">
        <f>R13</f>
        <v>36.9740971632847</v>
      </c>
      <c r="D11" s="40">
        <f>R65</f>
        <v>9.71531070476069</v>
      </c>
      <c r="E11" s="40">
        <f>R98</f>
        <v>7.63888888888889</v>
      </c>
      <c r="F11" s="40">
        <f>J11+L11+N11</f>
        <v>4.20204670812409</v>
      </c>
      <c r="G11" s="41">
        <f>R68</f>
        <v>0</v>
      </c>
      <c r="H11" s="42">
        <v>1.005</v>
      </c>
      <c r="I11" s="122">
        <v>0.03</v>
      </c>
      <c r="J11" s="123">
        <f>I11*(C11+D11)</f>
        <v>1.40068223604136</v>
      </c>
      <c r="K11" s="124">
        <v>0.02</v>
      </c>
      <c r="L11" s="123">
        <f>K11*(C11+D11)</f>
        <v>0.933788157360908</v>
      </c>
      <c r="M11" s="124">
        <v>0.04</v>
      </c>
      <c r="N11" s="125">
        <f>M11*(C11+D11)</f>
        <v>1.86757631472182</v>
      </c>
      <c r="O11" s="126"/>
      <c r="P11" s="127"/>
      <c r="Q11" s="162"/>
      <c r="R11" s="163"/>
      <c r="S11" s="164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8" t="s">
        <v>61</v>
      </c>
      <c r="P12" s="46" t="s">
        <v>34</v>
      </c>
      <c r="Q12" s="165" t="s">
        <v>62</v>
      </c>
      <c r="R12" s="166" t="s">
        <v>63</v>
      </c>
      <c r="S12" s="167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92" t="s">
        <v>70</v>
      </c>
      <c r="J13" s="92">
        <f>J8*0.67</f>
        <v>1.24754</v>
      </c>
      <c r="K13" s="92">
        <f t="shared" ref="K13:K15" si="0">J13/0.975</f>
        <v>1.27952820512821</v>
      </c>
      <c r="L13" s="129">
        <v>11.9</v>
      </c>
      <c r="M13" s="130">
        <v>0</v>
      </c>
      <c r="N13" s="131">
        <f t="shared" ref="N13:N15" si="1">(K13-J13)/K13</f>
        <v>0.0250000000000001</v>
      </c>
      <c r="O13" s="132">
        <v>0.997</v>
      </c>
      <c r="P13" s="133">
        <f t="shared" ref="P13:P16" si="2">((K13*L13)-(K13-J13)*(1-N13)*M13)/O13</f>
        <v>15.272202247769</v>
      </c>
      <c r="Q13" s="168">
        <f t="shared" ref="Q13:Q16" si="3">H13*P13</f>
        <v>15.272202247769</v>
      </c>
      <c r="R13" s="169">
        <f>SUM(Q13:Q25)</f>
        <v>36.9740971632847</v>
      </c>
      <c r="S13" s="170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6" t="s">
        <v>70</v>
      </c>
      <c r="J14" s="96">
        <f>J8*0.33</f>
        <v>0.61446</v>
      </c>
      <c r="K14" s="92">
        <f t="shared" si="0"/>
        <v>0.630215384615385</v>
      </c>
      <c r="L14" s="134">
        <v>19.1</v>
      </c>
      <c r="M14" s="130">
        <v>0</v>
      </c>
      <c r="N14" s="131">
        <f t="shared" si="1"/>
        <v>0.025</v>
      </c>
      <c r="O14" s="132">
        <v>0.997</v>
      </c>
      <c r="P14" s="133">
        <f t="shared" si="2"/>
        <v>12.0733338476969</v>
      </c>
      <c r="Q14" s="168">
        <f t="shared" si="3"/>
        <v>12.0733338476969</v>
      </c>
      <c r="R14" s="169"/>
      <c r="S14" s="171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6" t="s">
        <v>70</v>
      </c>
      <c r="J15" s="96">
        <f>J8*0.042</f>
        <v>0.078204</v>
      </c>
      <c r="K15" s="92">
        <f t="shared" si="0"/>
        <v>0.0802092307692308</v>
      </c>
      <c r="L15" s="134">
        <v>19</v>
      </c>
      <c r="M15" s="130">
        <v>0</v>
      </c>
      <c r="N15" s="131">
        <f t="shared" si="1"/>
        <v>0.025</v>
      </c>
      <c r="O15" s="132">
        <v>0.997</v>
      </c>
      <c r="P15" s="133">
        <f t="shared" si="2"/>
        <v>1.52856106781884</v>
      </c>
      <c r="Q15" s="168">
        <f t="shared" si="3"/>
        <v>1.52856106781884</v>
      </c>
      <c r="R15" s="169"/>
      <c r="S15" s="171"/>
    </row>
    <row r="16" s="1" customFormat="1" customHeight="1" spans="1:19">
      <c r="A16" s="47"/>
      <c r="B16" s="55"/>
      <c r="C16" s="56" t="s">
        <v>77</v>
      </c>
      <c r="D16" s="56" t="s">
        <v>77</v>
      </c>
      <c r="E16" s="57"/>
      <c r="F16" s="57"/>
      <c r="G16" s="57"/>
      <c r="H16" s="58"/>
      <c r="I16" s="58" t="s">
        <v>70</v>
      </c>
      <c r="J16" s="135"/>
      <c r="K16" s="135"/>
      <c r="L16" s="136"/>
      <c r="M16" s="137"/>
      <c r="N16" s="138"/>
      <c r="O16" s="138">
        <v>1</v>
      </c>
      <c r="P16" s="139">
        <f t="shared" si="2"/>
        <v>0</v>
      </c>
      <c r="Q16" s="172">
        <f t="shared" si="3"/>
        <v>0</v>
      </c>
      <c r="R16" s="169"/>
      <c r="S16" s="171"/>
    </row>
    <row r="17" s="1" customFormat="1" ht="35" customHeight="1" spans="1:19">
      <c r="A17" s="47"/>
      <c r="B17" s="59" t="s">
        <v>78</v>
      </c>
      <c r="C17" s="49" t="s">
        <v>193</v>
      </c>
      <c r="D17" s="50" t="s">
        <v>194</v>
      </c>
      <c r="E17" s="50"/>
      <c r="F17" s="50"/>
      <c r="G17" s="50" t="s">
        <v>69</v>
      </c>
      <c r="H17" s="51">
        <v>1</v>
      </c>
      <c r="I17" s="96" t="s">
        <v>70</v>
      </c>
      <c r="J17" s="140" t="s">
        <v>66</v>
      </c>
      <c r="K17" s="140" t="s">
        <v>66</v>
      </c>
      <c r="L17" s="129">
        <v>0.15</v>
      </c>
      <c r="M17" s="140" t="s">
        <v>66</v>
      </c>
      <c r="N17" s="140" t="s">
        <v>66</v>
      </c>
      <c r="O17" s="141">
        <v>1</v>
      </c>
      <c r="P17" s="142">
        <f t="shared" ref="P17:P24" si="4">H17*L17/O17</f>
        <v>0.15</v>
      </c>
      <c r="Q17" s="173">
        <f t="shared" ref="Q17:Q24" si="5">P17</f>
        <v>0.15</v>
      </c>
      <c r="R17" s="169"/>
      <c r="S17" s="171"/>
    </row>
    <row r="18" s="1" customFormat="1" ht="30" customHeight="1" spans="1:19">
      <c r="A18" s="47"/>
      <c r="B18" s="60"/>
      <c r="C18" s="49" t="s">
        <v>195</v>
      </c>
      <c r="D18" s="50" t="s">
        <v>196</v>
      </c>
      <c r="E18" s="54"/>
      <c r="F18" s="54"/>
      <c r="G18" s="50" t="s">
        <v>69</v>
      </c>
      <c r="H18" s="61">
        <v>1</v>
      </c>
      <c r="I18" s="96" t="s">
        <v>70</v>
      </c>
      <c r="J18" s="143" t="s">
        <v>66</v>
      </c>
      <c r="K18" s="143" t="s">
        <v>66</v>
      </c>
      <c r="L18" s="134">
        <v>0.15</v>
      </c>
      <c r="M18" s="143" t="s">
        <v>66</v>
      </c>
      <c r="N18" s="143" t="s">
        <v>66</v>
      </c>
      <c r="O18" s="144">
        <v>1</v>
      </c>
      <c r="P18" s="142">
        <f t="shared" si="4"/>
        <v>0.15</v>
      </c>
      <c r="Q18" s="173">
        <f t="shared" si="5"/>
        <v>0.15</v>
      </c>
      <c r="R18" s="169"/>
      <c r="S18" s="171"/>
    </row>
    <row r="19" s="1" customFormat="1" ht="33" customHeight="1" spans="1:19">
      <c r="A19" s="62"/>
      <c r="B19" s="60"/>
      <c r="C19" s="49" t="s">
        <v>197</v>
      </c>
      <c r="D19" s="50" t="s">
        <v>198</v>
      </c>
      <c r="E19" s="63"/>
      <c r="F19" s="63"/>
      <c r="G19" s="50" t="s">
        <v>69</v>
      </c>
      <c r="H19" s="64">
        <v>1</v>
      </c>
      <c r="I19" s="96" t="s">
        <v>70</v>
      </c>
      <c r="J19" s="143" t="s">
        <v>66</v>
      </c>
      <c r="K19" s="143" t="s">
        <v>66</v>
      </c>
      <c r="L19" s="134">
        <v>0.2</v>
      </c>
      <c r="M19" s="143" t="s">
        <v>66</v>
      </c>
      <c r="N19" s="143" t="s">
        <v>66</v>
      </c>
      <c r="O19" s="144">
        <v>1</v>
      </c>
      <c r="P19" s="142">
        <f t="shared" si="4"/>
        <v>0.2</v>
      </c>
      <c r="Q19" s="173">
        <f t="shared" si="5"/>
        <v>0.2</v>
      </c>
      <c r="R19" s="169"/>
      <c r="S19" s="174"/>
    </row>
    <row r="20" s="1" customFormat="1" ht="33" customHeight="1" spans="1:19">
      <c r="A20" s="62"/>
      <c r="B20" s="60"/>
      <c r="C20" s="49" t="s">
        <v>199</v>
      </c>
      <c r="D20" s="50" t="s">
        <v>200</v>
      </c>
      <c r="E20" s="63"/>
      <c r="F20" s="63"/>
      <c r="G20" s="50" t="s">
        <v>69</v>
      </c>
      <c r="H20" s="64">
        <v>1</v>
      </c>
      <c r="I20" s="96" t="s">
        <v>70</v>
      </c>
      <c r="J20" s="143" t="s">
        <v>66</v>
      </c>
      <c r="K20" s="143" t="s">
        <v>66</v>
      </c>
      <c r="L20" s="134">
        <v>0.2</v>
      </c>
      <c r="M20" s="143" t="s">
        <v>66</v>
      </c>
      <c r="N20" s="143" t="s">
        <v>66</v>
      </c>
      <c r="O20" s="144">
        <v>1</v>
      </c>
      <c r="P20" s="142">
        <f t="shared" si="4"/>
        <v>0.2</v>
      </c>
      <c r="Q20" s="173">
        <f t="shared" si="5"/>
        <v>0.2</v>
      </c>
      <c r="R20" s="169"/>
      <c r="S20" s="174"/>
    </row>
    <row r="21" s="1" customFormat="1" ht="30" customHeight="1" spans="1:19">
      <c r="A21" s="62"/>
      <c r="B21" s="60"/>
      <c r="C21" s="49" t="s">
        <v>201</v>
      </c>
      <c r="D21" s="63" t="s">
        <v>202</v>
      </c>
      <c r="E21" s="63"/>
      <c r="F21" s="63"/>
      <c r="G21" s="50" t="s">
        <v>69</v>
      </c>
      <c r="H21" s="64">
        <v>2</v>
      </c>
      <c r="I21" s="96" t="s">
        <v>70</v>
      </c>
      <c r="J21" s="143" t="s">
        <v>66</v>
      </c>
      <c r="K21" s="143" t="s">
        <v>66</v>
      </c>
      <c r="L21" s="134">
        <v>0.5</v>
      </c>
      <c r="M21" s="143" t="s">
        <v>66</v>
      </c>
      <c r="N21" s="143" t="s">
        <v>66</v>
      </c>
      <c r="O21" s="144">
        <v>1</v>
      </c>
      <c r="P21" s="142">
        <f t="shared" si="4"/>
        <v>1</v>
      </c>
      <c r="Q21" s="173">
        <f t="shared" si="5"/>
        <v>1</v>
      </c>
      <c r="R21" s="169"/>
      <c r="S21" s="174"/>
    </row>
    <row r="22" s="1" customFormat="1" ht="30" customHeight="1" spans="1:19">
      <c r="A22" s="62"/>
      <c r="B22" s="60"/>
      <c r="C22" s="49" t="s">
        <v>203</v>
      </c>
      <c r="D22" s="63" t="s">
        <v>202</v>
      </c>
      <c r="E22" s="63"/>
      <c r="F22" s="63"/>
      <c r="G22" s="50" t="s">
        <v>69</v>
      </c>
      <c r="H22" s="64">
        <v>1</v>
      </c>
      <c r="I22" s="96" t="s">
        <v>70</v>
      </c>
      <c r="J22" s="143" t="s">
        <v>66</v>
      </c>
      <c r="K22" s="143" t="s">
        <v>66</v>
      </c>
      <c r="L22" s="134">
        <v>0.8</v>
      </c>
      <c r="M22" s="143" t="s">
        <v>66</v>
      </c>
      <c r="N22" s="143" t="s">
        <v>66</v>
      </c>
      <c r="O22" s="144">
        <v>1</v>
      </c>
      <c r="P22" s="142">
        <f t="shared" si="4"/>
        <v>0.8</v>
      </c>
      <c r="Q22" s="173">
        <f t="shared" si="5"/>
        <v>0.8</v>
      </c>
      <c r="R22" s="169"/>
      <c r="S22" s="174"/>
    </row>
    <row r="23" s="1" customFormat="1" ht="30" customHeight="1" spans="1:19">
      <c r="A23" s="62"/>
      <c r="B23" s="60"/>
      <c r="C23" s="49" t="s">
        <v>204</v>
      </c>
      <c r="D23" s="63" t="s">
        <v>205</v>
      </c>
      <c r="E23" s="63"/>
      <c r="F23" s="63"/>
      <c r="G23" s="50" t="s">
        <v>69</v>
      </c>
      <c r="H23" s="64">
        <v>1</v>
      </c>
      <c r="I23" s="96" t="s">
        <v>70</v>
      </c>
      <c r="J23" s="143" t="s">
        <v>66</v>
      </c>
      <c r="K23" s="143" t="s">
        <v>66</v>
      </c>
      <c r="L23" s="134">
        <v>2</v>
      </c>
      <c r="M23" s="143" t="s">
        <v>66</v>
      </c>
      <c r="N23" s="143" t="s">
        <v>66</v>
      </c>
      <c r="O23" s="144">
        <v>1</v>
      </c>
      <c r="P23" s="142">
        <f>H23*L23/O23</f>
        <v>2</v>
      </c>
      <c r="Q23" s="173">
        <f>P23</f>
        <v>2</v>
      </c>
      <c r="R23" s="169"/>
      <c r="S23" s="174"/>
    </row>
    <row r="24" s="1" customFormat="1" ht="30" customHeight="1" spans="1:19">
      <c r="A24" s="62"/>
      <c r="B24" s="60"/>
      <c r="C24" s="49" t="s">
        <v>206</v>
      </c>
      <c r="D24" s="63" t="s">
        <v>207</v>
      </c>
      <c r="E24" s="63"/>
      <c r="F24" s="63"/>
      <c r="G24" s="50" t="s">
        <v>69</v>
      </c>
      <c r="H24" s="64">
        <v>1</v>
      </c>
      <c r="I24" s="96" t="s">
        <v>70</v>
      </c>
      <c r="J24" s="143" t="s">
        <v>66</v>
      </c>
      <c r="K24" s="143" t="s">
        <v>66</v>
      </c>
      <c r="L24" s="134">
        <v>3.6</v>
      </c>
      <c r="M24" s="143" t="s">
        <v>66</v>
      </c>
      <c r="N24" s="143" t="s">
        <v>66</v>
      </c>
      <c r="O24" s="144">
        <v>1</v>
      </c>
      <c r="P24" s="142">
        <f>H24*L24/O24</f>
        <v>3.6</v>
      </c>
      <c r="Q24" s="173">
        <f>P24</f>
        <v>3.6</v>
      </c>
      <c r="R24" s="169"/>
      <c r="S24" s="174"/>
    </row>
    <row r="25" s="1" customFormat="1" customHeight="1" spans="1:19">
      <c r="A25" s="69"/>
      <c r="B25" s="70"/>
      <c r="C25" s="56" t="s">
        <v>77</v>
      </c>
      <c r="D25" s="56" t="s">
        <v>77</v>
      </c>
      <c r="E25" s="71"/>
      <c r="F25" s="71"/>
      <c r="G25" s="50"/>
      <c r="H25" s="72"/>
      <c r="I25" s="72" t="s">
        <v>70</v>
      </c>
      <c r="J25" s="145" t="s">
        <v>66</v>
      </c>
      <c r="K25" s="145" t="s">
        <v>66</v>
      </c>
      <c r="L25" s="146">
        <v>0</v>
      </c>
      <c r="M25" s="145" t="s">
        <v>66</v>
      </c>
      <c r="N25" s="145" t="s">
        <v>66</v>
      </c>
      <c r="O25" s="147">
        <v>1</v>
      </c>
      <c r="P25" s="142">
        <f>H25*L25/O25</f>
        <v>0</v>
      </c>
      <c r="Q25" s="173">
        <f>P25</f>
        <v>0</v>
      </c>
      <c r="R25" s="177"/>
      <c r="S25" s="178"/>
    </row>
    <row r="26" s="1" customFormat="1" customHeight="1" spans="1:36">
      <c r="A26" s="73" t="s">
        <v>92</v>
      </c>
      <c r="B26" s="74" t="s">
        <v>93</v>
      </c>
      <c r="C26" s="75" t="s">
        <v>94</v>
      </c>
      <c r="D26" s="76" t="s">
        <v>95</v>
      </c>
      <c r="E26" s="76" t="s">
        <v>96</v>
      </c>
      <c r="F26" s="77" t="s">
        <v>97</v>
      </c>
      <c r="G26" s="78" t="s">
        <v>98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183"/>
      <c r="AA26" s="79" t="s">
        <v>99</v>
      </c>
      <c r="AB26" s="79"/>
      <c r="AC26" s="79"/>
      <c r="AD26" s="79"/>
      <c r="AE26" s="78" t="s">
        <v>100</v>
      </c>
      <c r="AF26" s="183"/>
      <c r="AG26" s="193" t="s">
        <v>61</v>
      </c>
      <c r="AH26" s="194" t="s">
        <v>101</v>
      </c>
      <c r="AI26" s="77" t="s">
        <v>62</v>
      </c>
      <c r="AJ26" s="195" t="s">
        <v>19</v>
      </c>
    </row>
    <row r="27" s="1" customFormat="1" customHeight="1" spans="1:36">
      <c r="A27" s="47"/>
      <c r="B27" s="80"/>
      <c r="C27" s="81"/>
      <c r="D27" s="82"/>
      <c r="E27" s="82"/>
      <c r="F27" s="83"/>
      <c r="G27" s="84" t="s">
        <v>102</v>
      </c>
      <c r="H27" s="85"/>
      <c r="I27" s="85"/>
      <c r="J27" s="85"/>
      <c r="K27" s="85"/>
      <c r="L27" s="85"/>
      <c r="M27" s="85"/>
      <c r="N27" s="85"/>
      <c r="O27" s="148"/>
      <c r="P27" s="149" t="s">
        <v>103</v>
      </c>
      <c r="Q27" s="149"/>
      <c r="R27" s="149" t="s">
        <v>104</v>
      </c>
      <c r="S27" s="149"/>
      <c r="T27" s="149" t="s">
        <v>105</v>
      </c>
      <c r="U27" s="149"/>
      <c r="V27" s="149"/>
      <c r="W27" s="179" t="s">
        <v>106</v>
      </c>
      <c r="X27" s="179"/>
      <c r="Y27" s="179"/>
      <c r="Z27" s="184" t="s">
        <v>107</v>
      </c>
      <c r="AA27" s="81" t="s">
        <v>108</v>
      </c>
      <c r="AB27" s="29" t="s">
        <v>109</v>
      </c>
      <c r="AC27" s="30" t="s">
        <v>110</v>
      </c>
      <c r="AD27" s="121" t="s">
        <v>111</v>
      </c>
      <c r="AE27" s="185" t="s">
        <v>112</v>
      </c>
      <c r="AF27" s="184" t="s">
        <v>113</v>
      </c>
      <c r="AG27" s="196"/>
      <c r="AH27" s="197"/>
      <c r="AI27" s="198"/>
      <c r="AJ27" s="199"/>
    </row>
    <row r="28" s="1" customFormat="1" ht="31" customHeight="1" spans="1:36">
      <c r="A28" s="47"/>
      <c r="B28" s="86"/>
      <c r="C28" s="45"/>
      <c r="D28" s="34"/>
      <c r="E28" s="34"/>
      <c r="F28" s="87"/>
      <c r="G28" s="88" t="s">
        <v>114</v>
      </c>
      <c r="H28" s="34" t="s">
        <v>52</v>
      </c>
      <c r="I28" s="34" t="s">
        <v>115</v>
      </c>
      <c r="J28" s="34" t="s">
        <v>116</v>
      </c>
      <c r="K28" s="34" t="s">
        <v>117</v>
      </c>
      <c r="L28" s="34" t="s">
        <v>118</v>
      </c>
      <c r="M28" s="34" t="s">
        <v>119</v>
      </c>
      <c r="N28" s="34" t="s">
        <v>120</v>
      </c>
      <c r="O28" s="34" t="s">
        <v>121</v>
      </c>
      <c r="P28" s="34" t="s">
        <v>122</v>
      </c>
      <c r="Q28" s="34" t="s">
        <v>123</v>
      </c>
      <c r="R28" s="34" t="s">
        <v>124</v>
      </c>
      <c r="S28" s="34" t="s">
        <v>125</v>
      </c>
      <c r="T28" s="34" t="s">
        <v>126</v>
      </c>
      <c r="U28" s="34" t="s">
        <v>127</v>
      </c>
      <c r="V28" s="34" t="s">
        <v>128</v>
      </c>
      <c r="W28" s="180" t="s">
        <v>129</v>
      </c>
      <c r="X28" s="34" t="s">
        <v>130</v>
      </c>
      <c r="Y28" s="34" t="s">
        <v>131</v>
      </c>
      <c r="Z28" s="35"/>
      <c r="AA28" s="45"/>
      <c r="AB28" s="33"/>
      <c r="AC28" s="34"/>
      <c r="AD28" s="87"/>
      <c r="AE28" s="186"/>
      <c r="AF28" s="35"/>
      <c r="AG28" s="200"/>
      <c r="AH28" s="33"/>
      <c r="AI28" s="201"/>
      <c r="AJ28" s="202"/>
    </row>
    <row r="29" s="4" customFormat="1" customHeight="1" spans="1:36">
      <c r="A29" s="89"/>
      <c r="B29" s="90">
        <v>1</v>
      </c>
      <c r="C29" s="91" t="s">
        <v>208</v>
      </c>
      <c r="D29" s="92" t="s">
        <v>133</v>
      </c>
      <c r="E29" s="93">
        <v>1</v>
      </c>
      <c r="F29" s="94">
        <v>440</v>
      </c>
      <c r="G29" s="95" t="s">
        <v>134</v>
      </c>
      <c r="H29" s="96" t="s">
        <v>135</v>
      </c>
      <c r="I29" s="96"/>
      <c r="J29" s="96">
        <v>300</v>
      </c>
      <c r="K29" s="96">
        <v>45</v>
      </c>
      <c r="L29" s="96">
        <v>800</v>
      </c>
      <c r="M29" s="150">
        <v>0.02</v>
      </c>
      <c r="N29" s="141">
        <v>0.03</v>
      </c>
      <c r="O29" s="141">
        <v>0.95</v>
      </c>
      <c r="P29" s="93">
        <v>10</v>
      </c>
      <c r="Q29" s="143">
        <f t="shared" ref="Q29:Q64" si="6">J29*10000*(1-N29+M29)/P29/12/26/20</f>
        <v>47.5961538461538</v>
      </c>
      <c r="R29" s="181">
        <v>23.5</v>
      </c>
      <c r="S29" s="143">
        <f t="shared" ref="S29:S64" si="7">L29*R29/26/20</f>
        <v>36.1538461538462</v>
      </c>
      <c r="T29" s="92">
        <v>4</v>
      </c>
      <c r="U29" s="93">
        <v>1</v>
      </c>
      <c r="V29" s="143">
        <f t="shared" ref="V29:V64" si="8">T29*U29</f>
        <v>4</v>
      </c>
      <c r="W29" s="92">
        <v>1</v>
      </c>
      <c r="X29" s="92">
        <v>0.8</v>
      </c>
      <c r="Y29" s="187">
        <f t="shared" ref="Y29:Y64" si="9">K29*X29*W29</f>
        <v>36</v>
      </c>
      <c r="Z29" s="188">
        <f t="shared" ref="Z29:Z64" si="10">(S29+Q29)/O29+Y29+V29</f>
        <v>128.157894736842</v>
      </c>
      <c r="AA29" s="189">
        <v>10</v>
      </c>
      <c r="AB29" s="190">
        <v>5800</v>
      </c>
      <c r="AC29" s="93">
        <v>1</v>
      </c>
      <c r="AD29" s="191">
        <f t="shared" ref="AD29:AD64" si="11">AC29*AA29*AB29/26/10</f>
        <v>223.076923076923</v>
      </c>
      <c r="AE29" s="192">
        <v>0.4</v>
      </c>
      <c r="AF29" s="188">
        <f t="shared" ref="AF29:AF64" si="12">AE29*Z29</f>
        <v>51.2631578947368</v>
      </c>
      <c r="AG29" s="203">
        <v>1</v>
      </c>
      <c r="AH29" s="143">
        <f t="shared" ref="AH29:AH64" si="13">(AD29+AF29)/AG29/F29</f>
        <v>0.6235001840265</v>
      </c>
      <c r="AI29" s="204">
        <f t="shared" ref="AI29:AI33" si="14">AH29*E29</f>
        <v>0.6235001840265</v>
      </c>
      <c r="AJ29" s="205" t="s">
        <v>136</v>
      </c>
    </row>
    <row r="30" s="1" customFormat="1" customHeight="1" spans="1:36">
      <c r="A30" s="47"/>
      <c r="B30" s="97">
        <v>2</v>
      </c>
      <c r="C30" s="91"/>
      <c r="D30" s="92" t="s">
        <v>137</v>
      </c>
      <c r="E30" s="93">
        <v>1</v>
      </c>
      <c r="F30" s="94">
        <v>450</v>
      </c>
      <c r="G30" s="95" t="s">
        <v>138</v>
      </c>
      <c r="H30" s="96" t="s">
        <v>139</v>
      </c>
      <c r="I30" s="96" t="s">
        <v>140</v>
      </c>
      <c r="J30" s="96">
        <v>1200</v>
      </c>
      <c r="K30" s="96">
        <v>280</v>
      </c>
      <c r="L30" s="96">
        <v>1400</v>
      </c>
      <c r="M30" s="150">
        <v>0.025</v>
      </c>
      <c r="N30" s="141">
        <v>0.03</v>
      </c>
      <c r="O30" s="141">
        <v>0.95</v>
      </c>
      <c r="P30" s="93">
        <v>10</v>
      </c>
      <c r="Q30" s="143">
        <f t="shared" si="6"/>
        <v>191.346153846154</v>
      </c>
      <c r="R30" s="181">
        <v>23.5</v>
      </c>
      <c r="S30" s="143">
        <f t="shared" si="7"/>
        <v>63.2692307692308</v>
      </c>
      <c r="T30" s="96">
        <v>4</v>
      </c>
      <c r="U30" s="182">
        <v>1</v>
      </c>
      <c r="V30" s="143">
        <f t="shared" si="8"/>
        <v>4</v>
      </c>
      <c r="W30" s="96">
        <v>1</v>
      </c>
      <c r="X30" s="96">
        <v>0.8</v>
      </c>
      <c r="Y30" s="187">
        <f t="shared" si="9"/>
        <v>224</v>
      </c>
      <c r="Z30" s="188">
        <f t="shared" si="10"/>
        <v>496.016194331984</v>
      </c>
      <c r="AA30" s="189">
        <v>10</v>
      </c>
      <c r="AB30" s="190">
        <v>5800</v>
      </c>
      <c r="AC30" s="93">
        <v>12</v>
      </c>
      <c r="AD30" s="191">
        <f t="shared" si="11"/>
        <v>2676.92307692308</v>
      </c>
      <c r="AE30" s="192">
        <v>0.13</v>
      </c>
      <c r="AF30" s="188">
        <f t="shared" si="12"/>
        <v>64.4821052631579</v>
      </c>
      <c r="AG30" s="206">
        <v>0.997</v>
      </c>
      <c r="AH30" s="143">
        <f t="shared" si="13"/>
        <v>6.11034254360021</v>
      </c>
      <c r="AI30" s="204">
        <f t="shared" si="14"/>
        <v>6.11034254360021</v>
      </c>
      <c r="AJ30" s="205" t="s">
        <v>136</v>
      </c>
    </row>
    <row r="31" s="1" customFormat="1" customHeight="1" spans="1:36">
      <c r="A31" s="47"/>
      <c r="B31" s="98">
        <v>3</v>
      </c>
      <c r="C31" s="91"/>
      <c r="D31" s="96" t="s">
        <v>141</v>
      </c>
      <c r="E31" s="99">
        <v>1</v>
      </c>
      <c r="F31" s="94">
        <v>450</v>
      </c>
      <c r="G31" s="95" t="s">
        <v>142</v>
      </c>
      <c r="H31" s="96" t="s">
        <v>135</v>
      </c>
      <c r="I31" s="96"/>
      <c r="J31" s="96">
        <v>32</v>
      </c>
      <c r="K31" s="96">
        <v>25</v>
      </c>
      <c r="L31" s="96">
        <v>40</v>
      </c>
      <c r="M31" s="150">
        <v>0.02</v>
      </c>
      <c r="N31" s="141">
        <v>0.03</v>
      </c>
      <c r="O31" s="141">
        <v>0.95</v>
      </c>
      <c r="P31" s="93">
        <v>10</v>
      </c>
      <c r="Q31" s="143">
        <f t="shared" si="6"/>
        <v>5.07692307692308</v>
      </c>
      <c r="R31" s="181">
        <v>23.5</v>
      </c>
      <c r="S31" s="143">
        <f t="shared" si="7"/>
        <v>1.80769230769231</v>
      </c>
      <c r="T31" s="92"/>
      <c r="U31" s="182">
        <v>0</v>
      </c>
      <c r="V31" s="143">
        <f t="shared" si="8"/>
        <v>0</v>
      </c>
      <c r="W31" s="92">
        <v>1</v>
      </c>
      <c r="X31" s="96">
        <v>0.8</v>
      </c>
      <c r="Y31" s="187">
        <f t="shared" si="9"/>
        <v>20</v>
      </c>
      <c r="Z31" s="188">
        <f t="shared" si="10"/>
        <v>27.246963562753</v>
      </c>
      <c r="AA31" s="189">
        <v>10</v>
      </c>
      <c r="AB31" s="190">
        <v>5800</v>
      </c>
      <c r="AC31" s="93">
        <v>2</v>
      </c>
      <c r="AD31" s="191">
        <f t="shared" si="11"/>
        <v>446.153846153846</v>
      </c>
      <c r="AE31" s="192">
        <v>0.0028</v>
      </c>
      <c r="AF31" s="188">
        <f t="shared" si="12"/>
        <v>0.0762914979757085</v>
      </c>
      <c r="AG31" s="206">
        <v>0.997</v>
      </c>
      <c r="AH31" s="143">
        <f t="shared" si="13"/>
        <v>0.99460634715663</v>
      </c>
      <c r="AI31" s="204">
        <f t="shared" si="14"/>
        <v>0.99460634715663</v>
      </c>
      <c r="AJ31" s="205" t="s">
        <v>136</v>
      </c>
    </row>
    <row r="32" s="1" customFormat="1" customHeight="1" spans="1:36">
      <c r="A32" s="47"/>
      <c r="B32" s="97">
        <v>4</v>
      </c>
      <c r="C32" s="91"/>
      <c r="D32" s="96" t="s">
        <v>143</v>
      </c>
      <c r="E32" s="99">
        <v>1</v>
      </c>
      <c r="F32" s="94">
        <v>450</v>
      </c>
      <c r="G32" s="95" t="s">
        <v>144</v>
      </c>
      <c r="H32" s="96" t="s">
        <v>66</v>
      </c>
      <c r="I32" s="96"/>
      <c r="J32" s="96">
        <v>8</v>
      </c>
      <c r="K32" s="96">
        <v>6</v>
      </c>
      <c r="L32" s="96">
        <v>100</v>
      </c>
      <c r="M32" s="150">
        <v>0.01</v>
      </c>
      <c r="N32" s="141">
        <v>0.03</v>
      </c>
      <c r="O32" s="141">
        <v>0.95</v>
      </c>
      <c r="P32" s="93">
        <v>10</v>
      </c>
      <c r="Q32" s="143">
        <f t="shared" si="6"/>
        <v>1.25641025641026</v>
      </c>
      <c r="R32" s="181">
        <v>23.5</v>
      </c>
      <c r="S32" s="143">
        <f t="shared" si="7"/>
        <v>4.51923076923077</v>
      </c>
      <c r="T32" s="96"/>
      <c r="U32" s="182">
        <v>0</v>
      </c>
      <c r="V32" s="143">
        <f t="shared" si="8"/>
        <v>0</v>
      </c>
      <c r="W32" s="96">
        <v>1</v>
      </c>
      <c r="X32" s="96">
        <v>0.8</v>
      </c>
      <c r="Y32" s="187">
        <f t="shared" si="9"/>
        <v>4.8</v>
      </c>
      <c r="Z32" s="188">
        <f t="shared" si="10"/>
        <v>10.8796221322537</v>
      </c>
      <c r="AA32" s="189">
        <v>10</v>
      </c>
      <c r="AB32" s="190">
        <v>5800</v>
      </c>
      <c r="AC32" s="93">
        <v>2</v>
      </c>
      <c r="AD32" s="191">
        <f t="shared" si="11"/>
        <v>446.153846153846</v>
      </c>
      <c r="AE32" s="192">
        <v>0.0028</v>
      </c>
      <c r="AF32" s="188">
        <f t="shared" si="12"/>
        <v>0.0304629419703104</v>
      </c>
      <c r="AG32" s="206">
        <v>0.997</v>
      </c>
      <c r="AH32" s="143">
        <f t="shared" si="13"/>
        <v>0.994504199478026</v>
      </c>
      <c r="AI32" s="204">
        <f t="shared" si="14"/>
        <v>0.994504199478026</v>
      </c>
      <c r="AJ32" s="205" t="s">
        <v>136</v>
      </c>
    </row>
    <row r="33" s="1" customFormat="1" customHeight="1" spans="1:36">
      <c r="A33" s="47"/>
      <c r="B33" s="97">
        <v>5</v>
      </c>
      <c r="C33" s="91"/>
      <c r="D33" s="96" t="s">
        <v>145</v>
      </c>
      <c r="E33" s="99">
        <v>1</v>
      </c>
      <c r="F33" s="94">
        <v>450</v>
      </c>
      <c r="G33" s="95" t="s">
        <v>146</v>
      </c>
      <c r="H33" s="96" t="s">
        <v>147</v>
      </c>
      <c r="I33" s="96"/>
      <c r="J33" s="96">
        <v>100</v>
      </c>
      <c r="K33" s="96">
        <v>30</v>
      </c>
      <c r="L33" s="96">
        <v>2200</v>
      </c>
      <c r="M33" s="150">
        <v>0.02</v>
      </c>
      <c r="N33" s="141">
        <v>0.03</v>
      </c>
      <c r="O33" s="141">
        <v>0.95</v>
      </c>
      <c r="P33" s="93">
        <v>10</v>
      </c>
      <c r="Q33" s="143">
        <f t="shared" si="6"/>
        <v>15.8653846153846</v>
      </c>
      <c r="R33" s="181">
        <v>23.5</v>
      </c>
      <c r="S33" s="143">
        <f t="shared" si="7"/>
        <v>99.4230769230769</v>
      </c>
      <c r="T33" s="92"/>
      <c r="U33" s="182">
        <v>0.03</v>
      </c>
      <c r="V33" s="143">
        <f t="shared" si="8"/>
        <v>0</v>
      </c>
      <c r="W33" s="92">
        <v>1</v>
      </c>
      <c r="X33" s="96">
        <v>0.8</v>
      </c>
      <c r="Y33" s="143">
        <f t="shared" si="9"/>
        <v>24</v>
      </c>
      <c r="Z33" s="188">
        <f t="shared" si="10"/>
        <v>145.356275303644</v>
      </c>
      <c r="AA33" s="189">
        <v>10</v>
      </c>
      <c r="AB33" s="190">
        <v>5800</v>
      </c>
      <c r="AC33" s="93">
        <v>2</v>
      </c>
      <c r="AD33" s="191">
        <f t="shared" si="11"/>
        <v>446.153846153846</v>
      </c>
      <c r="AE33" s="192">
        <v>0.0028</v>
      </c>
      <c r="AF33" s="188">
        <f t="shared" si="12"/>
        <v>0.406997570850202</v>
      </c>
      <c r="AG33" s="206">
        <v>1</v>
      </c>
      <c r="AH33" s="143">
        <f t="shared" si="13"/>
        <v>0.992357430499325</v>
      </c>
      <c r="AI33" s="204">
        <f t="shared" si="14"/>
        <v>0.992357430499325</v>
      </c>
      <c r="AJ33" s="205" t="s">
        <v>136</v>
      </c>
    </row>
    <row r="34" s="1" customFormat="1" customHeight="1" spans="1:36">
      <c r="A34" s="47"/>
      <c r="B34" s="97"/>
      <c r="C34" s="100"/>
      <c r="D34" s="96"/>
      <c r="E34" s="99">
        <v>1</v>
      </c>
      <c r="F34" s="101">
        <v>1</v>
      </c>
      <c r="G34" s="95"/>
      <c r="H34" s="96"/>
      <c r="I34" s="96"/>
      <c r="J34" s="96"/>
      <c r="K34" s="96"/>
      <c r="L34" s="96"/>
      <c r="M34" s="141"/>
      <c r="N34" s="141"/>
      <c r="O34" s="141"/>
      <c r="P34" s="93"/>
      <c r="Q34" s="143" t="e">
        <f t="shared" si="6"/>
        <v>#DIV/0!</v>
      </c>
      <c r="R34" s="93"/>
      <c r="S34" s="143">
        <f t="shared" si="7"/>
        <v>0</v>
      </c>
      <c r="T34" s="96"/>
      <c r="U34" s="182"/>
      <c r="V34" s="143">
        <f t="shared" si="8"/>
        <v>0</v>
      </c>
      <c r="W34" s="96"/>
      <c r="X34" s="96">
        <v>0.8</v>
      </c>
      <c r="Y34" s="143">
        <f t="shared" si="9"/>
        <v>0</v>
      </c>
      <c r="Z34" s="188" t="e">
        <f t="shared" si="10"/>
        <v>#DIV/0!</v>
      </c>
      <c r="AA34" s="189"/>
      <c r="AB34" s="190"/>
      <c r="AC34" s="93">
        <v>0.5</v>
      </c>
      <c r="AD34" s="191">
        <f t="shared" si="11"/>
        <v>0</v>
      </c>
      <c r="AE34" s="192"/>
      <c r="AF34" s="188" t="e">
        <f t="shared" si="12"/>
        <v>#DIV/0!</v>
      </c>
      <c r="AG34" s="207"/>
      <c r="AH34" s="143" t="e">
        <f t="shared" si="13"/>
        <v>#DIV/0!</v>
      </c>
      <c r="AI34" s="191">
        <v>0</v>
      </c>
      <c r="AJ34" s="208"/>
    </row>
    <row r="35" s="1" customFormat="1" customHeight="1" spans="1:36">
      <c r="A35" s="47"/>
      <c r="B35" s="97"/>
      <c r="C35" s="100"/>
      <c r="D35" s="96"/>
      <c r="E35" s="99">
        <v>1</v>
      </c>
      <c r="F35" s="101">
        <v>1</v>
      </c>
      <c r="G35" s="95"/>
      <c r="H35" s="96"/>
      <c r="I35" s="96"/>
      <c r="J35" s="96"/>
      <c r="K35" s="96"/>
      <c r="L35" s="96"/>
      <c r="M35" s="141"/>
      <c r="N35" s="141"/>
      <c r="O35" s="141"/>
      <c r="P35" s="93"/>
      <c r="Q35" s="143" t="e">
        <f t="shared" si="6"/>
        <v>#DIV/0!</v>
      </c>
      <c r="R35" s="93"/>
      <c r="S35" s="143">
        <f t="shared" si="7"/>
        <v>0</v>
      </c>
      <c r="T35" s="92"/>
      <c r="U35" s="182"/>
      <c r="V35" s="143">
        <f t="shared" si="8"/>
        <v>0</v>
      </c>
      <c r="W35" s="92"/>
      <c r="X35" s="96">
        <v>0.8</v>
      </c>
      <c r="Y35" s="143">
        <f t="shared" si="9"/>
        <v>0</v>
      </c>
      <c r="Z35" s="188" t="e">
        <f t="shared" si="10"/>
        <v>#DIV/0!</v>
      </c>
      <c r="AA35" s="189"/>
      <c r="AB35" s="190"/>
      <c r="AC35" s="93">
        <v>1</v>
      </c>
      <c r="AD35" s="191">
        <f t="shared" si="11"/>
        <v>0</v>
      </c>
      <c r="AE35" s="192"/>
      <c r="AF35" s="188" t="e">
        <f t="shared" si="12"/>
        <v>#DIV/0!</v>
      </c>
      <c r="AG35" s="207"/>
      <c r="AH35" s="143" t="e">
        <f t="shared" si="13"/>
        <v>#DIV/0!</v>
      </c>
      <c r="AI35" s="191">
        <v>0</v>
      </c>
      <c r="AJ35" s="208"/>
    </row>
    <row r="36" s="1" customFormat="1" customHeight="1" spans="1:36">
      <c r="A36" s="47"/>
      <c r="B36" s="97"/>
      <c r="C36" s="100"/>
      <c r="D36" s="96"/>
      <c r="E36" s="99">
        <v>1</v>
      </c>
      <c r="F36" s="101">
        <v>1</v>
      </c>
      <c r="G36" s="95"/>
      <c r="H36" s="96"/>
      <c r="I36" s="96"/>
      <c r="J36" s="96"/>
      <c r="K36" s="96"/>
      <c r="L36" s="96"/>
      <c r="M36" s="141"/>
      <c r="N36" s="141"/>
      <c r="O36" s="141"/>
      <c r="P36" s="93"/>
      <c r="Q36" s="143" t="e">
        <f t="shared" si="6"/>
        <v>#DIV/0!</v>
      </c>
      <c r="R36" s="93"/>
      <c r="S36" s="143">
        <f t="shared" si="7"/>
        <v>0</v>
      </c>
      <c r="T36" s="96"/>
      <c r="U36" s="182"/>
      <c r="V36" s="143">
        <f t="shared" si="8"/>
        <v>0</v>
      </c>
      <c r="W36" s="96"/>
      <c r="X36" s="96">
        <v>0.8</v>
      </c>
      <c r="Y36" s="143">
        <f t="shared" si="9"/>
        <v>0</v>
      </c>
      <c r="Z36" s="188" t="e">
        <f t="shared" si="10"/>
        <v>#DIV/0!</v>
      </c>
      <c r="AA36" s="189"/>
      <c r="AB36" s="190"/>
      <c r="AC36" s="93">
        <v>1</v>
      </c>
      <c r="AD36" s="191">
        <f t="shared" si="11"/>
        <v>0</v>
      </c>
      <c r="AE36" s="192"/>
      <c r="AF36" s="188" t="e">
        <f t="shared" si="12"/>
        <v>#DIV/0!</v>
      </c>
      <c r="AG36" s="207"/>
      <c r="AH36" s="143" t="e">
        <f t="shared" si="13"/>
        <v>#DIV/0!</v>
      </c>
      <c r="AI36" s="191">
        <v>0</v>
      </c>
      <c r="AJ36" s="208"/>
    </row>
    <row r="37" s="1" customFormat="1" customHeight="1" spans="1:36">
      <c r="A37" s="47"/>
      <c r="B37" s="97"/>
      <c r="C37" s="100"/>
      <c r="D37" s="96"/>
      <c r="E37" s="99">
        <v>1</v>
      </c>
      <c r="F37" s="101">
        <v>1</v>
      </c>
      <c r="G37" s="95"/>
      <c r="H37" s="96"/>
      <c r="I37" s="96"/>
      <c r="J37" s="96"/>
      <c r="K37" s="96"/>
      <c r="L37" s="96"/>
      <c r="M37" s="141"/>
      <c r="N37" s="141"/>
      <c r="O37" s="141"/>
      <c r="P37" s="93"/>
      <c r="Q37" s="143" t="e">
        <f t="shared" si="6"/>
        <v>#DIV/0!</v>
      </c>
      <c r="R37" s="93"/>
      <c r="S37" s="143">
        <f t="shared" si="7"/>
        <v>0</v>
      </c>
      <c r="T37" s="96"/>
      <c r="U37" s="182"/>
      <c r="V37" s="143">
        <f t="shared" si="8"/>
        <v>0</v>
      </c>
      <c r="W37" s="96"/>
      <c r="X37" s="96">
        <v>0.8</v>
      </c>
      <c r="Y37" s="143">
        <f t="shared" si="9"/>
        <v>0</v>
      </c>
      <c r="Z37" s="188" t="e">
        <f t="shared" si="10"/>
        <v>#DIV/0!</v>
      </c>
      <c r="AA37" s="189"/>
      <c r="AB37" s="190"/>
      <c r="AC37" s="93">
        <v>1</v>
      </c>
      <c r="AD37" s="191">
        <f t="shared" si="11"/>
        <v>0</v>
      </c>
      <c r="AE37" s="192"/>
      <c r="AF37" s="188" t="e">
        <f t="shared" si="12"/>
        <v>#DIV/0!</v>
      </c>
      <c r="AG37" s="207"/>
      <c r="AH37" s="143" t="e">
        <f t="shared" si="13"/>
        <v>#DIV/0!</v>
      </c>
      <c r="AI37" s="191">
        <v>0</v>
      </c>
      <c r="AJ37" s="208"/>
    </row>
    <row r="38" s="1" customFormat="1" hidden="1" customHeight="1" spans="1:36">
      <c r="A38" s="47"/>
      <c r="B38" s="97"/>
      <c r="C38" s="100"/>
      <c r="D38" s="96"/>
      <c r="E38" s="99">
        <v>1</v>
      </c>
      <c r="F38" s="101">
        <v>1</v>
      </c>
      <c r="G38" s="95"/>
      <c r="H38" s="96"/>
      <c r="I38" s="96"/>
      <c r="J38" s="96"/>
      <c r="K38" s="96"/>
      <c r="L38" s="96"/>
      <c r="M38" s="141"/>
      <c r="N38" s="141"/>
      <c r="O38" s="141"/>
      <c r="P38" s="93"/>
      <c r="Q38" s="143" t="e">
        <f t="shared" si="6"/>
        <v>#DIV/0!</v>
      </c>
      <c r="R38" s="93"/>
      <c r="S38" s="143">
        <f t="shared" si="7"/>
        <v>0</v>
      </c>
      <c r="T38" s="92">
        <v>8</v>
      </c>
      <c r="U38" s="182"/>
      <c r="V38" s="143">
        <f t="shared" si="8"/>
        <v>0</v>
      </c>
      <c r="W38" s="92"/>
      <c r="X38" s="96">
        <v>0.8</v>
      </c>
      <c r="Y38" s="143">
        <f t="shared" si="9"/>
        <v>0</v>
      </c>
      <c r="Z38" s="188" t="e">
        <f t="shared" si="10"/>
        <v>#DIV/0!</v>
      </c>
      <c r="AA38" s="189"/>
      <c r="AB38" s="190"/>
      <c r="AC38" s="93"/>
      <c r="AD38" s="191">
        <f t="shared" si="11"/>
        <v>0</v>
      </c>
      <c r="AE38" s="192"/>
      <c r="AF38" s="188" t="e">
        <f t="shared" si="12"/>
        <v>#DIV/0!</v>
      </c>
      <c r="AG38" s="209"/>
      <c r="AH38" s="143" t="e">
        <f t="shared" si="13"/>
        <v>#DIV/0!</v>
      </c>
      <c r="AI38" s="191">
        <v>0</v>
      </c>
      <c r="AJ38" s="208"/>
    </row>
    <row r="39" s="1" customFormat="1" hidden="1" customHeight="1" spans="1:36">
      <c r="A39" s="47"/>
      <c r="B39" s="97"/>
      <c r="C39" s="100"/>
      <c r="D39" s="96"/>
      <c r="E39" s="99">
        <v>1</v>
      </c>
      <c r="F39" s="101">
        <v>1</v>
      </c>
      <c r="G39" s="95"/>
      <c r="H39" s="96"/>
      <c r="I39" s="96"/>
      <c r="J39" s="96"/>
      <c r="K39" s="96"/>
      <c r="L39" s="96"/>
      <c r="M39" s="141"/>
      <c r="N39" s="141"/>
      <c r="O39" s="141"/>
      <c r="P39" s="93"/>
      <c r="Q39" s="143" t="e">
        <f t="shared" si="6"/>
        <v>#DIV/0!</v>
      </c>
      <c r="R39" s="93"/>
      <c r="S39" s="143">
        <f t="shared" si="7"/>
        <v>0</v>
      </c>
      <c r="T39" s="96">
        <v>8</v>
      </c>
      <c r="U39" s="182"/>
      <c r="V39" s="143">
        <f t="shared" si="8"/>
        <v>0</v>
      </c>
      <c r="W39" s="96"/>
      <c r="X39" s="96">
        <v>0.8</v>
      </c>
      <c r="Y39" s="143">
        <f t="shared" si="9"/>
        <v>0</v>
      </c>
      <c r="Z39" s="188" t="e">
        <f t="shared" si="10"/>
        <v>#DIV/0!</v>
      </c>
      <c r="AA39" s="189"/>
      <c r="AB39" s="190"/>
      <c r="AC39" s="93"/>
      <c r="AD39" s="191">
        <f t="shared" si="11"/>
        <v>0</v>
      </c>
      <c r="AE39" s="192"/>
      <c r="AF39" s="188" t="e">
        <f t="shared" si="12"/>
        <v>#DIV/0!</v>
      </c>
      <c r="AG39" s="209"/>
      <c r="AH39" s="143" t="e">
        <f t="shared" si="13"/>
        <v>#DIV/0!</v>
      </c>
      <c r="AI39" s="191">
        <v>0</v>
      </c>
      <c r="AJ39" s="208"/>
    </row>
    <row r="40" s="1" customFormat="1" hidden="1" customHeight="1" spans="1:36">
      <c r="A40" s="47"/>
      <c r="B40" s="97"/>
      <c r="C40" s="100"/>
      <c r="D40" s="96"/>
      <c r="E40" s="99">
        <v>1</v>
      </c>
      <c r="F40" s="101">
        <v>1</v>
      </c>
      <c r="G40" s="95"/>
      <c r="H40" s="96"/>
      <c r="I40" s="96"/>
      <c r="J40" s="96"/>
      <c r="K40" s="96"/>
      <c r="L40" s="96"/>
      <c r="M40" s="141"/>
      <c r="N40" s="141"/>
      <c r="O40" s="141"/>
      <c r="P40" s="93"/>
      <c r="Q40" s="143" t="e">
        <f t="shared" si="6"/>
        <v>#DIV/0!</v>
      </c>
      <c r="R40" s="93"/>
      <c r="S40" s="143">
        <f t="shared" si="7"/>
        <v>0</v>
      </c>
      <c r="T40" s="92">
        <v>8</v>
      </c>
      <c r="U40" s="182"/>
      <c r="V40" s="143">
        <f t="shared" si="8"/>
        <v>0</v>
      </c>
      <c r="W40" s="92"/>
      <c r="X40" s="96">
        <v>0.8</v>
      </c>
      <c r="Y40" s="143">
        <f t="shared" si="9"/>
        <v>0</v>
      </c>
      <c r="Z40" s="188" t="e">
        <f t="shared" si="10"/>
        <v>#DIV/0!</v>
      </c>
      <c r="AA40" s="189"/>
      <c r="AB40" s="190"/>
      <c r="AC40" s="93"/>
      <c r="AD40" s="191">
        <f t="shared" si="11"/>
        <v>0</v>
      </c>
      <c r="AE40" s="192"/>
      <c r="AF40" s="188" t="e">
        <f t="shared" si="12"/>
        <v>#DIV/0!</v>
      </c>
      <c r="AG40" s="209"/>
      <c r="AH40" s="143" t="e">
        <f t="shared" si="13"/>
        <v>#DIV/0!</v>
      </c>
      <c r="AI40" s="191">
        <v>0</v>
      </c>
      <c r="AJ40" s="208"/>
    </row>
    <row r="41" s="1" customFormat="1" hidden="1" customHeight="1" spans="1:36">
      <c r="A41" s="47"/>
      <c r="B41" s="97"/>
      <c r="C41" s="100"/>
      <c r="D41" s="96"/>
      <c r="E41" s="99">
        <v>1</v>
      </c>
      <c r="F41" s="101">
        <v>1</v>
      </c>
      <c r="G41" s="95"/>
      <c r="H41" s="96"/>
      <c r="I41" s="96"/>
      <c r="J41" s="96"/>
      <c r="K41" s="96"/>
      <c r="L41" s="96"/>
      <c r="M41" s="141"/>
      <c r="N41" s="141"/>
      <c r="O41" s="141"/>
      <c r="P41" s="93"/>
      <c r="Q41" s="143" t="e">
        <f t="shared" si="6"/>
        <v>#DIV/0!</v>
      </c>
      <c r="R41" s="93"/>
      <c r="S41" s="143">
        <f t="shared" si="7"/>
        <v>0</v>
      </c>
      <c r="T41" s="96">
        <v>8</v>
      </c>
      <c r="U41" s="182"/>
      <c r="V41" s="143">
        <f t="shared" si="8"/>
        <v>0</v>
      </c>
      <c r="W41" s="96"/>
      <c r="X41" s="96">
        <v>0.8</v>
      </c>
      <c r="Y41" s="143">
        <f t="shared" si="9"/>
        <v>0</v>
      </c>
      <c r="Z41" s="188" t="e">
        <f t="shared" si="10"/>
        <v>#DIV/0!</v>
      </c>
      <c r="AA41" s="189"/>
      <c r="AB41" s="190"/>
      <c r="AC41" s="93"/>
      <c r="AD41" s="191">
        <f t="shared" si="11"/>
        <v>0</v>
      </c>
      <c r="AE41" s="192"/>
      <c r="AF41" s="188" t="e">
        <f t="shared" si="12"/>
        <v>#DIV/0!</v>
      </c>
      <c r="AG41" s="209"/>
      <c r="AH41" s="143" t="e">
        <f t="shared" si="13"/>
        <v>#DIV/0!</v>
      </c>
      <c r="AI41" s="191">
        <v>0</v>
      </c>
      <c r="AJ41" s="208"/>
    </row>
    <row r="42" s="1" customFormat="1" hidden="1" customHeight="1" spans="1:36">
      <c r="A42" s="47"/>
      <c r="B42" s="97"/>
      <c r="C42" s="100"/>
      <c r="D42" s="96"/>
      <c r="E42" s="99">
        <v>1</v>
      </c>
      <c r="F42" s="101">
        <v>1</v>
      </c>
      <c r="G42" s="95"/>
      <c r="H42" s="96"/>
      <c r="I42" s="96"/>
      <c r="J42" s="96"/>
      <c r="K42" s="96"/>
      <c r="L42" s="96"/>
      <c r="M42" s="141"/>
      <c r="N42" s="141"/>
      <c r="O42" s="141"/>
      <c r="P42" s="93"/>
      <c r="Q42" s="143" t="e">
        <f t="shared" si="6"/>
        <v>#DIV/0!</v>
      </c>
      <c r="R42" s="93"/>
      <c r="S42" s="143">
        <f t="shared" si="7"/>
        <v>0</v>
      </c>
      <c r="T42" s="92">
        <v>8</v>
      </c>
      <c r="U42" s="182"/>
      <c r="V42" s="143">
        <f t="shared" si="8"/>
        <v>0</v>
      </c>
      <c r="W42" s="92"/>
      <c r="X42" s="96">
        <v>0.8</v>
      </c>
      <c r="Y42" s="143">
        <f t="shared" si="9"/>
        <v>0</v>
      </c>
      <c r="Z42" s="188" t="e">
        <f t="shared" si="10"/>
        <v>#DIV/0!</v>
      </c>
      <c r="AA42" s="189"/>
      <c r="AB42" s="190"/>
      <c r="AC42" s="93"/>
      <c r="AD42" s="191">
        <f t="shared" si="11"/>
        <v>0</v>
      </c>
      <c r="AE42" s="192"/>
      <c r="AF42" s="188" t="e">
        <f t="shared" si="12"/>
        <v>#DIV/0!</v>
      </c>
      <c r="AG42" s="209"/>
      <c r="AH42" s="143" t="e">
        <f t="shared" si="13"/>
        <v>#DIV/0!</v>
      </c>
      <c r="AI42" s="191">
        <v>0</v>
      </c>
      <c r="AJ42" s="208"/>
    </row>
    <row r="43" s="1" customFormat="1" hidden="1" customHeight="1" spans="1:36">
      <c r="A43" s="47"/>
      <c r="B43" s="97"/>
      <c r="C43" s="100"/>
      <c r="D43" s="96"/>
      <c r="E43" s="99">
        <v>1</v>
      </c>
      <c r="F43" s="101">
        <v>1</v>
      </c>
      <c r="G43" s="95"/>
      <c r="H43" s="96"/>
      <c r="I43" s="96"/>
      <c r="J43" s="96"/>
      <c r="K43" s="96"/>
      <c r="L43" s="96"/>
      <c r="M43" s="141"/>
      <c r="N43" s="141"/>
      <c r="O43" s="141"/>
      <c r="P43" s="93"/>
      <c r="Q43" s="143" t="e">
        <f t="shared" si="6"/>
        <v>#DIV/0!</v>
      </c>
      <c r="R43" s="93"/>
      <c r="S43" s="143">
        <f t="shared" si="7"/>
        <v>0</v>
      </c>
      <c r="T43" s="96">
        <v>8</v>
      </c>
      <c r="U43" s="182"/>
      <c r="V43" s="143">
        <f t="shared" si="8"/>
        <v>0</v>
      </c>
      <c r="W43" s="96"/>
      <c r="X43" s="96">
        <v>0.8</v>
      </c>
      <c r="Y43" s="143">
        <f t="shared" si="9"/>
        <v>0</v>
      </c>
      <c r="Z43" s="188" t="e">
        <f t="shared" si="10"/>
        <v>#DIV/0!</v>
      </c>
      <c r="AA43" s="189"/>
      <c r="AB43" s="190"/>
      <c r="AC43" s="93"/>
      <c r="AD43" s="191">
        <f t="shared" si="11"/>
        <v>0</v>
      </c>
      <c r="AE43" s="192"/>
      <c r="AF43" s="188" t="e">
        <f t="shared" si="12"/>
        <v>#DIV/0!</v>
      </c>
      <c r="AG43" s="209"/>
      <c r="AH43" s="143" t="e">
        <f t="shared" si="13"/>
        <v>#DIV/0!</v>
      </c>
      <c r="AI43" s="191">
        <v>0</v>
      </c>
      <c r="AJ43" s="208"/>
    </row>
    <row r="44" s="1" customFormat="1" hidden="1" customHeight="1" spans="1:36">
      <c r="A44" s="47"/>
      <c r="B44" s="97"/>
      <c r="C44" s="100"/>
      <c r="D44" s="96"/>
      <c r="E44" s="99">
        <v>1</v>
      </c>
      <c r="F44" s="101">
        <v>1</v>
      </c>
      <c r="G44" s="95"/>
      <c r="H44" s="96"/>
      <c r="I44" s="96"/>
      <c r="J44" s="96"/>
      <c r="K44" s="96"/>
      <c r="L44" s="96"/>
      <c r="M44" s="141"/>
      <c r="N44" s="141"/>
      <c r="O44" s="141"/>
      <c r="P44" s="93"/>
      <c r="Q44" s="143" t="e">
        <f t="shared" si="6"/>
        <v>#DIV/0!</v>
      </c>
      <c r="R44" s="93"/>
      <c r="S44" s="143">
        <f t="shared" si="7"/>
        <v>0</v>
      </c>
      <c r="T44" s="92">
        <v>8</v>
      </c>
      <c r="U44" s="182"/>
      <c r="V44" s="143">
        <f t="shared" si="8"/>
        <v>0</v>
      </c>
      <c r="W44" s="92"/>
      <c r="X44" s="96">
        <v>0.8</v>
      </c>
      <c r="Y44" s="143">
        <f t="shared" si="9"/>
        <v>0</v>
      </c>
      <c r="Z44" s="188" t="e">
        <f t="shared" si="10"/>
        <v>#DIV/0!</v>
      </c>
      <c r="AA44" s="189"/>
      <c r="AB44" s="190"/>
      <c r="AC44" s="93"/>
      <c r="AD44" s="191">
        <f t="shared" si="11"/>
        <v>0</v>
      </c>
      <c r="AE44" s="192"/>
      <c r="AF44" s="188" t="e">
        <f t="shared" si="12"/>
        <v>#DIV/0!</v>
      </c>
      <c r="AG44" s="209"/>
      <c r="AH44" s="143" t="e">
        <f t="shared" si="13"/>
        <v>#DIV/0!</v>
      </c>
      <c r="AI44" s="191">
        <v>0</v>
      </c>
      <c r="AJ44" s="208"/>
    </row>
    <row r="45" s="1" customFormat="1" hidden="1" customHeight="1" spans="1:36">
      <c r="A45" s="47"/>
      <c r="B45" s="97"/>
      <c r="C45" s="100"/>
      <c r="D45" s="96"/>
      <c r="E45" s="99">
        <v>1</v>
      </c>
      <c r="F45" s="101">
        <v>1</v>
      </c>
      <c r="G45" s="95"/>
      <c r="H45" s="96"/>
      <c r="I45" s="96"/>
      <c r="J45" s="96"/>
      <c r="K45" s="96"/>
      <c r="L45" s="96"/>
      <c r="M45" s="141"/>
      <c r="N45" s="141"/>
      <c r="O45" s="141"/>
      <c r="P45" s="93"/>
      <c r="Q45" s="143" t="e">
        <f t="shared" si="6"/>
        <v>#DIV/0!</v>
      </c>
      <c r="R45" s="93"/>
      <c r="S45" s="143">
        <f t="shared" si="7"/>
        <v>0</v>
      </c>
      <c r="T45" s="96">
        <v>8</v>
      </c>
      <c r="U45" s="182"/>
      <c r="V45" s="143">
        <f t="shared" si="8"/>
        <v>0</v>
      </c>
      <c r="W45" s="96"/>
      <c r="X45" s="96">
        <v>0.8</v>
      </c>
      <c r="Y45" s="143">
        <f t="shared" si="9"/>
        <v>0</v>
      </c>
      <c r="Z45" s="188" t="e">
        <f t="shared" si="10"/>
        <v>#DIV/0!</v>
      </c>
      <c r="AA45" s="189"/>
      <c r="AB45" s="190"/>
      <c r="AC45" s="93"/>
      <c r="AD45" s="191">
        <f t="shared" si="11"/>
        <v>0</v>
      </c>
      <c r="AE45" s="192"/>
      <c r="AF45" s="188" t="e">
        <f t="shared" si="12"/>
        <v>#DIV/0!</v>
      </c>
      <c r="AG45" s="209"/>
      <c r="AH45" s="143" t="e">
        <f t="shared" si="13"/>
        <v>#DIV/0!</v>
      </c>
      <c r="AI45" s="191">
        <v>0</v>
      </c>
      <c r="AJ45" s="208"/>
    </row>
    <row r="46" s="1" customFormat="1" hidden="1" customHeight="1" spans="1:36">
      <c r="A46" s="47"/>
      <c r="B46" s="97"/>
      <c r="C46" s="100"/>
      <c r="D46" s="96"/>
      <c r="E46" s="99">
        <v>1</v>
      </c>
      <c r="F46" s="101">
        <v>1</v>
      </c>
      <c r="G46" s="95"/>
      <c r="H46" s="96"/>
      <c r="I46" s="96"/>
      <c r="J46" s="96"/>
      <c r="K46" s="96"/>
      <c r="L46" s="96"/>
      <c r="M46" s="141"/>
      <c r="N46" s="141"/>
      <c r="O46" s="141"/>
      <c r="P46" s="93"/>
      <c r="Q46" s="143" t="e">
        <f t="shared" si="6"/>
        <v>#DIV/0!</v>
      </c>
      <c r="R46" s="93"/>
      <c r="S46" s="143">
        <f t="shared" si="7"/>
        <v>0</v>
      </c>
      <c r="T46" s="92">
        <v>8</v>
      </c>
      <c r="U46" s="182"/>
      <c r="V46" s="143">
        <f t="shared" si="8"/>
        <v>0</v>
      </c>
      <c r="W46" s="92"/>
      <c r="X46" s="96">
        <v>0.8</v>
      </c>
      <c r="Y46" s="143">
        <f t="shared" si="9"/>
        <v>0</v>
      </c>
      <c r="Z46" s="188" t="e">
        <f t="shared" si="10"/>
        <v>#DIV/0!</v>
      </c>
      <c r="AA46" s="189"/>
      <c r="AB46" s="190"/>
      <c r="AC46" s="93"/>
      <c r="AD46" s="191">
        <f t="shared" si="11"/>
        <v>0</v>
      </c>
      <c r="AE46" s="192"/>
      <c r="AF46" s="188" t="e">
        <f t="shared" si="12"/>
        <v>#DIV/0!</v>
      </c>
      <c r="AG46" s="209"/>
      <c r="AH46" s="143" t="e">
        <f t="shared" si="13"/>
        <v>#DIV/0!</v>
      </c>
      <c r="AI46" s="191">
        <v>0</v>
      </c>
      <c r="AJ46" s="208"/>
    </row>
    <row r="47" s="1" customFormat="1" hidden="1" customHeight="1" spans="1:36">
      <c r="A47" s="47"/>
      <c r="B47" s="97"/>
      <c r="C47" s="100"/>
      <c r="D47" s="96"/>
      <c r="E47" s="99">
        <v>1</v>
      </c>
      <c r="F47" s="101">
        <v>1</v>
      </c>
      <c r="G47" s="95"/>
      <c r="H47" s="96"/>
      <c r="I47" s="96"/>
      <c r="J47" s="96"/>
      <c r="K47" s="96"/>
      <c r="L47" s="96"/>
      <c r="M47" s="141"/>
      <c r="N47" s="141"/>
      <c r="O47" s="141"/>
      <c r="P47" s="93"/>
      <c r="Q47" s="143" t="e">
        <f t="shared" si="6"/>
        <v>#DIV/0!</v>
      </c>
      <c r="R47" s="93"/>
      <c r="S47" s="143">
        <f t="shared" si="7"/>
        <v>0</v>
      </c>
      <c r="T47" s="96">
        <v>8</v>
      </c>
      <c r="U47" s="182"/>
      <c r="V47" s="143">
        <f t="shared" si="8"/>
        <v>0</v>
      </c>
      <c r="W47" s="96"/>
      <c r="X47" s="96">
        <v>0.8</v>
      </c>
      <c r="Y47" s="143">
        <f t="shared" si="9"/>
        <v>0</v>
      </c>
      <c r="Z47" s="188" t="e">
        <f t="shared" si="10"/>
        <v>#DIV/0!</v>
      </c>
      <c r="AA47" s="189"/>
      <c r="AB47" s="190"/>
      <c r="AC47" s="93"/>
      <c r="AD47" s="191">
        <f t="shared" si="11"/>
        <v>0</v>
      </c>
      <c r="AE47" s="192"/>
      <c r="AF47" s="188" t="e">
        <f t="shared" si="12"/>
        <v>#DIV/0!</v>
      </c>
      <c r="AG47" s="209"/>
      <c r="AH47" s="143" t="e">
        <f t="shared" si="13"/>
        <v>#DIV/0!</v>
      </c>
      <c r="AI47" s="191">
        <v>0</v>
      </c>
      <c r="AJ47" s="208"/>
    </row>
    <row r="48" s="1" customFormat="1" hidden="1" customHeight="1" spans="1:36">
      <c r="A48" s="47"/>
      <c r="B48" s="97"/>
      <c r="C48" s="100"/>
      <c r="D48" s="96"/>
      <c r="E48" s="99">
        <v>1</v>
      </c>
      <c r="F48" s="101">
        <v>1</v>
      </c>
      <c r="G48" s="95"/>
      <c r="H48" s="96"/>
      <c r="I48" s="96"/>
      <c r="J48" s="96"/>
      <c r="K48" s="96"/>
      <c r="L48" s="96"/>
      <c r="M48" s="141"/>
      <c r="N48" s="141"/>
      <c r="O48" s="141"/>
      <c r="P48" s="93"/>
      <c r="Q48" s="143" t="e">
        <f t="shared" si="6"/>
        <v>#DIV/0!</v>
      </c>
      <c r="R48" s="93"/>
      <c r="S48" s="143">
        <f t="shared" si="7"/>
        <v>0</v>
      </c>
      <c r="T48" s="92">
        <v>8</v>
      </c>
      <c r="U48" s="182"/>
      <c r="V48" s="143">
        <f t="shared" si="8"/>
        <v>0</v>
      </c>
      <c r="W48" s="92"/>
      <c r="X48" s="96">
        <v>0.8</v>
      </c>
      <c r="Y48" s="143">
        <f t="shared" si="9"/>
        <v>0</v>
      </c>
      <c r="Z48" s="188" t="e">
        <f t="shared" si="10"/>
        <v>#DIV/0!</v>
      </c>
      <c r="AA48" s="189"/>
      <c r="AB48" s="190"/>
      <c r="AC48" s="93"/>
      <c r="AD48" s="191">
        <f t="shared" si="11"/>
        <v>0</v>
      </c>
      <c r="AE48" s="192"/>
      <c r="AF48" s="188" t="e">
        <f t="shared" si="12"/>
        <v>#DIV/0!</v>
      </c>
      <c r="AG48" s="209"/>
      <c r="AH48" s="143" t="e">
        <f t="shared" si="13"/>
        <v>#DIV/0!</v>
      </c>
      <c r="AI48" s="191">
        <v>0</v>
      </c>
      <c r="AJ48" s="208"/>
    </row>
    <row r="49" s="1" customFormat="1" hidden="1" customHeight="1" spans="1:36">
      <c r="A49" s="47"/>
      <c r="B49" s="97"/>
      <c r="C49" s="100"/>
      <c r="D49" s="96"/>
      <c r="E49" s="99">
        <v>1</v>
      </c>
      <c r="F49" s="101">
        <v>1</v>
      </c>
      <c r="G49" s="95"/>
      <c r="H49" s="96"/>
      <c r="I49" s="96"/>
      <c r="J49" s="96"/>
      <c r="K49" s="96"/>
      <c r="L49" s="96"/>
      <c r="M49" s="141"/>
      <c r="N49" s="141"/>
      <c r="O49" s="141"/>
      <c r="P49" s="93"/>
      <c r="Q49" s="143" t="e">
        <f t="shared" si="6"/>
        <v>#DIV/0!</v>
      </c>
      <c r="R49" s="93"/>
      <c r="S49" s="143">
        <f t="shared" si="7"/>
        <v>0</v>
      </c>
      <c r="T49" s="96">
        <v>8</v>
      </c>
      <c r="U49" s="182"/>
      <c r="V49" s="143">
        <f t="shared" si="8"/>
        <v>0</v>
      </c>
      <c r="W49" s="96"/>
      <c r="X49" s="96">
        <v>0.8</v>
      </c>
      <c r="Y49" s="143">
        <f t="shared" si="9"/>
        <v>0</v>
      </c>
      <c r="Z49" s="188" t="e">
        <f t="shared" si="10"/>
        <v>#DIV/0!</v>
      </c>
      <c r="AA49" s="189"/>
      <c r="AB49" s="190"/>
      <c r="AC49" s="93"/>
      <c r="AD49" s="191">
        <f t="shared" si="11"/>
        <v>0</v>
      </c>
      <c r="AE49" s="192"/>
      <c r="AF49" s="188" t="e">
        <f t="shared" si="12"/>
        <v>#DIV/0!</v>
      </c>
      <c r="AG49" s="209"/>
      <c r="AH49" s="143" t="e">
        <f t="shared" si="13"/>
        <v>#DIV/0!</v>
      </c>
      <c r="AI49" s="191">
        <v>0</v>
      </c>
      <c r="AJ49" s="208"/>
    </row>
    <row r="50" s="1" customFormat="1" hidden="1" customHeight="1" spans="1:36">
      <c r="A50" s="47"/>
      <c r="B50" s="97"/>
      <c r="C50" s="100"/>
      <c r="D50" s="96"/>
      <c r="E50" s="99">
        <v>1</v>
      </c>
      <c r="F50" s="101">
        <v>1</v>
      </c>
      <c r="G50" s="95"/>
      <c r="H50" s="96"/>
      <c r="I50" s="96"/>
      <c r="J50" s="96"/>
      <c r="K50" s="96"/>
      <c r="L50" s="96"/>
      <c r="M50" s="141"/>
      <c r="N50" s="141"/>
      <c r="O50" s="141"/>
      <c r="P50" s="93"/>
      <c r="Q50" s="143" t="e">
        <f t="shared" si="6"/>
        <v>#DIV/0!</v>
      </c>
      <c r="R50" s="93"/>
      <c r="S50" s="143">
        <f t="shared" si="7"/>
        <v>0</v>
      </c>
      <c r="T50" s="92">
        <v>8</v>
      </c>
      <c r="U50" s="182"/>
      <c r="V50" s="143">
        <f t="shared" si="8"/>
        <v>0</v>
      </c>
      <c r="W50" s="92"/>
      <c r="X50" s="96">
        <v>0.8</v>
      </c>
      <c r="Y50" s="143">
        <f t="shared" si="9"/>
        <v>0</v>
      </c>
      <c r="Z50" s="188" t="e">
        <f t="shared" si="10"/>
        <v>#DIV/0!</v>
      </c>
      <c r="AA50" s="189"/>
      <c r="AB50" s="190"/>
      <c r="AC50" s="93"/>
      <c r="AD50" s="191">
        <f t="shared" si="11"/>
        <v>0</v>
      </c>
      <c r="AE50" s="192"/>
      <c r="AF50" s="188" t="e">
        <f t="shared" si="12"/>
        <v>#DIV/0!</v>
      </c>
      <c r="AG50" s="209"/>
      <c r="AH50" s="143" t="e">
        <f t="shared" si="13"/>
        <v>#DIV/0!</v>
      </c>
      <c r="AI50" s="191">
        <v>0</v>
      </c>
      <c r="AJ50" s="208"/>
    </row>
    <row r="51" s="1" customFormat="1" hidden="1" customHeight="1" spans="1:36">
      <c r="A51" s="47"/>
      <c r="B51" s="97"/>
      <c r="C51" s="100"/>
      <c r="D51" s="96"/>
      <c r="E51" s="99">
        <v>1</v>
      </c>
      <c r="F51" s="101">
        <v>1</v>
      </c>
      <c r="G51" s="95"/>
      <c r="H51" s="96"/>
      <c r="I51" s="96"/>
      <c r="J51" s="96"/>
      <c r="K51" s="96"/>
      <c r="L51" s="96"/>
      <c r="M51" s="141"/>
      <c r="N51" s="141"/>
      <c r="O51" s="141"/>
      <c r="P51" s="93"/>
      <c r="Q51" s="143" t="e">
        <f t="shared" si="6"/>
        <v>#DIV/0!</v>
      </c>
      <c r="R51" s="93"/>
      <c r="S51" s="143">
        <f t="shared" si="7"/>
        <v>0</v>
      </c>
      <c r="T51" s="96">
        <v>8</v>
      </c>
      <c r="U51" s="182"/>
      <c r="V51" s="143">
        <f t="shared" si="8"/>
        <v>0</v>
      </c>
      <c r="W51" s="96"/>
      <c r="X51" s="96">
        <v>0.8</v>
      </c>
      <c r="Y51" s="143">
        <f t="shared" si="9"/>
        <v>0</v>
      </c>
      <c r="Z51" s="188" t="e">
        <f t="shared" si="10"/>
        <v>#DIV/0!</v>
      </c>
      <c r="AA51" s="189"/>
      <c r="AB51" s="190"/>
      <c r="AC51" s="93"/>
      <c r="AD51" s="191">
        <f t="shared" si="11"/>
        <v>0</v>
      </c>
      <c r="AE51" s="192"/>
      <c r="AF51" s="188" t="e">
        <f t="shared" si="12"/>
        <v>#DIV/0!</v>
      </c>
      <c r="AG51" s="209"/>
      <c r="AH51" s="143" t="e">
        <f t="shared" si="13"/>
        <v>#DIV/0!</v>
      </c>
      <c r="AI51" s="191">
        <v>0</v>
      </c>
      <c r="AJ51" s="208"/>
    </row>
    <row r="52" s="1" customFormat="1" hidden="1" customHeight="1" spans="1:36">
      <c r="A52" s="47"/>
      <c r="B52" s="97"/>
      <c r="C52" s="100"/>
      <c r="D52" s="96"/>
      <c r="E52" s="99">
        <v>1</v>
      </c>
      <c r="F52" s="101">
        <v>1</v>
      </c>
      <c r="G52" s="95"/>
      <c r="H52" s="96"/>
      <c r="I52" s="96"/>
      <c r="J52" s="96"/>
      <c r="K52" s="96"/>
      <c r="L52" s="96"/>
      <c r="M52" s="141"/>
      <c r="N52" s="141"/>
      <c r="O52" s="141"/>
      <c r="P52" s="93"/>
      <c r="Q52" s="143" t="e">
        <f t="shared" si="6"/>
        <v>#DIV/0!</v>
      </c>
      <c r="R52" s="93"/>
      <c r="S52" s="143">
        <f t="shared" si="7"/>
        <v>0</v>
      </c>
      <c r="T52" s="92">
        <v>8</v>
      </c>
      <c r="U52" s="182"/>
      <c r="V52" s="143">
        <f t="shared" si="8"/>
        <v>0</v>
      </c>
      <c r="W52" s="92"/>
      <c r="X52" s="96">
        <v>0.8</v>
      </c>
      <c r="Y52" s="143">
        <f t="shared" si="9"/>
        <v>0</v>
      </c>
      <c r="Z52" s="188" t="e">
        <f t="shared" si="10"/>
        <v>#DIV/0!</v>
      </c>
      <c r="AA52" s="189"/>
      <c r="AB52" s="190"/>
      <c r="AC52" s="93"/>
      <c r="AD52" s="191">
        <f t="shared" si="11"/>
        <v>0</v>
      </c>
      <c r="AE52" s="192"/>
      <c r="AF52" s="188" t="e">
        <f t="shared" si="12"/>
        <v>#DIV/0!</v>
      </c>
      <c r="AG52" s="209"/>
      <c r="AH52" s="143" t="e">
        <f t="shared" si="13"/>
        <v>#DIV/0!</v>
      </c>
      <c r="AI52" s="191">
        <v>0</v>
      </c>
      <c r="AJ52" s="208"/>
    </row>
    <row r="53" s="1" customFormat="1" hidden="1" customHeight="1" spans="1:36">
      <c r="A53" s="47"/>
      <c r="B53" s="97"/>
      <c r="C53" s="100"/>
      <c r="D53" s="96"/>
      <c r="E53" s="99">
        <v>1</v>
      </c>
      <c r="F53" s="101">
        <v>1</v>
      </c>
      <c r="G53" s="95"/>
      <c r="H53" s="96"/>
      <c r="I53" s="96"/>
      <c r="J53" s="96"/>
      <c r="K53" s="96"/>
      <c r="L53" s="96"/>
      <c r="M53" s="141"/>
      <c r="N53" s="141"/>
      <c r="O53" s="141"/>
      <c r="P53" s="93"/>
      <c r="Q53" s="143" t="e">
        <f t="shared" si="6"/>
        <v>#DIV/0!</v>
      </c>
      <c r="R53" s="93"/>
      <c r="S53" s="143">
        <f t="shared" si="7"/>
        <v>0</v>
      </c>
      <c r="T53" s="96">
        <v>8</v>
      </c>
      <c r="U53" s="182"/>
      <c r="V53" s="143">
        <f t="shared" si="8"/>
        <v>0</v>
      </c>
      <c r="W53" s="96"/>
      <c r="X53" s="96">
        <v>0.8</v>
      </c>
      <c r="Y53" s="143">
        <f t="shared" si="9"/>
        <v>0</v>
      </c>
      <c r="Z53" s="188" t="e">
        <f t="shared" si="10"/>
        <v>#DIV/0!</v>
      </c>
      <c r="AA53" s="189"/>
      <c r="AB53" s="190"/>
      <c r="AC53" s="93"/>
      <c r="AD53" s="191">
        <f t="shared" si="11"/>
        <v>0</v>
      </c>
      <c r="AE53" s="192"/>
      <c r="AF53" s="188" t="e">
        <f t="shared" si="12"/>
        <v>#DIV/0!</v>
      </c>
      <c r="AG53" s="209"/>
      <c r="AH53" s="143" t="e">
        <f t="shared" si="13"/>
        <v>#DIV/0!</v>
      </c>
      <c r="AI53" s="191">
        <v>0</v>
      </c>
      <c r="AJ53" s="208"/>
    </row>
    <row r="54" s="1" customFormat="1" hidden="1" customHeight="1" spans="1:36">
      <c r="A54" s="47"/>
      <c r="B54" s="97"/>
      <c r="C54" s="100"/>
      <c r="D54" s="96"/>
      <c r="E54" s="99">
        <v>1</v>
      </c>
      <c r="F54" s="101">
        <v>1</v>
      </c>
      <c r="G54" s="95"/>
      <c r="H54" s="96"/>
      <c r="I54" s="96"/>
      <c r="J54" s="96"/>
      <c r="K54" s="96"/>
      <c r="L54" s="96"/>
      <c r="M54" s="141"/>
      <c r="N54" s="141"/>
      <c r="O54" s="141"/>
      <c r="P54" s="93"/>
      <c r="Q54" s="143" t="e">
        <f t="shared" si="6"/>
        <v>#DIV/0!</v>
      </c>
      <c r="R54" s="93"/>
      <c r="S54" s="143">
        <f t="shared" si="7"/>
        <v>0</v>
      </c>
      <c r="T54" s="92">
        <v>8</v>
      </c>
      <c r="U54" s="182"/>
      <c r="V54" s="143">
        <f t="shared" si="8"/>
        <v>0</v>
      </c>
      <c r="W54" s="92"/>
      <c r="X54" s="96">
        <v>0.8</v>
      </c>
      <c r="Y54" s="143">
        <f t="shared" si="9"/>
        <v>0</v>
      </c>
      <c r="Z54" s="188" t="e">
        <f t="shared" si="10"/>
        <v>#DIV/0!</v>
      </c>
      <c r="AA54" s="189"/>
      <c r="AB54" s="190"/>
      <c r="AC54" s="93"/>
      <c r="AD54" s="191">
        <f t="shared" si="11"/>
        <v>0</v>
      </c>
      <c r="AE54" s="192"/>
      <c r="AF54" s="188" t="e">
        <f t="shared" si="12"/>
        <v>#DIV/0!</v>
      </c>
      <c r="AG54" s="209"/>
      <c r="AH54" s="143" t="e">
        <f t="shared" si="13"/>
        <v>#DIV/0!</v>
      </c>
      <c r="AI54" s="191">
        <v>0</v>
      </c>
      <c r="AJ54" s="208"/>
    </row>
    <row r="55" s="1" customFormat="1" hidden="1" customHeight="1" spans="1:36">
      <c r="A55" s="47"/>
      <c r="B55" s="97"/>
      <c r="C55" s="100"/>
      <c r="D55" s="96"/>
      <c r="E55" s="99">
        <v>1</v>
      </c>
      <c r="F55" s="101">
        <v>1</v>
      </c>
      <c r="G55" s="95"/>
      <c r="H55" s="96"/>
      <c r="I55" s="96"/>
      <c r="J55" s="96"/>
      <c r="K55" s="96"/>
      <c r="L55" s="96"/>
      <c r="M55" s="141"/>
      <c r="N55" s="141"/>
      <c r="O55" s="141"/>
      <c r="P55" s="93"/>
      <c r="Q55" s="143" t="e">
        <f t="shared" si="6"/>
        <v>#DIV/0!</v>
      </c>
      <c r="R55" s="93"/>
      <c r="S55" s="143">
        <f t="shared" si="7"/>
        <v>0</v>
      </c>
      <c r="T55" s="96">
        <v>8</v>
      </c>
      <c r="U55" s="182"/>
      <c r="V55" s="143">
        <f t="shared" si="8"/>
        <v>0</v>
      </c>
      <c r="W55" s="96"/>
      <c r="X55" s="96">
        <v>0.8</v>
      </c>
      <c r="Y55" s="143">
        <f t="shared" si="9"/>
        <v>0</v>
      </c>
      <c r="Z55" s="188" t="e">
        <f t="shared" si="10"/>
        <v>#DIV/0!</v>
      </c>
      <c r="AA55" s="189"/>
      <c r="AB55" s="190"/>
      <c r="AC55" s="93"/>
      <c r="AD55" s="191">
        <f t="shared" si="11"/>
        <v>0</v>
      </c>
      <c r="AE55" s="192"/>
      <c r="AF55" s="188" t="e">
        <f t="shared" si="12"/>
        <v>#DIV/0!</v>
      </c>
      <c r="AG55" s="209"/>
      <c r="AH55" s="143" t="e">
        <f t="shared" si="13"/>
        <v>#DIV/0!</v>
      </c>
      <c r="AI55" s="191">
        <v>0</v>
      </c>
      <c r="AJ55" s="208"/>
    </row>
    <row r="56" s="1" customFormat="1" hidden="1" customHeight="1" spans="1:36">
      <c r="A56" s="47"/>
      <c r="B56" s="97"/>
      <c r="C56" s="100"/>
      <c r="D56" s="96"/>
      <c r="E56" s="99">
        <v>1</v>
      </c>
      <c r="F56" s="101">
        <v>1</v>
      </c>
      <c r="G56" s="95"/>
      <c r="H56" s="96"/>
      <c r="I56" s="96"/>
      <c r="J56" s="96"/>
      <c r="K56" s="96"/>
      <c r="L56" s="96"/>
      <c r="M56" s="141"/>
      <c r="N56" s="141"/>
      <c r="O56" s="141"/>
      <c r="P56" s="93"/>
      <c r="Q56" s="143" t="e">
        <f t="shared" si="6"/>
        <v>#DIV/0!</v>
      </c>
      <c r="R56" s="93"/>
      <c r="S56" s="143">
        <f t="shared" si="7"/>
        <v>0</v>
      </c>
      <c r="T56" s="92">
        <v>8</v>
      </c>
      <c r="U56" s="182"/>
      <c r="V56" s="143">
        <f t="shared" si="8"/>
        <v>0</v>
      </c>
      <c r="W56" s="92"/>
      <c r="X56" s="96">
        <v>0.8</v>
      </c>
      <c r="Y56" s="143">
        <f t="shared" si="9"/>
        <v>0</v>
      </c>
      <c r="Z56" s="188" t="e">
        <f t="shared" si="10"/>
        <v>#DIV/0!</v>
      </c>
      <c r="AA56" s="189"/>
      <c r="AB56" s="190"/>
      <c r="AC56" s="93"/>
      <c r="AD56" s="191">
        <f t="shared" si="11"/>
        <v>0</v>
      </c>
      <c r="AE56" s="192"/>
      <c r="AF56" s="188" t="e">
        <f t="shared" si="12"/>
        <v>#DIV/0!</v>
      </c>
      <c r="AG56" s="209"/>
      <c r="AH56" s="143" t="e">
        <f t="shared" si="13"/>
        <v>#DIV/0!</v>
      </c>
      <c r="AI56" s="191">
        <v>0</v>
      </c>
      <c r="AJ56" s="208"/>
    </row>
    <row r="57" s="1" customFormat="1" hidden="1" customHeight="1" spans="1:36">
      <c r="A57" s="47"/>
      <c r="B57" s="97"/>
      <c r="C57" s="100"/>
      <c r="D57" s="96"/>
      <c r="E57" s="99">
        <v>1</v>
      </c>
      <c r="F57" s="101">
        <v>1</v>
      </c>
      <c r="G57" s="95"/>
      <c r="H57" s="96"/>
      <c r="I57" s="96"/>
      <c r="J57" s="96"/>
      <c r="K57" s="96"/>
      <c r="L57" s="96"/>
      <c r="M57" s="141"/>
      <c r="N57" s="141"/>
      <c r="O57" s="141"/>
      <c r="P57" s="93"/>
      <c r="Q57" s="143" t="e">
        <f t="shared" si="6"/>
        <v>#DIV/0!</v>
      </c>
      <c r="R57" s="93"/>
      <c r="S57" s="143">
        <f t="shared" si="7"/>
        <v>0</v>
      </c>
      <c r="T57" s="96">
        <v>8</v>
      </c>
      <c r="U57" s="182"/>
      <c r="V57" s="143">
        <f t="shared" si="8"/>
        <v>0</v>
      </c>
      <c r="W57" s="96"/>
      <c r="X57" s="96">
        <v>0.8</v>
      </c>
      <c r="Y57" s="143">
        <f t="shared" si="9"/>
        <v>0</v>
      </c>
      <c r="Z57" s="188" t="e">
        <f t="shared" si="10"/>
        <v>#DIV/0!</v>
      </c>
      <c r="AA57" s="189"/>
      <c r="AB57" s="190"/>
      <c r="AC57" s="93"/>
      <c r="AD57" s="191">
        <f t="shared" si="11"/>
        <v>0</v>
      </c>
      <c r="AE57" s="192"/>
      <c r="AF57" s="188" t="e">
        <f t="shared" si="12"/>
        <v>#DIV/0!</v>
      </c>
      <c r="AG57" s="209"/>
      <c r="AH57" s="143" t="e">
        <f t="shared" si="13"/>
        <v>#DIV/0!</v>
      </c>
      <c r="AI57" s="191">
        <v>0</v>
      </c>
      <c r="AJ57" s="208"/>
    </row>
    <row r="58" s="1" customFormat="1" hidden="1" customHeight="1" spans="1:36">
      <c r="A58" s="47"/>
      <c r="B58" s="97"/>
      <c r="C58" s="100"/>
      <c r="D58" s="96"/>
      <c r="E58" s="99">
        <v>1</v>
      </c>
      <c r="F58" s="101">
        <v>1</v>
      </c>
      <c r="G58" s="95"/>
      <c r="H58" s="96"/>
      <c r="I58" s="96"/>
      <c r="J58" s="96"/>
      <c r="K58" s="96"/>
      <c r="L58" s="96"/>
      <c r="M58" s="141"/>
      <c r="N58" s="141"/>
      <c r="O58" s="141"/>
      <c r="P58" s="93"/>
      <c r="Q58" s="143" t="e">
        <f t="shared" si="6"/>
        <v>#DIV/0!</v>
      </c>
      <c r="R58" s="93"/>
      <c r="S58" s="143">
        <f t="shared" si="7"/>
        <v>0</v>
      </c>
      <c r="T58" s="92">
        <v>8</v>
      </c>
      <c r="U58" s="182"/>
      <c r="V58" s="143">
        <f t="shared" si="8"/>
        <v>0</v>
      </c>
      <c r="W58" s="92"/>
      <c r="X58" s="96">
        <v>0.8</v>
      </c>
      <c r="Y58" s="143">
        <f t="shared" si="9"/>
        <v>0</v>
      </c>
      <c r="Z58" s="188" t="e">
        <f t="shared" si="10"/>
        <v>#DIV/0!</v>
      </c>
      <c r="AA58" s="189"/>
      <c r="AB58" s="190"/>
      <c r="AC58" s="93"/>
      <c r="AD58" s="191">
        <f t="shared" si="11"/>
        <v>0</v>
      </c>
      <c r="AE58" s="192"/>
      <c r="AF58" s="188" t="e">
        <f t="shared" si="12"/>
        <v>#DIV/0!</v>
      </c>
      <c r="AG58" s="209"/>
      <c r="AH58" s="143" t="e">
        <f t="shared" si="13"/>
        <v>#DIV/0!</v>
      </c>
      <c r="AI58" s="191">
        <v>0</v>
      </c>
      <c r="AJ58" s="208"/>
    </row>
    <row r="59" s="1" customFormat="1" hidden="1" customHeight="1" spans="1:36">
      <c r="A59" s="47"/>
      <c r="B59" s="97"/>
      <c r="C59" s="100"/>
      <c r="D59" s="96"/>
      <c r="E59" s="99">
        <v>1</v>
      </c>
      <c r="F59" s="101">
        <v>1</v>
      </c>
      <c r="G59" s="95"/>
      <c r="H59" s="96"/>
      <c r="I59" s="96"/>
      <c r="J59" s="96"/>
      <c r="K59" s="96"/>
      <c r="L59" s="96"/>
      <c r="M59" s="141"/>
      <c r="N59" s="141"/>
      <c r="O59" s="141"/>
      <c r="P59" s="93"/>
      <c r="Q59" s="143" t="e">
        <f t="shared" si="6"/>
        <v>#DIV/0!</v>
      </c>
      <c r="R59" s="93"/>
      <c r="S59" s="143">
        <f t="shared" si="7"/>
        <v>0</v>
      </c>
      <c r="T59" s="96">
        <v>8</v>
      </c>
      <c r="U59" s="182"/>
      <c r="V59" s="143">
        <f t="shared" si="8"/>
        <v>0</v>
      </c>
      <c r="W59" s="96"/>
      <c r="X59" s="96">
        <v>0.8</v>
      </c>
      <c r="Y59" s="143">
        <f t="shared" si="9"/>
        <v>0</v>
      </c>
      <c r="Z59" s="188" t="e">
        <f t="shared" si="10"/>
        <v>#DIV/0!</v>
      </c>
      <c r="AA59" s="189"/>
      <c r="AB59" s="190"/>
      <c r="AC59" s="93"/>
      <c r="AD59" s="191">
        <f t="shared" si="11"/>
        <v>0</v>
      </c>
      <c r="AE59" s="192"/>
      <c r="AF59" s="188" t="e">
        <f t="shared" si="12"/>
        <v>#DIV/0!</v>
      </c>
      <c r="AG59" s="209"/>
      <c r="AH59" s="143" t="e">
        <f t="shared" si="13"/>
        <v>#DIV/0!</v>
      </c>
      <c r="AI59" s="191">
        <v>0</v>
      </c>
      <c r="AJ59" s="208"/>
    </row>
    <row r="60" s="1" customFormat="1" hidden="1" customHeight="1" spans="1:36">
      <c r="A60" s="47"/>
      <c r="B60" s="97"/>
      <c r="C60" s="100"/>
      <c r="D60" s="96"/>
      <c r="E60" s="99">
        <v>1</v>
      </c>
      <c r="F60" s="101">
        <v>1</v>
      </c>
      <c r="G60" s="95"/>
      <c r="H60" s="96"/>
      <c r="I60" s="96"/>
      <c r="J60" s="96"/>
      <c r="K60" s="96"/>
      <c r="L60" s="96"/>
      <c r="M60" s="141"/>
      <c r="N60" s="141"/>
      <c r="O60" s="141"/>
      <c r="P60" s="93"/>
      <c r="Q60" s="143" t="e">
        <f t="shared" si="6"/>
        <v>#DIV/0!</v>
      </c>
      <c r="R60" s="93"/>
      <c r="S60" s="143">
        <f t="shared" si="7"/>
        <v>0</v>
      </c>
      <c r="T60" s="92">
        <v>8</v>
      </c>
      <c r="U60" s="182"/>
      <c r="V60" s="143">
        <f t="shared" si="8"/>
        <v>0</v>
      </c>
      <c r="W60" s="92"/>
      <c r="X60" s="96">
        <v>0.8</v>
      </c>
      <c r="Y60" s="143">
        <f t="shared" si="9"/>
        <v>0</v>
      </c>
      <c r="Z60" s="188" t="e">
        <f t="shared" si="10"/>
        <v>#DIV/0!</v>
      </c>
      <c r="AA60" s="189"/>
      <c r="AB60" s="190"/>
      <c r="AC60" s="93"/>
      <c r="AD60" s="191">
        <f t="shared" si="11"/>
        <v>0</v>
      </c>
      <c r="AE60" s="192"/>
      <c r="AF60" s="188" t="e">
        <f t="shared" si="12"/>
        <v>#DIV/0!</v>
      </c>
      <c r="AG60" s="209"/>
      <c r="AH60" s="143" t="e">
        <f t="shared" si="13"/>
        <v>#DIV/0!</v>
      </c>
      <c r="AI60" s="191">
        <v>0</v>
      </c>
      <c r="AJ60" s="208"/>
    </row>
    <row r="61" s="1" customFormat="1" hidden="1" customHeight="1" spans="1:36">
      <c r="A61" s="47"/>
      <c r="B61" s="97"/>
      <c r="C61" s="100"/>
      <c r="D61" s="96"/>
      <c r="E61" s="99">
        <v>1</v>
      </c>
      <c r="F61" s="101">
        <v>1</v>
      </c>
      <c r="G61" s="95"/>
      <c r="H61" s="96"/>
      <c r="I61" s="96"/>
      <c r="J61" s="96"/>
      <c r="K61" s="96"/>
      <c r="L61" s="96"/>
      <c r="M61" s="141"/>
      <c r="N61" s="141"/>
      <c r="O61" s="141"/>
      <c r="P61" s="93"/>
      <c r="Q61" s="143" t="e">
        <f t="shared" si="6"/>
        <v>#DIV/0!</v>
      </c>
      <c r="R61" s="93"/>
      <c r="S61" s="143">
        <f t="shared" si="7"/>
        <v>0</v>
      </c>
      <c r="T61" s="96">
        <v>8</v>
      </c>
      <c r="U61" s="182"/>
      <c r="V61" s="143">
        <f t="shared" si="8"/>
        <v>0</v>
      </c>
      <c r="W61" s="96"/>
      <c r="X61" s="96">
        <v>0.8</v>
      </c>
      <c r="Y61" s="143">
        <f t="shared" si="9"/>
        <v>0</v>
      </c>
      <c r="Z61" s="188" t="e">
        <f t="shared" si="10"/>
        <v>#DIV/0!</v>
      </c>
      <c r="AA61" s="189"/>
      <c r="AB61" s="190"/>
      <c r="AC61" s="93"/>
      <c r="AD61" s="191">
        <f t="shared" si="11"/>
        <v>0</v>
      </c>
      <c r="AE61" s="192"/>
      <c r="AF61" s="188" t="e">
        <f t="shared" si="12"/>
        <v>#DIV/0!</v>
      </c>
      <c r="AG61" s="209"/>
      <c r="AH61" s="143" t="e">
        <f t="shared" si="13"/>
        <v>#DIV/0!</v>
      </c>
      <c r="AI61" s="191">
        <v>0</v>
      </c>
      <c r="AJ61" s="208"/>
    </row>
    <row r="62" s="1" customFormat="1" ht="28" customHeight="1" spans="1:36">
      <c r="A62" s="47"/>
      <c r="B62" s="97"/>
      <c r="C62" s="100"/>
      <c r="D62" s="96"/>
      <c r="E62" s="99">
        <v>1</v>
      </c>
      <c r="F62" s="101">
        <v>1</v>
      </c>
      <c r="G62" s="95"/>
      <c r="H62" s="96"/>
      <c r="I62" s="96"/>
      <c r="J62" s="96"/>
      <c r="K62" s="96"/>
      <c r="L62" s="96"/>
      <c r="M62" s="141"/>
      <c r="N62" s="141"/>
      <c r="O62" s="141"/>
      <c r="P62" s="93"/>
      <c r="Q62" s="143" t="e">
        <f t="shared" si="6"/>
        <v>#DIV/0!</v>
      </c>
      <c r="R62" s="93"/>
      <c r="S62" s="143">
        <f t="shared" si="7"/>
        <v>0</v>
      </c>
      <c r="T62" s="92">
        <v>8</v>
      </c>
      <c r="U62" s="182"/>
      <c r="V62" s="143">
        <f t="shared" si="8"/>
        <v>0</v>
      </c>
      <c r="W62" s="92"/>
      <c r="X62" s="96">
        <v>0.8</v>
      </c>
      <c r="Y62" s="143">
        <f t="shared" si="9"/>
        <v>0</v>
      </c>
      <c r="Z62" s="188" t="e">
        <f t="shared" si="10"/>
        <v>#DIV/0!</v>
      </c>
      <c r="AA62" s="189"/>
      <c r="AB62" s="190"/>
      <c r="AC62" s="93"/>
      <c r="AD62" s="191">
        <f t="shared" si="11"/>
        <v>0</v>
      </c>
      <c r="AE62" s="192"/>
      <c r="AF62" s="188" t="e">
        <f t="shared" si="12"/>
        <v>#DIV/0!</v>
      </c>
      <c r="AG62" s="209"/>
      <c r="AH62" s="143" t="e">
        <f t="shared" si="13"/>
        <v>#DIV/0!</v>
      </c>
      <c r="AI62" s="191">
        <v>0</v>
      </c>
      <c r="AJ62" s="208"/>
    </row>
    <row r="63" s="1" customFormat="1" customHeight="1" spans="1:36">
      <c r="A63" s="47"/>
      <c r="B63" s="97"/>
      <c r="C63" s="100"/>
      <c r="D63" s="96"/>
      <c r="E63" s="99">
        <v>1</v>
      </c>
      <c r="F63" s="101">
        <v>1</v>
      </c>
      <c r="G63" s="95"/>
      <c r="H63" s="96"/>
      <c r="I63" s="96"/>
      <c r="J63" s="96"/>
      <c r="K63" s="96"/>
      <c r="L63" s="96"/>
      <c r="M63" s="141"/>
      <c r="N63" s="141"/>
      <c r="O63" s="141"/>
      <c r="P63" s="93"/>
      <c r="Q63" s="143" t="e">
        <f t="shared" si="6"/>
        <v>#DIV/0!</v>
      </c>
      <c r="R63" s="93"/>
      <c r="S63" s="143">
        <f t="shared" si="7"/>
        <v>0</v>
      </c>
      <c r="T63" s="96"/>
      <c r="U63" s="182"/>
      <c r="V63" s="143">
        <f t="shared" si="8"/>
        <v>0</v>
      </c>
      <c r="W63" s="96"/>
      <c r="X63" s="96">
        <v>0.8</v>
      </c>
      <c r="Y63" s="143">
        <f t="shared" si="9"/>
        <v>0</v>
      </c>
      <c r="Z63" s="188" t="e">
        <f t="shared" si="10"/>
        <v>#DIV/0!</v>
      </c>
      <c r="AA63" s="189"/>
      <c r="AB63" s="190"/>
      <c r="AC63" s="93">
        <v>1</v>
      </c>
      <c r="AD63" s="191">
        <f t="shared" si="11"/>
        <v>0</v>
      </c>
      <c r="AE63" s="192"/>
      <c r="AF63" s="188" t="e">
        <f t="shared" si="12"/>
        <v>#DIV/0!</v>
      </c>
      <c r="AG63" s="207"/>
      <c r="AH63" s="143" t="e">
        <f t="shared" si="13"/>
        <v>#DIV/0!</v>
      </c>
      <c r="AI63" s="191">
        <v>0</v>
      </c>
      <c r="AJ63" s="208"/>
    </row>
    <row r="64" s="1" customFormat="1" customHeight="1" spans="1:36">
      <c r="A64" s="47"/>
      <c r="B64" s="210" t="s">
        <v>77</v>
      </c>
      <c r="C64" s="211" t="s">
        <v>77</v>
      </c>
      <c r="D64" s="56" t="s">
        <v>77</v>
      </c>
      <c r="E64" s="212">
        <v>1</v>
      </c>
      <c r="F64" s="213">
        <v>1</v>
      </c>
      <c r="G64" s="214"/>
      <c r="H64" s="135"/>
      <c r="I64" s="135"/>
      <c r="J64" s="135"/>
      <c r="K64" s="135"/>
      <c r="L64" s="135"/>
      <c r="M64" s="135"/>
      <c r="N64" s="135"/>
      <c r="O64" s="138"/>
      <c r="P64" s="262"/>
      <c r="Q64" s="304" t="e">
        <f t="shared" si="6"/>
        <v>#DIV/0!</v>
      </c>
      <c r="R64" s="93">
        <v>0</v>
      </c>
      <c r="S64" s="304">
        <f t="shared" si="7"/>
        <v>0</v>
      </c>
      <c r="T64" s="71"/>
      <c r="U64" s="71"/>
      <c r="V64" s="145">
        <f t="shared" si="8"/>
        <v>0</v>
      </c>
      <c r="W64" s="71"/>
      <c r="X64" s="71"/>
      <c r="Y64" s="145">
        <f t="shared" si="9"/>
        <v>0</v>
      </c>
      <c r="Z64" s="319" t="e">
        <f t="shared" si="10"/>
        <v>#DIV/0!</v>
      </c>
      <c r="AA64" s="299"/>
      <c r="AB64" s="299"/>
      <c r="AC64" s="71"/>
      <c r="AD64" s="320">
        <f t="shared" si="11"/>
        <v>0</v>
      </c>
      <c r="AE64" s="321"/>
      <c r="AF64" s="319" t="e">
        <f t="shared" si="12"/>
        <v>#DIV/0!</v>
      </c>
      <c r="AG64" s="322">
        <v>1</v>
      </c>
      <c r="AH64" s="145" t="e">
        <f t="shared" si="13"/>
        <v>#DIV/0!</v>
      </c>
      <c r="AI64" s="145">
        <v>0</v>
      </c>
      <c r="AJ64" s="323"/>
    </row>
    <row r="65" s="1" customFormat="1" customHeight="1" spans="1:19">
      <c r="A65" s="69"/>
      <c r="B65" s="215" t="s">
        <v>148</v>
      </c>
      <c r="C65" s="215"/>
      <c r="D65" s="215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305"/>
      <c r="R65" s="306">
        <f>SUM(AI29:AI64)</f>
        <v>9.71531070476069</v>
      </c>
      <c r="S65" s="307"/>
    </row>
    <row r="66" s="1" customFormat="1" ht="32" customHeight="1" spans="1:19">
      <c r="A66" s="217" t="s">
        <v>149</v>
      </c>
      <c r="B66" s="218" t="s">
        <v>150</v>
      </c>
      <c r="C66" s="194" t="s">
        <v>93</v>
      </c>
      <c r="D66" s="76" t="s">
        <v>151</v>
      </c>
      <c r="E66" s="219" t="s">
        <v>152</v>
      </c>
      <c r="F66" s="77" t="s">
        <v>153</v>
      </c>
      <c r="G66" s="220"/>
      <c r="H66" s="194"/>
      <c r="I66" s="219" t="s">
        <v>154</v>
      </c>
      <c r="J66" s="219" t="s">
        <v>155</v>
      </c>
      <c r="K66" s="219" t="s">
        <v>156</v>
      </c>
      <c r="L66" s="263" t="s">
        <v>157</v>
      </c>
      <c r="M66" s="219" t="s">
        <v>158</v>
      </c>
      <c r="N66" s="219" t="s">
        <v>62</v>
      </c>
      <c r="O66" s="264" t="s">
        <v>19</v>
      </c>
      <c r="P66" s="75" t="s">
        <v>159</v>
      </c>
      <c r="Q66" s="308" t="s">
        <v>160</v>
      </c>
      <c r="R66" s="309" t="s">
        <v>38</v>
      </c>
      <c r="S66" s="310" t="s">
        <v>19</v>
      </c>
    </row>
    <row r="67" s="1" customFormat="1" customHeight="1" spans="1:19">
      <c r="A67" s="221"/>
      <c r="B67" s="222"/>
      <c r="C67" s="33"/>
      <c r="D67" s="34"/>
      <c r="E67" s="46"/>
      <c r="F67" s="21" t="s">
        <v>20</v>
      </c>
      <c r="G67" s="21" t="s">
        <v>21</v>
      </c>
      <c r="H67" s="21" t="s">
        <v>22</v>
      </c>
      <c r="I67" s="46"/>
      <c r="J67" s="46"/>
      <c r="K67" s="46"/>
      <c r="L67" s="265"/>
      <c r="M67" s="46"/>
      <c r="N67" s="46"/>
      <c r="O67" s="266"/>
      <c r="P67" s="45"/>
      <c r="Q67" s="165"/>
      <c r="R67" s="166"/>
      <c r="S67" s="167"/>
    </row>
    <row r="68" s="1" customFormat="1" customHeight="1" spans="1:19">
      <c r="A68" s="221"/>
      <c r="B68" s="222"/>
      <c r="C68" s="223">
        <v>1</v>
      </c>
      <c r="D68" s="50"/>
      <c r="E68" s="51">
        <v>1</v>
      </c>
      <c r="F68" s="50" t="s">
        <v>161</v>
      </c>
      <c r="G68" s="50" t="s">
        <v>161</v>
      </c>
      <c r="H68" s="50" t="s">
        <v>161</v>
      </c>
      <c r="I68" s="93">
        <v>1</v>
      </c>
      <c r="J68" s="50" t="s">
        <v>161</v>
      </c>
      <c r="K68" s="129">
        <v>0</v>
      </c>
      <c r="L68" s="93">
        <v>8</v>
      </c>
      <c r="M68" s="129"/>
      <c r="N68" s="267">
        <f t="shared" ref="N68:N80" si="15">M68*E68</f>
        <v>0</v>
      </c>
      <c r="O68" s="268"/>
      <c r="P68" s="269">
        <f>SUM(N68:N80)+SUM(N83:N95)</f>
        <v>0</v>
      </c>
      <c r="Q68" s="311">
        <v>10000</v>
      </c>
      <c r="R68" s="169">
        <f>P68/Q68</f>
        <v>0</v>
      </c>
      <c r="S68" s="170"/>
    </row>
    <row r="69" s="1" customFormat="1" customHeight="1" spans="1:19">
      <c r="A69" s="221"/>
      <c r="B69" s="222"/>
      <c r="C69" s="224">
        <v>2</v>
      </c>
      <c r="D69" s="54"/>
      <c r="E69" s="61"/>
      <c r="F69" s="54"/>
      <c r="G69" s="54"/>
      <c r="H69" s="54"/>
      <c r="I69" s="99"/>
      <c r="J69" s="54"/>
      <c r="K69" s="134"/>
      <c r="L69" s="99"/>
      <c r="M69" s="134">
        <v>0</v>
      </c>
      <c r="N69" s="270">
        <f t="shared" si="15"/>
        <v>0</v>
      </c>
      <c r="O69" s="271"/>
      <c r="P69" s="269"/>
      <c r="Q69" s="311"/>
      <c r="R69" s="169"/>
      <c r="S69" s="171"/>
    </row>
    <row r="70" s="1" customFormat="1" customHeight="1" spans="1:19">
      <c r="A70" s="221"/>
      <c r="B70" s="222"/>
      <c r="C70" s="225"/>
      <c r="D70" s="63"/>
      <c r="E70" s="64"/>
      <c r="F70" s="63"/>
      <c r="G70" s="63"/>
      <c r="H70" s="63"/>
      <c r="I70" s="272"/>
      <c r="J70" s="63"/>
      <c r="K70" s="273"/>
      <c r="L70" s="272"/>
      <c r="M70" s="273">
        <v>0</v>
      </c>
      <c r="N70" s="270">
        <f t="shared" si="15"/>
        <v>0</v>
      </c>
      <c r="O70" s="271"/>
      <c r="P70" s="269"/>
      <c r="Q70" s="311"/>
      <c r="R70" s="169"/>
      <c r="S70" s="171"/>
    </row>
    <row r="71" s="1" customFormat="1" hidden="1" customHeight="1" spans="1:19">
      <c r="A71" s="221"/>
      <c r="B71" s="222"/>
      <c r="C71" s="225"/>
      <c r="D71" s="63"/>
      <c r="E71" s="64"/>
      <c r="F71" s="63"/>
      <c r="G71" s="63"/>
      <c r="H71" s="63"/>
      <c r="I71" s="272"/>
      <c r="J71" s="63"/>
      <c r="K71" s="273"/>
      <c r="L71" s="272"/>
      <c r="M71" s="273">
        <v>0</v>
      </c>
      <c r="N71" s="270">
        <f t="shared" si="15"/>
        <v>0</v>
      </c>
      <c r="O71" s="271"/>
      <c r="P71" s="269"/>
      <c r="Q71" s="311"/>
      <c r="R71" s="169"/>
      <c r="S71" s="171"/>
    </row>
    <row r="72" s="1" customFormat="1" hidden="1" customHeight="1" spans="1:19">
      <c r="A72" s="221"/>
      <c r="B72" s="222"/>
      <c r="C72" s="225"/>
      <c r="D72" s="63"/>
      <c r="E72" s="64"/>
      <c r="F72" s="63"/>
      <c r="G72" s="63"/>
      <c r="H72" s="63"/>
      <c r="I72" s="272"/>
      <c r="J72" s="63"/>
      <c r="K72" s="273"/>
      <c r="L72" s="272"/>
      <c r="M72" s="273">
        <v>0</v>
      </c>
      <c r="N72" s="270">
        <f t="shared" si="15"/>
        <v>0</v>
      </c>
      <c r="O72" s="271"/>
      <c r="P72" s="269"/>
      <c r="Q72" s="311"/>
      <c r="R72" s="169"/>
      <c r="S72" s="171"/>
    </row>
    <row r="73" s="1" customFormat="1" hidden="1" customHeight="1" spans="1:19">
      <c r="A73" s="221"/>
      <c r="B73" s="222"/>
      <c r="C73" s="225"/>
      <c r="D73" s="63"/>
      <c r="E73" s="64"/>
      <c r="F73" s="63"/>
      <c r="G73" s="63"/>
      <c r="H73" s="63"/>
      <c r="I73" s="272"/>
      <c r="J73" s="63"/>
      <c r="K73" s="273"/>
      <c r="L73" s="272"/>
      <c r="M73" s="273">
        <v>0</v>
      </c>
      <c r="N73" s="270">
        <f t="shared" si="15"/>
        <v>0</v>
      </c>
      <c r="O73" s="271"/>
      <c r="P73" s="269"/>
      <c r="Q73" s="311"/>
      <c r="R73" s="169"/>
      <c r="S73" s="171"/>
    </row>
    <row r="74" s="1" customFormat="1" hidden="1" customHeight="1" spans="1:19">
      <c r="A74" s="221"/>
      <c r="B74" s="222"/>
      <c r="C74" s="225"/>
      <c r="D74" s="63"/>
      <c r="E74" s="64"/>
      <c r="F74" s="63"/>
      <c r="G74" s="63"/>
      <c r="H74" s="63"/>
      <c r="I74" s="272"/>
      <c r="J74" s="63"/>
      <c r="K74" s="273"/>
      <c r="L74" s="272"/>
      <c r="M74" s="273">
        <v>0</v>
      </c>
      <c r="N74" s="270">
        <f t="shared" si="15"/>
        <v>0</v>
      </c>
      <c r="O74" s="271"/>
      <c r="P74" s="269"/>
      <c r="Q74" s="311"/>
      <c r="R74" s="169"/>
      <c r="S74" s="171"/>
    </row>
    <row r="75" s="1" customFormat="1" hidden="1" customHeight="1" spans="1:19">
      <c r="A75" s="221"/>
      <c r="B75" s="222"/>
      <c r="C75" s="225"/>
      <c r="D75" s="63"/>
      <c r="E75" s="64"/>
      <c r="F75" s="63"/>
      <c r="G75" s="63"/>
      <c r="H75" s="63"/>
      <c r="I75" s="272"/>
      <c r="J75" s="63"/>
      <c r="K75" s="273"/>
      <c r="L75" s="272"/>
      <c r="M75" s="273">
        <v>0</v>
      </c>
      <c r="N75" s="270">
        <f t="shared" si="15"/>
        <v>0</v>
      </c>
      <c r="O75" s="271"/>
      <c r="P75" s="269"/>
      <c r="Q75" s="311"/>
      <c r="R75" s="169"/>
      <c r="S75" s="171"/>
    </row>
    <row r="76" s="1" customFormat="1" hidden="1" customHeight="1" spans="1:19">
      <c r="A76" s="221"/>
      <c r="B76" s="222"/>
      <c r="C76" s="225"/>
      <c r="D76" s="63"/>
      <c r="E76" s="64"/>
      <c r="F76" s="63"/>
      <c r="G76" s="63"/>
      <c r="H76" s="63"/>
      <c r="I76" s="272"/>
      <c r="J76" s="63"/>
      <c r="K76" s="273"/>
      <c r="L76" s="272"/>
      <c r="M76" s="273">
        <v>0</v>
      </c>
      <c r="N76" s="270">
        <f t="shared" si="15"/>
        <v>0</v>
      </c>
      <c r="O76" s="271"/>
      <c r="P76" s="269"/>
      <c r="Q76" s="311"/>
      <c r="R76" s="169"/>
      <c r="S76" s="171"/>
    </row>
    <row r="77" s="1" customFormat="1" hidden="1" customHeight="1" spans="1:19">
      <c r="A77" s="221"/>
      <c r="B77" s="222"/>
      <c r="C77" s="225"/>
      <c r="D77" s="63"/>
      <c r="E77" s="64"/>
      <c r="F77" s="63"/>
      <c r="G77" s="63"/>
      <c r="H77" s="63"/>
      <c r="I77" s="272"/>
      <c r="J77" s="63"/>
      <c r="K77" s="273"/>
      <c r="L77" s="272"/>
      <c r="M77" s="273">
        <v>0</v>
      </c>
      <c r="N77" s="270">
        <f t="shared" si="15"/>
        <v>0</v>
      </c>
      <c r="O77" s="271"/>
      <c r="P77" s="269"/>
      <c r="Q77" s="311"/>
      <c r="R77" s="169"/>
      <c r="S77" s="171"/>
    </row>
    <row r="78" s="1" customFormat="1" hidden="1" customHeight="1" spans="1:19">
      <c r="A78" s="221"/>
      <c r="B78" s="222"/>
      <c r="C78" s="225"/>
      <c r="D78" s="63"/>
      <c r="E78" s="64"/>
      <c r="F78" s="63"/>
      <c r="G78" s="63"/>
      <c r="H78" s="63"/>
      <c r="I78" s="272"/>
      <c r="J78" s="63"/>
      <c r="K78" s="273"/>
      <c r="L78" s="272"/>
      <c r="M78" s="273">
        <v>0</v>
      </c>
      <c r="N78" s="270">
        <f t="shared" si="15"/>
        <v>0</v>
      </c>
      <c r="O78" s="271"/>
      <c r="P78" s="269"/>
      <c r="Q78" s="311"/>
      <c r="R78" s="169"/>
      <c r="S78" s="171"/>
    </row>
    <row r="79" s="1" customFormat="1" customHeight="1" spans="1:19">
      <c r="A79" s="221"/>
      <c r="B79" s="222"/>
      <c r="C79" s="225"/>
      <c r="D79" s="63"/>
      <c r="E79" s="64"/>
      <c r="F79" s="63"/>
      <c r="G79" s="63"/>
      <c r="H79" s="63"/>
      <c r="I79" s="272"/>
      <c r="J79" s="63"/>
      <c r="K79" s="273"/>
      <c r="L79" s="272"/>
      <c r="M79" s="273">
        <v>0</v>
      </c>
      <c r="N79" s="270">
        <f t="shared" si="15"/>
        <v>0</v>
      </c>
      <c r="O79" s="271"/>
      <c r="P79" s="269"/>
      <c r="Q79" s="311"/>
      <c r="R79" s="169"/>
      <c r="S79" s="171"/>
    </row>
    <row r="80" s="1" customFormat="1" customHeight="1" spans="1:19">
      <c r="A80" s="221"/>
      <c r="B80" s="222"/>
      <c r="C80" s="226" t="s">
        <v>77</v>
      </c>
      <c r="D80" s="227" t="s">
        <v>77</v>
      </c>
      <c r="E80" s="64">
        <v>1</v>
      </c>
      <c r="F80" s="63" t="s">
        <v>161</v>
      </c>
      <c r="G80" s="63" t="s">
        <v>161</v>
      </c>
      <c r="H80" s="63" t="s">
        <v>161</v>
      </c>
      <c r="I80" s="272">
        <v>1</v>
      </c>
      <c r="J80" s="63" t="s">
        <v>161</v>
      </c>
      <c r="K80" s="273">
        <v>1</v>
      </c>
      <c r="L80" s="272">
        <v>50</v>
      </c>
      <c r="M80" s="273">
        <v>0</v>
      </c>
      <c r="N80" s="274">
        <f t="shared" si="15"/>
        <v>0</v>
      </c>
      <c r="O80" s="275"/>
      <c r="P80" s="269"/>
      <c r="Q80" s="311"/>
      <c r="R80" s="169"/>
      <c r="S80" s="171"/>
    </row>
    <row r="81" s="1" customFormat="1" customHeight="1" spans="1:19">
      <c r="A81" s="221"/>
      <c r="B81" s="228" t="s">
        <v>162</v>
      </c>
      <c r="C81" s="229" t="s">
        <v>93</v>
      </c>
      <c r="D81" s="230" t="s">
        <v>163</v>
      </c>
      <c r="E81" s="231" t="s">
        <v>164</v>
      </c>
      <c r="F81" s="231" t="s">
        <v>66</v>
      </c>
      <c r="G81" s="231" t="s">
        <v>66</v>
      </c>
      <c r="H81" s="231" t="s">
        <v>66</v>
      </c>
      <c r="I81" s="231" t="s">
        <v>66</v>
      </c>
      <c r="J81" s="231" t="s">
        <v>66</v>
      </c>
      <c r="K81" s="231" t="s">
        <v>66</v>
      </c>
      <c r="L81" s="231" t="s">
        <v>66</v>
      </c>
      <c r="M81" s="231" t="s">
        <v>158</v>
      </c>
      <c r="N81" s="231" t="s">
        <v>62</v>
      </c>
      <c r="O81" s="276"/>
      <c r="P81" s="269"/>
      <c r="Q81" s="311"/>
      <c r="R81" s="169"/>
      <c r="S81" s="171"/>
    </row>
    <row r="82" s="1" customFormat="1" customHeight="1" spans="1:19">
      <c r="A82" s="221"/>
      <c r="B82" s="232"/>
      <c r="C82" s="33"/>
      <c r="D82" s="34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77"/>
      <c r="P82" s="269"/>
      <c r="Q82" s="311"/>
      <c r="R82" s="169"/>
      <c r="S82" s="171"/>
    </row>
    <row r="83" s="1" customFormat="1" customHeight="1" spans="1:19">
      <c r="A83" s="233"/>
      <c r="B83" s="232"/>
      <c r="C83" s="223">
        <v>1</v>
      </c>
      <c r="D83" s="234" t="s">
        <v>161</v>
      </c>
      <c r="E83" s="51">
        <v>1</v>
      </c>
      <c r="F83" s="235" t="s">
        <v>66</v>
      </c>
      <c r="G83" s="235" t="s">
        <v>66</v>
      </c>
      <c r="H83" s="235" t="s">
        <v>66</v>
      </c>
      <c r="I83" s="235" t="s">
        <v>66</v>
      </c>
      <c r="J83" s="235" t="s">
        <v>66</v>
      </c>
      <c r="K83" s="235" t="s">
        <v>66</v>
      </c>
      <c r="L83" s="235" t="s">
        <v>66</v>
      </c>
      <c r="M83" s="278">
        <v>0</v>
      </c>
      <c r="N83" s="267">
        <f t="shared" ref="N83:N95" si="16">M83*E83</f>
        <v>0</v>
      </c>
      <c r="O83" s="268"/>
      <c r="P83" s="269"/>
      <c r="Q83" s="311"/>
      <c r="R83" s="169"/>
      <c r="S83" s="174"/>
    </row>
    <row r="84" s="1" customFormat="1" customHeight="1" spans="1:19">
      <c r="A84" s="233"/>
      <c r="B84" s="232"/>
      <c r="C84" s="224">
        <v>2</v>
      </c>
      <c r="D84" s="236" t="s">
        <v>161</v>
      </c>
      <c r="E84" s="61">
        <v>1</v>
      </c>
      <c r="F84" s="237" t="s">
        <v>66</v>
      </c>
      <c r="G84" s="237" t="s">
        <v>66</v>
      </c>
      <c r="H84" s="237" t="s">
        <v>66</v>
      </c>
      <c r="I84" s="237" t="s">
        <v>66</v>
      </c>
      <c r="J84" s="237" t="s">
        <v>66</v>
      </c>
      <c r="K84" s="237" t="s">
        <v>66</v>
      </c>
      <c r="L84" s="237" t="s">
        <v>66</v>
      </c>
      <c r="M84" s="273">
        <v>0</v>
      </c>
      <c r="N84" s="270">
        <f t="shared" si="16"/>
        <v>0</v>
      </c>
      <c r="O84" s="271"/>
      <c r="P84" s="269"/>
      <c r="Q84" s="311"/>
      <c r="R84" s="169"/>
      <c r="S84" s="174"/>
    </row>
    <row r="85" s="1" customFormat="1" customHeight="1" spans="1:19">
      <c r="A85" s="233"/>
      <c r="B85" s="232"/>
      <c r="C85" s="225"/>
      <c r="D85" s="236"/>
      <c r="E85" s="64"/>
      <c r="F85" s="237" t="s">
        <v>66</v>
      </c>
      <c r="G85" s="237" t="s">
        <v>66</v>
      </c>
      <c r="H85" s="237" t="s">
        <v>66</v>
      </c>
      <c r="I85" s="237" t="s">
        <v>66</v>
      </c>
      <c r="J85" s="237" t="s">
        <v>66</v>
      </c>
      <c r="K85" s="237" t="s">
        <v>66</v>
      </c>
      <c r="L85" s="237" t="s">
        <v>66</v>
      </c>
      <c r="M85" s="273">
        <v>0</v>
      </c>
      <c r="N85" s="270">
        <f t="shared" si="16"/>
        <v>0</v>
      </c>
      <c r="O85" s="275"/>
      <c r="P85" s="269"/>
      <c r="Q85" s="311"/>
      <c r="R85" s="169"/>
      <c r="S85" s="174"/>
    </row>
    <row r="86" s="1" customFormat="1" hidden="1" customHeight="1" spans="1:19">
      <c r="A86" s="233"/>
      <c r="B86" s="232"/>
      <c r="C86" s="225"/>
      <c r="D86" s="236"/>
      <c r="E86" s="64"/>
      <c r="F86" s="237" t="s">
        <v>66</v>
      </c>
      <c r="G86" s="237" t="s">
        <v>66</v>
      </c>
      <c r="H86" s="237" t="s">
        <v>66</v>
      </c>
      <c r="I86" s="237" t="s">
        <v>66</v>
      </c>
      <c r="J86" s="237" t="s">
        <v>66</v>
      </c>
      <c r="K86" s="237" t="s">
        <v>66</v>
      </c>
      <c r="L86" s="237" t="s">
        <v>66</v>
      </c>
      <c r="M86" s="273">
        <v>0</v>
      </c>
      <c r="N86" s="270">
        <f t="shared" si="16"/>
        <v>0</v>
      </c>
      <c r="O86" s="275"/>
      <c r="P86" s="269"/>
      <c r="Q86" s="311"/>
      <c r="R86" s="169"/>
      <c r="S86" s="174"/>
    </row>
    <row r="87" s="1" customFormat="1" hidden="1" customHeight="1" spans="1:19">
      <c r="A87" s="233"/>
      <c r="B87" s="232"/>
      <c r="C87" s="225"/>
      <c r="D87" s="236"/>
      <c r="E87" s="64"/>
      <c r="F87" s="237" t="s">
        <v>66</v>
      </c>
      <c r="G87" s="237" t="s">
        <v>66</v>
      </c>
      <c r="H87" s="237" t="s">
        <v>66</v>
      </c>
      <c r="I87" s="237" t="s">
        <v>66</v>
      </c>
      <c r="J87" s="237" t="s">
        <v>66</v>
      </c>
      <c r="K87" s="237" t="s">
        <v>66</v>
      </c>
      <c r="L87" s="237" t="s">
        <v>66</v>
      </c>
      <c r="M87" s="273">
        <v>0</v>
      </c>
      <c r="N87" s="270">
        <f t="shared" si="16"/>
        <v>0</v>
      </c>
      <c r="O87" s="275"/>
      <c r="P87" s="269"/>
      <c r="Q87" s="311"/>
      <c r="R87" s="169"/>
      <c r="S87" s="174"/>
    </row>
    <row r="88" s="1" customFormat="1" hidden="1" customHeight="1" spans="1:19">
      <c r="A88" s="233"/>
      <c r="B88" s="232"/>
      <c r="C88" s="225"/>
      <c r="D88" s="236"/>
      <c r="E88" s="64"/>
      <c r="F88" s="237" t="s">
        <v>66</v>
      </c>
      <c r="G88" s="237" t="s">
        <v>66</v>
      </c>
      <c r="H88" s="237" t="s">
        <v>66</v>
      </c>
      <c r="I88" s="237" t="s">
        <v>66</v>
      </c>
      <c r="J88" s="237" t="s">
        <v>66</v>
      </c>
      <c r="K88" s="237" t="s">
        <v>66</v>
      </c>
      <c r="L88" s="237" t="s">
        <v>66</v>
      </c>
      <c r="M88" s="273">
        <v>0</v>
      </c>
      <c r="N88" s="270">
        <f t="shared" si="16"/>
        <v>0</v>
      </c>
      <c r="O88" s="275"/>
      <c r="P88" s="269"/>
      <c r="Q88" s="311"/>
      <c r="R88" s="169"/>
      <c r="S88" s="174"/>
    </row>
    <row r="89" s="1" customFormat="1" hidden="1" customHeight="1" spans="1:19">
      <c r="A89" s="233"/>
      <c r="B89" s="232"/>
      <c r="C89" s="225"/>
      <c r="D89" s="236"/>
      <c r="E89" s="64"/>
      <c r="F89" s="237" t="s">
        <v>66</v>
      </c>
      <c r="G89" s="237" t="s">
        <v>66</v>
      </c>
      <c r="H89" s="237" t="s">
        <v>66</v>
      </c>
      <c r="I89" s="237" t="s">
        <v>66</v>
      </c>
      <c r="J89" s="237" t="s">
        <v>66</v>
      </c>
      <c r="K89" s="237" t="s">
        <v>66</v>
      </c>
      <c r="L89" s="237" t="s">
        <v>66</v>
      </c>
      <c r="M89" s="273">
        <v>0</v>
      </c>
      <c r="N89" s="270">
        <f t="shared" si="16"/>
        <v>0</v>
      </c>
      <c r="O89" s="275"/>
      <c r="P89" s="269"/>
      <c r="Q89" s="311"/>
      <c r="R89" s="169"/>
      <c r="S89" s="174"/>
    </row>
    <row r="90" s="1" customFormat="1" hidden="1" customHeight="1" spans="1:19">
      <c r="A90" s="233"/>
      <c r="B90" s="232"/>
      <c r="C90" s="225"/>
      <c r="D90" s="236"/>
      <c r="E90" s="64"/>
      <c r="F90" s="237" t="s">
        <v>66</v>
      </c>
      <c r="G90" s="237" t="s">
        <v>66</v>
      </c>
      <c r="H90" s="237" t="s">
        <v>66</v>
      </c>
      <c r="I90" s="237" t="s">
        <v>66</v>
      </c>
      <c r="J90" s="237" t="s">
        <v>66</v>
      </c>
      <c r="K90" s="237" t="s">
        <v>66</v>
      </c>
      <c r="L90" s="237" t="s">
        <v>66</v>
      </c>
      <c r="M90" s="273">
        <v>0</v>
      </c>
      <c r="N90" s="270">
        <f t="shared" si="16"/>
        <v>0</v>
      </c>
      <c r="O90" s="275"/>
      <c r="P90" s="269"/>
      <c r="Q90" s="311"/>
      <c r="R90" s="169"/>
      <c r="S90" s="174"/>
    </row>
    <row r="91" s="1" customFormat="1" hidden="1" customHeight="1" spans="1:19">
      <c r="A91" s="233"/>
      <c r="B91" s="232"/>
      <c r="C91" s="225"/>
      <c r="D91" s="236"/>
      <c r="E91" s="64"/>
      <c r="F91" s="237" t="s">
        <v>66</v>
      </c>
      <c r="G91" s="237" t="s">
        <v>66</v>
      </c>
      <c r="H91" s="237" t="s">
        <v>66</v>
      </c>
      <c r="I91" s="237" t="s">
        <v>66</v>
      </c>
      <c r="J91" s="237" t="s">
        <v>66</v>
      </c>
      <c r="K91" s="237" t="s">
        <v>66</v>
      </c>
      <c r="L91" s="237" t="s">
        <v>66</v>
      </c>
      <c r="M91" s="273">
        <v>0</v>
      </c>
      <c r="N91" s="270">
        <f t="shared" si="16"/>
        <v>0</v>
      </c>
      <c r="O91" s="275"/>
      <c r="P91" s="269"/>
      <c r="Q91" s="311"/>
      <c r="R91" s="169"/>
      <c r="S91" s="174"/>
    </row>
    <row r="92" s="1" customFormat="1" hidden="1" customHeight="1" spans="1:19">
      <c r="A92" s="233"/>
      <c r="B92" s="232"/>
      <c r="C92" s="225"/>
      <c r="D92" s="236"/>
      <c r="E92" s="64"/>
      <c r="F92" s="237" t="s">
        <v>66</v>
      </c>
      <c r="G92" s="237" t="s">
        <v>66</v>
      </c>
      <c r="H92" s="237" t="s">
        <v>66</v>
      </c>
      <c r="I92" s="237" t="s">
        <v>66</v>
      </c>
      <c r="J92" s="237" t="s">
        <v>66</v>
      </c>
      <c r="K92" s="237" t="s">
        <v>66</v>
      </c>
      <c r="L92" s="237" t="s">
        <v>66</v>
      </c>
      <c r="M92" s="273">
        <v>0</v>
      </c>
      <c r="N92" s="270">
        <f t="shared" si="16"/>
        <v>0</v>
      </c>
      <c r="O92" s="275"/>
      <c r="P92" s="269"/>
      <c r="Q92" s="311"/>
      <c r="R92" s="169"/>
      <c r="S92" s="174"/>
    </row>
    <row r="93" s="1" customFormat="1" hidden="1" customHeight="1" spans="1:19">
      <c r="A93" s="233"/>
      <c r="B93" s="232"/>
      <c r="C93" s="225"/>
      <c r="D93" s="236"/>
      <c r="E93" s="64"/>
      <c r="F93" s="237" t="s">
        <v>66</v>
      </c>
      <c r="G93" s="237" t="s">
        <v>66</v>
      </c>
      <c r="H93" s="237" t="s">
        <v>66</v>
      </c>
      <c r="I93" s="237" t="s">
        <v>66</v>
      </c>
      <c r="J93" s="237" t="s">
        <v>66</v>
      </c>
      <c r="K93" s="237" t="s">
        <v>66</v>
      </c>
      <c r="L93" s="237" t="s">
        <v>66</v>
      </c>
      <c r="M93" s="273">
        <v>0</v>
      </c>
      <c r="N93" s="270">
        <f t="shared" si="16"/>
        <v>0</v>
      </c>
      <c r="O93" s="275"/>
      <c r="P93" s="269"/>
      <c r="Q93" s="311"/>
      <c r="R93" s="169"/>
      <c r="S93" s="174"/>
    </row>
    <row r="94" s="1" customFormat="1" customHeight="1" spans="1:19">
      <c r="A94" s="233"/>
      <c r="B94" s="232"/>
      <c r="C94" s="225"/>
      <c r="D94" s="236"/>
      <c r="E94" s="64"/>
      <c r="F94" s="237" t="s">
        <v>66</v>
      </c>
      <c r="G94" s="237" t="s">
        <v>66</v>
      </c>
      <c r="H94" s="237" t="s">
        <v>66</v>
      </c>
      <c r="I94" s="237" t="s">
        <v>66</v>
      </c>
      <c r="J94" s="237" t="s">
        <v>66</v>
      </c>
      <c r="K94" s="237" t="s">
        <v>66</v>
      </c>
      <c r="L94" s="237" t="s">
        <v>66</v>
      </c>
      <c r="M94" s="273">
        <v>0</v>
      </c>
      <c r="N94" s="270">
        <f t="shared" si="16"/>
        <v>0</v>
      </c>
      <c r="O94" s="275"/>
      <c r="P94" s="269"/>
      <c r="Q94" s="311"/>
      <c r="R94" s="169"/>
      <c r="S94" s="174"/>
    </row>
    <row r="95" s="1" customFormat="1" customHeight="1" spans="1:19">
      <c r="A95" s="238"/>
      <c r="B95" s="239"/>
      <c r="C95" s="240" t="s">
        <v>77</v>
      </c>
      <c r="D95" s="241" t="s">
        <v>77</v>
      </c>
      <c r="E95" s="242">
        <v>1</v>
      </c>
      <c r="F95" s="145" t="s">
        <v>66</v>
      </c>
      <c r="G95" s="145" t="s">
        <v>66</v>
      </c>
      <c r="H95" s="145" t="s">
        <v>66</v>
      </c>
      <c r="I95" s="145" t="s">
        <v>66</v>
      </c>
      <c r="J95" s="145" t="s">
        <v>66</v>
      </c>
      <c r="K95" s="145" t="s">
        <v>66</v>
      </c>
      <c r="L95" s="145" t="s">
        <v>66</v>
      </c>
      <c r="M95" s="146">
        <v>0</v>
      </c>
      <c r="N95" s="279">
        <f t="shared" si="16"/>
        <v>0</v>
      </c>
      <c r="O95" s="280"/>
      <c r="P95" s="281"/>
      <c r="Q95" s="312"/>
      <c r="R95" s="177"/>
      <c r="S95" s="178"/>
    </row>
    <row r="96" s="1" customFormat="1" customHeight="1" spans="1:19">
      <c r="A96" s="243" t="s">
        <v>165</v>
      </c>
      <c r="B96" s="220" t="s">
        <v>166</v>
      </c>
      <c r="C96" s="220"/>
      <c r="D96" s="220"/>
      <c r="E96" s="220"/>
      <c r="F96" s="220"/>
      <c r="G96" s="220"/>
      <c r="H96" s="220"/>
      <c r="I96" s="220"/>
      <c r="J96" s="74"/>
      <c r="K96" s="220" t="s">
        <v>167</v>
      </c>
      <c r="L96" s="220"/>
      <c r="M96" s="220"/>
      <c r="N96" s="220"/>
      <c r="O96" s="220"/>
      <c r="P96" s="220"/>
      <c r="Q96" s="220"/>
      <c r="R96" s="309" t="s">
        <v>168</v>
      </c>
      <c r="S96" s="310" t="s">
        <v>19</v>
      </c>
    </row>
    <row r="97" s="1" customFormat="1" ht="47" customHeight="1" spans="1:19">
      <c r="A97" s="244"/>
      <c r="B97" s="33" t="s">
        <v>93</v>
      </c>
      <c r="C97" s="34" t="s">
        <v>23</v>
      </c>
      <c r="D97" s="34" t="s">
        <v>169</v>
      </c>
      <c r="E97" s="34" t="s">
        <v>170</v>
      </c>
      <c r="F97" s="34" t="s">
        <v>171</v>
      </c>
      <c r="G97" s="34" t="s">
        <v>172</v>
      </c>
      <c r="H97" s="34" t="s">
        <v>173</v>
      </c>
      <c r="I97" s="34" t="s">
        <v>174</v>
      </c>
      <c r="J97" s="35" t="s">
        <v>175</v>
      </c>
      <c r="K97" s="45" t="s">
        <v>176</v>
      </c>
      <c r="L97" s="46" t="s">
        <v>177</v>
      </c>
      <c r="M97" s="46" t="s">
        <v>178</v>
      </c>
      <c r="N97" s="46" t="s">
        <v>179</v>
      </c>
      <c r="O97" s="46" t="s">
        <v>180</v>
      </c>
      <c r="P97" s="46" t="s">
        <v>181</v>
      </c>
      <c r="Q97" s="165" t="s">
        <v>182</v>
      </c>
      <c r="R97" s="166"/>
      <c r="S97" s="167"/>
    </row>
    <row r="98" s="1" customFormat="1" customHeight="1" spans="1:19">
      <c r="A98" s="244"/>
      <c r="B98" s="245">
        <v>1</v>
      </c>
      <c r="C98" s="246" t="s">
        <v>183</v>
      </c>
      <c r="D98" s="246" t="s">
        <v>184</v>
      </c>
      <c r="E98" s="246"/>
      <c r="F98" s="246">
        <v>1</v>
      </c>
      <c r="G98" s="247">
        <f>E98*F98</f>
        <v>0</v>
      </c>
      <c r="H98" s="248">
        <v>5</v>
      </c>
      <c r="I98" s="282">
        <v>36</v>
      </c>
      <c r="J98" s="283">
        <f>H98/I98</f>
        <v>0.138888888888889</v>
      </c>
      <c r="K98" s="284" t="s">
        <v>185</v>
      </c>
      <c r="L98" s="285">
        <v>432</v>
      </c>
      <c r="M98" s="286" t="s">
        <v>186</v>
      </c>
      <c r="N98" s="287" t="s">
        <v>187</v>
      </c>
      <c r="O98" s="94">
        <v>2700</v>
      </c>
      <c r="P98" s="94">
        <v>360</v>
      </c>
      <c r="Q98" s="313">
        <f>O98/P98</f>
        <v>7.5</v>
      </c>
      <c r="R98" s="169">
        <f>Q98+J98</f>
        <v>7.63888888888889</v>
      </c>
      <c r="S98" s="314"/>
    </row>
    <row r="99" s="1" customFormat="1" customHeight="1" spans="1:19">
      <c r="A99" s="244"/>
      <c r="B99" s="249">
        <v>2</v>
      </c>
      <c r="C99" s="250"/>
      <c r="D99" s="250"/>
      <c r="E99" s="250"/>
      <c r="F99" s="251"/>
      <c r="G99" s="252"/>
      <c r="H99" s="248"/>
      <c r="I99" s="288"/>
      <c r="J99" s="283"/>
      <c r="K99" s="289"/>
      <c r="L99" s="290"/>
      <c r="M99" s="291"/>
      <c r="N99" s="287"/>
      <c r="O99" s="101"/>
      <c r="P99" s="101"/>
      <c r="Q99" s="313"/>
      <c r="R99" s="169"/>
      <c r="S99" s="315"/>
    </row>
    <row r="100" s="1" customFormat="1" customHeight="1" spans="1:19">
      <c r="A100" s="244"/>
      <c r="B100" s="249">
        <v>3</v>
      </c>
      <c r="C100" s="250"/>
      <c r="D100" s="250"/>
      <c r="E100" s="250"/>
      <c r="F100" s="251"/>
      <c r="G100" s="252"/>
      <c r="H100" s="248"/>
      <c r="I100" s="288"/>
      <c r="J100" s="283"/>
      <c r="K100" s="289"/>
      <c r="L100" s="290"/>
      <c r="M100" s="291"/>
      <c r="N100" s="287"/>
      <c r="O100" s="101"/>
      <c r="P100" s="101"/>
      <c r="Q100" s="313"/>
      <c r="R100" s="169"/>
      <c r="S100" s="315"/>
    </row>
    <row r="101" s="1" customFormat="1" customHeight="1" spans="1:19">
      <c r="A101" s="244"/>
      <c r="B101" s="249">
        <v>4</v>
      </c>
      <c r="C101" s="253"/>
      <c r="D101" s="250"/>
      <c r="E101" s="250"/>
      <c r="F101" s="251"/>
      <c r="G101" s="252"/>
      <c r="H101" s="248"/>
      <c r="I101" s="288"/>
      <c r="J101" s="283"/>
      <c r="K101" s="289"/>
      <c r="L101" s="290"/>
      <c r="M101" s="291"/>
      <c r="N101" s="287"/>
      <c r="O101" s="101"/>
      <c r="P101" s="101"/>
      <c r="Q101" s="313"/>
      <c r="R101" s="169"/>
      <c r="S101" s="315"/>
    </row>
    <row r="102" s="1" customFormat="1" customHeight="1" spans="1:19">
      <c r="A102" s="244"/>
      <c r="B102" s="249">
        <v>5</v>
      </c>
      <c r="C102" s="250"/>
      <c r="D102" s="250"/>
      <c r="E102" s="250"/>
      <c r="F102" s="251"/>
      <c r="G102" s="252"/>
      <c r="H102" s="248"/>
      <c r="I102" s="288"/>
      <c r="J102" s="283"/>
      <c r="K102" s="289"/>
      <c r="L102" s="290"/>
      <c r="M102" s="291"/>
      <c r="N102" s="287"/>
      <c r="O102" s="101"/>
      <c r="P102" s="101"/>
      <c r="Q102" s="313"/>
      <c r="R102" s="169"/>
      <c r="S102" s="315"/>
    </row>
    <row r="103" s="1" customFormat="1" customHeight="1" spans="1:19">
      <c r="A103" s="244"/>
      <c r="B103" s="249">
        <v>6</v>
      </c>
      <c r="C103" s="250"/>
      <c r="D103" s="250"/>
      <c r="E103" s="250"/>
      <c r="F103" s="251"/>
      <c r="G103" s="252"/>
      <c r="H103" s="248"/>
      <c r="I103" s="288"/>
      <c r="J103" s="283"/>
      <c r="K103" s="289"/>
      <c r="L103" s="290"/>
      <c r="M103" s="291"/>
      <c r="N103" s="287"/>
      <c r="O103" s="101"/>
      <c r="P103" s="101"/>
      <c r="Q103" s="313"/>
      <c r="R103" s="169"/>
      <c r="S103" s="315"/>
    </row>
    <row r="104" s="1" customFormat="1" hidden="1" customHeight="1" spans="1:19">
      <c r="A104" s="244"/>
      <c r="B104" s="254"/>
      <c r="C104" s="255"/>
      <c r="D104" s="255"/>
      <c r="E104" s="255"/>
      <c r="F104" s="256"/>
      <c r="G104" s="252"/>
      <c r="H104" s="248"/>
      <c r="I104" s="292"/>
      <c r="J104" s="283"/>
      <c r="K104" s="293"/>
      <c r="L104" s="294"/>
      <c r="M104" s="295"/>
      <c r="N104" s="287"/>
      <c r="O104" s="296"/>
      <c r="P104" s="296"/>
      <c r="Q104" s="313"/>
      <c r="R104" s="169"/>
      <c r="S104" s="316"/>
    </row>
    <row r="105" s="1" customFormat="1" hidden="1" customHeight="1" spans="1:19">
      <c r="A105" s="244"/>
      <c r="B105" s="254"/>
      <c r="C105" s="255"/>
      <c r="D105" s="255"/>
      <c r="E105" s="255"/>
      <c r="F105" s="256"/>
      <c r="G105" s="252"/>
      <c r="H105" s="248"/>
      <c r="I105" s="292"/>
      <c r="J105" s="283"/>
      <c r="K105" s="293"/>
      <c r="L105" s="294"/>
      <c r="M105" s="295"/>
      <c r="N105" s="287"/>
      <c r="O105" s="296"/>
      <c r="P105" s="296"/>
      <c r="Q105" s="313"/>
      <c r="R105" s="169"/>
      <c r="S105" s="316"/>
    </row>
    <row r="106" s="1" customFormat="1" hidden="1" customHeight="1" spans="1:19">
      <c r="A106" s="244"/>
      <c r="B106" s="254"/>
      <c r="C106" s="255"/>
      <c r="D106" s="255"/>
      <c r="E106" s="255"/>
      <c r="F106" s="256"/>
      <c r="G106" s="252"/>
      <c r="H106" s="248"/>
      <c r="I106" s="292"/>
      <c r="J106" s="283"/>
      <c r="K106" s="293"/>
      <c r="L106" s="294"/>
      <c r="M106" s="295"/>
      <c r="N106" s="287"/>
      <c r="O106" s="296"/>
      <c r="P106" s="296"/>
      <c r="Q106" s="313"/>
      <c r="R106" s="169"/>
      <c r="S106" s="316"/>
    </row>
    <row r="107" s="1" customFormat="1" hidden="1" customHeight="1" spans="1:19">
      <c r="A107" s="244"/>
      <c r="B107" s="254"/>
      <c r="C107" s="255"/>
      <c r="D107" s="255"/>
      <c r="E107" s="255"/>
      <c r="F107" s="256"/>
      <c r="G107" s="252"/>
      <c r="H107" s="248"/>
      <c r="I107" s="292"/>
      <c r="J107" s="283"/>
      <c r="K107" s="293"/>
      <c r="L107" s="294"/>
      <c r="M107" s="295"/>
      <c r="N107" s="287"/>
      <c r="O107" s="296"/>
      <c r="P107" s="296"/>
      <c r="Q107" s="313"/>
      <c r="R107" s="169"/>
      <c r="S107" s="316"/>
    </row>
    <row r="108" s="1" customFormat="1" hidden="1" customHeight="1" spans="1:19">
      <c r="A108" s="244"/>
      <c r="B108" s="254"/>
      <c r="C108" s="255"/>
      <c r="D108" s="255"/>
      <c r="E108" s="255"/>
      <c r="F108" s="256"/>
      <c r="G108" s="252"/>
      <c r="H108" s="248"/>
      <c r="I108" s="292"/>
      <c r="J108" s="283"/>
      <c r="K108" s="293"/>
      <c r="L108" s="294"/>
      <c r="M108" s="295"/>
      <c r="N108" s="287"/>
      <c r="O108" s="296"/>
      <c r="P108" s="296"/>
      <c r="Q108" s="313"/>
      <c r="R108" s="169"/>
      <c r="S108" s="316"/>
    </row>
    <row r="109" s="1" customFormat="1" hidden="1" customHeight="1" spans="1:19">
      <c r="A109" s="244"/>
      <c r="B109" s="254"/>
      <c r="C109" s="255"/>
      <c r="D109" s="255"/>
      <c r="E109" s="255"/>
      <c r="F109" s="256"/>
      <c r="G109" s="252"/>
      <c r="H109" s="248"/>
      <c r="I109" s="292"/>
      <c r="J109" s="283"/>
      <c r="K109" s="293"/>
      <c r="L109" s="294"/>
      <c r="M109" s="295"/>
      <c r="N109" s="287"/>
      <c r="O109" s="296"/>
      <c r="P109" s="296"/>
      <c r="Q109" s="313"/>
      <c r="R109" s="169"/>
      <c r="S109" s="316"/>
    </row>
    <row r="110" s="1" customFormat="1" hidden="1" customHeight="1" spans="1:19">
      <c r="A110" s="244"/>
      <c r="B110" s="254"/>
      <c r="C110" s="255"/>
      <c r="D110" s="255"/>
      <c r="E110" s="255"/>
      <c r="F110" s="256"/>
      <c r="G110" s="252"/>
      <c r="H110" s="248"/>
      <c r="I110" s="292"/>
      <c r="J110" s="283"/>
      <c r="K110" s="293"/>
      <c r="L110" s="294"/>
      <c r="M110" s="295"/>
      <c r="N110" s="287"/>
      <c r="O110" s="296"/>
      <c r="P110" s="296"/>
      <c r="Q110" s="313"/>
      <c r="R110" s="169"/>
      <c r="S110" s="316"/>
    </row>
    <row r="111" s="1" customFormat="1" hidden="1" customHeight="1" spans="1:19">
      <c r="A111" s="244"/>
      <c r="B111" s="254"/>
      <c r="C111" s="255"/>
      <c r="D111" s="255"/>
      <c r="E111" s="255"/>
      <c r="F111" s="256"/>
      <c r="G111" s="252"/>
      <c r="H111" s="248"/>
      <c r="I111" s="292"/>
      <c r="J111" s="283"/>
      <c r="K111" s="293"/>
      <c r="L111" s="294"/>
      <c r="M111" s="295"/>
      <c r="N111" s="287"/>
      <c r="O111" s="296"/>
      <c r="P111" s="296"/>
      <c r="Q111" s="313"/>
      <c r="R111" s="169"/>
      <c r="S111" s="316"/>
    </row>
    <row r="112" s="1" customFormat="1" hidden="1" customHeight="1" spans="1:19">
      <c r="A112" s="244"/>
      <c r="B112" s="254"/>
      <c r="C112" s="255"/>
      <c r="D112" s="255"/>
      <c r="E112" s="255"/>
      <c r="F112" s="256"/>
      <c r="G112" s="252"/>
      <c r="H112" s="248"/>
      <c r="I112" s="292"/>
      <c r="J112" s="283"/>
      <c r="K112" s="293"/>
      <c r="L112" s="294"/>
      <c r="M112" s="295"/>
      <c r="N112" s="287"/>
      <c r="O112" s="296"/>
      <c r="P112" s="296"/>
      <c r="Q112" s="313"/>
      <c r="R112" s="169"/>
      <c r="S112" s="316"/>
    </row>
    <row r="113" s="1" customFormat="1" hidden="1" customHeight="1" spans="1:19">
      <c r="A113" s="244"/>
      <c r="B113" s="254"/>
      <c r="C113" s="255"/>
      <c r="D113" s="255"/>
      <c r="E113" s="255"/>
      <c r="F113" s="256"/>
      <c r="G113" s="252"/>
      <c r="H113" s="248"/>
      <c r="I113" s="292"/>
      <c r="J113" s="283"/>
      <c r="K113" s="293"/>
      <c r="L113" s="294"/>
      <c r="M113" s="295"/>
      <c r="N113" s="287"/>
      <c r="O113" s="296"/>
      <c r="P113" s="296"/>
      <c r="Q113" s="313"/>
      <c r="R113" s="169"/>
      <c r="S113" s="316"/>
    </row>
    <row r="114" s="1" customFormat="1" hidden="1" customHeight="1" spans="1:19">
      <c r="A114" s="244"/>
      <c r="B114" s="254"/>
      <c r="C114" s="255"/>
      <c r="D114" s="255"/>
      <c r="E114" s="255"/>
      <c r="F114" s="256"/>
      <c r="G114" s="252"/>
      <c r="H114" s="248"/>
      <c r="I114" s="292"/>
      <c r="J114" s="283"/>
      <c r="K114" s="293"/>
      <c r="L114" s="294"/>
      <c r="M114" s="295"/>
      <c r="N114" s="287"/>
      <c r="O114" s="296"/>
      <c r="P114" s="296"/>
      <c r="Q114" s="313"/>
      <c r="R114" s="169"/>
      <c r="S114" s="316"/>
    </row>
    <row r="115" s="1" customFormat="1" hidden="1" customHeight="1" spans="1:19">
      <c r="A115" s="244"/>
      <c r="B115" s="254"/>
      <c r="C115" s="255"/>
      <c r="D115" s="255"/>
      <c r="E115" s="255"/>
      <c r="F115" s="256"/>
      <c r="G115" s="252"/>
      <c r="H115" s="248"/>
      <c r="I115" s="292"/>
      <c r="J115" s="283"/>
      <c r="K115" s="293"/>
      <c r="L115" s="294"/>
      <c r="M115" s="295"/>
      <c r="N115" s="287"/>
      <c r="O115" s="296"/>
      <c r="P115" s="296"/>
      <c r="Q115" s="313"/>
      <c r="R115" s="169"/>
      <c r="S115" s="316"/>
    </row>
    <row r="116" s="1" customFormat="1" hidden="1" customHeight="1" spans="1:19">
      <c r="A116" s="244"/>
      <c r="B116" s="254"/>
      <c r="C116" s="255"/>
      <c r="D116" s="255"/>
      <c r="E116" s="255"/>
      <c r="F116" s="256"/>
      <c r="G116" s="252"/>
      <c r="H116" s="248"/>
      <c r="I116" s="292"/>
      <c r="J116" s="283"/>
      <c r="K116" s="293"/>
      <c r="L116" s="294"/>
      <c r="M116" s="295"/>
      <c r="N116" s="287"/>
      <c r="O116" s="296"/>
      <c r="P116" s="296"/>
      <c r="Q116" s="313"/>
      <c r="R116" s="169"/>
      <c r="S116" s="316"/>
    </row>
    <row r="117" s="1" customFormat="1" hidden="1" customHeight="1" spans="1:19">
      <c r="A117" s="244"/>
      <c r="B117" s="254"/>
      <c r="C117" s="255"/>
      <c r="D117" s="255"/>
      <c r="E117" s="255"/>
      <c r="F117" s="256"/>
      <c r="G117" s="252"/>
      <c r="H117" s="248"/>
      <c r="I117" s="292"/>
      <c r="J117" s="283"/>
      <c r="K117" s="293"/>
      <c r="L117" s="294"/>
      <c r="M117" s="295"/>
      <c r="N117" s="287"/>
      <c r="O117" s="296"/>
      <c r="P117" s="296"/>
      <c r="Q117" s="313"/>
      <c r="R117" s="169"/>
      <c r="S117" s="316"/>
    </row>
    <row r="118" s="1" customFormat="1" hidden="1" customHeight="1" spans="1:19">
      <c r="A118" s="244"/>
      <c r="B118" s="254"/>
      <c r="C118" s="255"/>
      <c r="D118" s="255"/>
      <c r="E118" s="255"/>
      <c r="F118" s="256"/>
      <c r="G118" s="252"/>
      <c r="H118" s="248"/>
      <c r="I118" s="292"/>
      <c r="J118" s="283"/>
      <c r="K118" s="293"/>
      <c r="L118" s="294"/>
      <c r="M118" s="295"/>
      <c r="N118" s="287"/>
      <c r="O118" s="296"/>
      <c r="P118" s="296"/>
      <c r="Q118" s="313"/>
      <c r="R118" s="169"/>
      <c r="S118" s="316"/>
    </row>
    <row r="119" s="1" customFormat="1" hidden="1" customHeight="1" spans="1:19">
      <c r="A119" s="244"/>
      <c r="B119" s="254"/>
      <c r="C119" s="255"/>
      <c r="D119" s="255"/>
      <c r="E119" s="255"/>
      <c r="F119" s="256"/>
      <c r="G119" s="252"/>
      <c r="H119" s="248"/>
      <c r="I119" s="292"/>
      <c r="J119" s="283"/>
      <c r="K119" s="293"/>
      <c r="L119" s="294"/>
      <c r="M119" s="295"/>
      <c r="N119" s="287"/>
      <c r="O119" s="296"/>
      <c r="P119" s="296"/>
      <c r="Q119" s="313"/>
      <c r="R119" s="169"/>
      <c r="S119" s="316"/>
    </row>
    <row r="120" s="1" customFormat="1" hidden="1" customHeight="1" spans="1:19">
      <c r="A120" s="244"/>
      <c r="B120" s="254"/>
      <c r="C120" s="255"/>
      <c r="D120" s="255"/>
      <c r="E120" s="255"/>
      <c r="F120" s="256"/>
      <c r="G120" s="252"/>
      <c r="H120" s="248"/>
      <c r="I120" s="292"/>
      <c r="J120" s="283"/>
      <c r="K120" s="293"/>
      <c r="L120" s="294"/>
      <c r="M120" s="295"/>
      <c r="N120" s="287"/>
      <c r="O120" s="296"/>
      <c r="P120" s="296"/>
      <c r="Q120" s="313"/>
      <c r="R120" s="169"/>
      <c r="S120" s="316"/>
    </row>
    <row r="121" s="1" customFormat="1" hidden="1" customHeight="1" spans="1:19">
      <c r="A121" s="244"/>
      <c r="B121" s="254"/>
      <c r="C121" s="255"/>
      <c r="D121" s="255"/>
      <c r="E121" s="255"/>
      <c r="F121" s="256"/>
      <c r="G121" s="252"/>
      <c r="H121" s="248"/>
      <c r="I121" s="292"/>
      <c r="J121" s="283"/>
      <c r="K121" s="293"/>
      <c r="L121" s="294"/>
      <c r="M121" s="295"/>
      <c r="N121" s="287"/>
      <c r="O121" s="296"/>
      <c r="P121" s="296"/>
      <c r="Q121" s="313"/>
      <c r="R121" s="169"/>
      <c r="S121" s="316"/>
    </row>
    <row r="122" s="1" customFormat="1" hidden="1" customHeight="1" spans="1:19">
      <c r="A122" s="244"/>
      <c r="B122" s="254"/>
      <c r="C122" s="255"/>
      <c r="D122" s="255"/>
      <c r="E122" s="255"/>
      <c r="F122" s="256"/>
      <c r="G122" s="252"/>
      <c r="H122" s="248"/>
      <c r="I122" s="292"/>
      <c r="J122" s="283"/>
      <c r="K122" s="293"/>
      <c r="L122" s="294"/>
      <c r="M122" s="295"/>
      <c r="N122" s="287"/>
      <c r="O122" s="296"/>
      <c r="P122" s="296"/>
      <c r="Q122" s="313"/>
      <c r="R122" s="169"/>
      <c r="S122" s="316"/>
    </row>
    <row r="123" s="1" customFormat="1" hidden="1" customHeight="1" spans="1:19">
      <c r="A123" s="244"/>
      <c r="B123" s="254"/>
      <c r="C123" s="255"/>
      <c r="D123" s="255"/>
      <c r="E123" s="255"/>
      <c r="F123" s="256"/>
      <c r="G123" s="252"/>
      <c r="H123" s="248"/>
      <c r="I123" s="292"/>
      <c r="J123" s="283"/>
      <c r="K123" s="293"/>
      <c r="L123" s="294"/>
      <c r="M123" s="295"/>
      <c r="N123" s="287"/>
      <c r="O123" s="296"/>
      <c r="P123" s="296"/>
      <c r="Q123" s="313"/>
      <c r="R123" s="169"/>
      <c r="S123" s="316"/>
    </row>
    <row r="124" s="1" customFormat="1" customHeight="1" spans="1:19">
      <c r="A124" s="244"/>
      <c r="B124" s="254"/>
      <c r="C124" s="255"/>
      <c r="D124" s="255"/>
      <c r="E124" s="255"/>
      <c r="F124" s="256"/>
      <c r="G124" s="252"/>
      <c r="H124" s="248"/>
      <c r="I124" s="292"/>
      <c r="J124" s="283"/>
      <c r="K124" s="293"/>
      <c r="L124" s="294"/>
      <c r="M124" s="295"/>
      <c r="N124" s="287"/>
      <c r="O124" s="296"/>
      <c r="P124" s="296"/>
      <c r="Q124" s="313"/>
      <c r="R124" s="169"/>
      <c r="S124" s="316"/>
    </row>
    <row r="125" s="1" customFormat="1" customHeight="1" spans="1:19">
      <c r="A125" s="257"/>
      <c r="B125" s="240" t="s">
        <v>77</v>
      </c>
      <c r="C125" s="241"/>
      <c r="D125" s="258"/>
      <c r="E125" s="258"/>
      <c r="F125" s="259"/>
      <c r="G125" s="260"/>
      <c r="H125" s="261"/>
      <c r="I125" s="297"/>
      <c r="J125" s="298"/>
      <c r="K125" s="299"/>
      <c r="L125" s="300"/>
      <c r="M125" s="301"/>
      <c r="N125" s="302"/>
      <c r="O125" s="303"/>
      <c r="P125" s="303"/>
      <c r="Q125" s="317"/>
      <c r="R125" s="177"/>
      <c r="S125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25:AE25"/>
    <mergeCell ref="G26:Z26"/>
    <mergeCell ref="AA26:AD26"/>
    <mergeCell ref="AE26:AF26"/>
    <mergeCell ref="G27:O27"/>
    <mergeCell ref="P27:Q27"/>
    <mergeCell ref="R27:S27"/>
    <mergeCell ref="T27:V27"/>
    <mergeCell ref="W27:Y27"/>
    <mergeCell ref="B65:Q65"/>
    <mergeCell ref="R65:S65"/>
    <mergeCell ref="F66:H66"/>
    <mergeCell ref="B96:J96"/>
    <mergeCell ref="K96:Q96"/>
    <mergeCell ref="A6:A11"/>
    <mergeCell ref="A12:A25"/>
    <mergeCell ref="A26:A65"/>
    <mergeCell ref="A66:A95"/>
    <mergeCell ref="A96:A125"/>
    <mergeCell ref="B6:B8"/>
    <mergeCell ref="B9:B11"/>
    <mergeCell ref="B13:B16"/>
    <mergeCell ref="B17:B25"/>
    <mergeCell ref="B26:B28"/>
    <mergeCell ref="B66:B80"/>
    <mergeCell ref="B81:B95"/>
    <mergeCell ref="C6:C7"/>
    <mergeCell ref="C9:C10"/>
    <mergeCell ref="C26:C28"/>
    <mergeCell ref="C29:C33"/>
    <mergeCell ref="C66:C67"/>
    <mergeCell ref="C81:C82"/>
    <mergeCell ref="D6:D7"/>
    <mergeCell ref="D9:D10"/>
    <mergeCell ref="D26:D28"/>
    <mergeCell ref="D66:D67"/>
    <mergeCell ref="D81:D82"/>
    <mergeCell ref="E6:E7"/>
    <mergeCell ref="E9:E10"/>
    <mergeCell ref="E26:E28"/>
    <mergeCell ref="E66:E67"/>
    <mergeCell ref="E81:E82"/>
    <mergeCell ref="F9:F10"/>
    <mergeCell ref="F26:F28"/>
    <mergeCell ref="F81:F82"/>
    <mergeCell ref="G9:G10"/>
    <mergeCell ref="G81:G82"/>
    <mergeCell ref="H9:H10"/>
    <mergeCell ref="H81:H82"/>
    <mergeCell ref="H98:H125"/>
    <mergeCell ref="I6:I7"/>
    <mergeCell ref="I66:I67"/>
    <mergeCell ref="I81:I82"/>
    <mergeCell ref="I98:I125"/>
    <mergeCell ref="J6:J7"/>
    <mergeCell ref="J66:J67"/>
    <mergeCell ref="J81:J82"/>
    <mergeCell ref="J98:J125"/>
    <mergeCell ref="K66:K67"/>
    <mergeCell ref="K81:K82"/>
    <mergeCell ref="K98:K125"/>
    <mergeCell ref="L66:L67"/>
    <mergeCell ref="L81:L82"/>
    <mergeCell ref="L98:L125"/>
    <mergeCell ref="M66:M67"/>
    <mergeCell ref="M81:M82"/>
    <mergeCell ref="M98:M125"/>
    <mergeCell ref="N6:N7"/>
    <mergeCell ref="N66:N67"/>
    <mergeCell ref="N81:N82"/>
    <mergeCell ref="N98:N125"/>
    <mergeCell ref="O6:O7"/>
    <mergeCell ref="O8:O11"/>
    <mergeCell ref="O66:O67"/>
    <mergeCell ref="O81:O82"/>
    <mergeCell ref="O98:O125"/>
    <mergeCell ref="P6:P7"/>
    <mergeCell ref="P8:P11"/>
    <mergeCell ref="P66:P67"/>
    <mergeCell ref="P68:P95"/>
    <mergeCell ref="P98:P125"/>
    <mergeCell ref="Q6:Q7"/>
    <mergeCell ref="Q8:Q11"/>
    <mergeCell ref="Q66:Q67"/>
    <mergeCell ref="Q68:Q95"/>
    <mergeCell ref="Q98:Q125"/>
    <mergeCell ref="R6:R7"/>
    <mergeCell ref="R8:R11"/>
    <mergeCell ref="R13:R25"/>
    <mergeCell ref="R66:R67"/>
    <mergeCell ref="R68:R95"/>
    <mergeCell ref="R96:R97"/>
    <mergeCell ref="R98:R125"/>
    <mergeCell ref="S6:S7"/>
    <mergeCell ref="S66:S67"/>
    <mergeCell ref="S96:S97"/>
    <mergeCell ref="Z27:Z28"/>
    <mergeCell ref="AA27:AA28"/>
    <mergeCell ref="AB27:AB28"/>
    <mergeCell ref="AC27:AC28"/>
    <mergeCell ref="AD27:AD28"/>
    <mergeCell ref="AE27:AE28"/>
    <mergeCell ref="AF27:AF28"/>
    <mergeCell ref="AG26:AG28"/>
    <mergeCell ref="AH26:AH28"/>
    <mergeCell ref="AI26:AI28"/>
    <mergeCell ref="AJ26:AJ28"/>
  </mergeCells>
  <dataValidations count="1">
    <dataValidation type="list" allowBlank="1" showInputMessage="1" showErrorMessage="1" sqref="I13 I21 I24 I25 I14:I15 I16:I18 I19:I20 I22:I23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64" max="3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28"/>
  <sheetViews>
    <sheetView zoomScale="90" zoomScaleNormal="90" zoomScaleSheetLayoutView="70" topLeftCell="D9" workbookViewId="0">
      <selection activeCell="Q13" sqref="Q13:Q16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12.6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1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102" t="s">
        <v>13</v>
      </c>
      <c r="L6" s="103"/>
      <c r="M6" s="104"/>
      <c r="N6" s="14" t="s">
        <v>14</v>
      </c>
      <c r="O6" s="105" t="s">
        <v>15</v>
      </c>
      <c r="P6" s="106" t="s">
        <v>16</v>
      </c>
      <c r="Q6" s="152" t="s">
        <v>17</v>
      </c>
      <c r="R6" s="153" t="s">
        <v>18</v>
      </c>
      <c r="S6" s="154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7" t="s">
        <v>23</v>
      </c>
      <c r="L7" s="108" t="s">
        <v>24</v>
      </c>
      <c r="M7" s="109" t="s">
        <v>25</v>
      </c>
      <c r="N7" s="110"/>
      <c r="O7" s="111"/>
      <c r="P7" s="112"/>
      <c r="Q7" s="155"/>
      <c r="R7" s="156"/>
      <c r="S7" s="157"/>
    </row>
    <row r="8" s="2" customFormat="1" ht="30" customHeight="1" spans="1:19">
      <c r="A8" s="16"/>
      <c r="B8" s="23"/>
      <c r="C8" s="24" t="s">
        <v>209</v>
      </c>
      <c r="D8" s="25" t="s">
        <v>210</v>
      </c>
      <c r="E8" s="24" t="s">
        <v>211</v>
      </c>
      <c r="F8" s="26">
        <v>792.7</v>
      </c>
      <c r="G8" s="27">
        <v>617.6</v>
      </c>
      <c r="H8" s="28">
        <v>147.1</v>
      </c>
      <c r="I8" s="25" t="s">
        <v>28</v>
      </c>
      <c r="J8" s="113">
        <v>1.426</v>
      </c>
      <c r="K8" s="114" t="s">
        <v>29</v>
      </c>
      <c r="L8" s="115" t="s">
        <v>30</v>
      </c>
      <c r="M8" s="116" t="s">
        <v>31</v>
      </c>
      <c r="N8" s="117">
        <v>45587</v>
      </c>
      <c r="O8" s="118" t="s">
        <v>15</v>
      </c>
      <c r="P8" s="119" t="s">
        <v>32</v>
      </c>
      <c r="Q8" s="158">
        <f>(C11+D11)*H11+E11+F11</f>
        <v>54.1239975828873</v>
      </c>
      <c r="R8" s="159">
        <f>Q8+G11</f>
        <v>54.1239975828873</v>
      </c>
      <c r="S8" s="160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20" t="s">
        <v>40</v>
      </c>
      <c r="J9" s="29"/>
      <c r="K9" s="121" t="s">
        <v>41</v>
      </c>
      <c r="L9" s="29"/>
      <c r="M9" s="30" t="s">
        <v>42</v>
      </c>
      <c r="N9" s="121"/>
      <c r="O9" s="118"/>
      <c r="P9" s="119"/>
      <c r="Q9" s="158"/>
      <c r="R9" s="159"/>
      <c r="S9" s="161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8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7" t="s">
        <v>48</v>
      </c>
      <c r="O10" s="118"/>
      <c r="P10" s="119"/>
      <c r="Q10" s="158"/>
      <c r="R10" s="159"/>
      <c r="S10" s="161"/>
    </row>
    <row r="11" s="2" customFormat="1" customHeight="1" spans="1:19">
      <c r="A11" s="37"/>
      <c r="B11" s="38"/>
      <c r="C11" s="39">
        <f>R13</f>
        <v>32.7630303731708</v>
      </c>
      <c r="D11" s="40">
        <f>R68</f>
        <v>9.68912368527526</v>
      </c>
      <c r="E11" s="40">
        <f>R101</f>
        <v>7.63888888888889</v>
      </c>
      <c r="F11" s="40">
        <f>J11+L11+N11</f>
        <v>3.82069386526014</v>
      </c>
      <c r="G11" s="41">
        <f>R71</f>
        <v>0</v>
      </c>
      <c r="H11" s="42">
        <v>1.005</v>
      </c>
      <c r="I11" s="122">
        <v>0.03</v>
      </c>
      <c r="J11" s="123">
        <f>I11*(C11+D11)</f>
        <v>1.27356462175338</v>
      </c>
      <c r="K11" s="124">
        <v>0.02</v>
      </c>
      <c r="L11" s="123">
        <f>K11*(C11+D11)</f>
        <v>0.849043081168921</v>
      </c>
      <c r="M11" s="124">
        <v>0.04</v>
      </c>
      <c r="N11" s="125">
        <f>M11*(C11+D11)</f>
        <v>1.69808616233784</v>
      </c>
      <c r="O11" s="126"/>
      <c r="P11" s="127"/>
      <c r="Q11" s="162"/>
      <c r="R11" s="163"/>
      <c r="S11" s="164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8" t="s">
        <v>61</v>
      </c>
      <c r="P12" s="46" t="s">
        <v>34</v>
      </c>
      <c r="Q12" s="165" t="s">
        <v>62</v>
      </c>
      <c r="R12" s="166" t="s">
        <v>63</v>
      </c>
      <c r="S12" s="167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92" t="s">
        <v>70</v>
      </c>
      <c r="J13" s="92">
        <f>J8*0.67</f>
        <v>0.95542</v>
      </c>
      <c r="K13" s="92">
        <f t="shared" ref="K13:K15" si="0">J13/0.975</f>
        <v>0.979917948717949</v>
      </c>
      <c r="L13" s="129">
        <v>11.9</v>
      </c>
      <c r="M13" s="130">
        <v>0</v>
      </c>
      <c r="N13" s="131">
        <f t="shared" ref="N13:N15" si="1">(K13-J13)/K13</f>
        <v>0.025</v>
      </c>
      <c r="O13" s="132">
        <v>0.997</v>
      </c>
      <c r="P13" s="133">
        <f t="shared" ref="P13:P16" si="2">((K13*L13)-(K13-J13)*(1-N13)*M13)/O13</f>
        <v>11.6961119255202</v>
      </c>
      <c r="Q13" s="168">
        <f t="shared" ref="Q13:Q16" si="3">H13*P13</f>
        <v>11.6961119255202</v>
      </c>
      <c r="R13" s="169">
        <f>SUM(Q13:Q28)</f>
        <v>32.7630303731708</v>
      </c>
      <c r="S13" s="170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6" t="s">
        <v>70</v>
      </c>
      <c r="J14" s="96">
        <f>J8*0.33</f>
        <v>0.47058</v>
      </c>
      <c r="K14" s="92">
        <f t="shared" si="0"/>
        <v>0.482646153846154</v>
      </c>
      <c r="L14" s="134">
        <v>19.1</v>
      </c>
      <c r="M14" s="130">
        <v>0</v>
      </c>
      <c r="N14" s="131">
        <f t="shared" si="1"/>
        <v>0.025</v>
      </c>
      <c r="O14" s="132">
        <v>0.997</v>
      </c>
      <c r="P14" s="133">
        <f t="shared" si="2"/>
        <v>9.24628037960034</v>
      </c>
      <c r="Q14" s="168">
        <f t="shared" si="3"/>
        <v>9.24628037960034</v>
      </c>
      <c r="R14" s="169"/>
      <c r="S14" s="171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6" t="s">
        <v>70</v>
      </c>
      <c r="J15" s="96">
        <f>J8*0.042</f>
        <v>0.059892</v>
      </c>
      <c r="K15" s="92">
        <f t="shared" si="0"/>
        <v>0.0614276923076923</v>
      </c>
      <c r="L15" s="134">
        <v>19</v>
      </c>
      <c r="M15" s="130">
        <v>0</v>
      </c>
      <c r="N15" s="131">
        <f t="shared" si="1"/>
        <v>0.025</v>
      </c>
      <c r="O15" s="132">
        <v>0.997</v>
      </c>
      <c r="P15" s="133">
        <f t="shared" si="2"/>
        <v>1.1706380680503</v>
      </c>
      <c r="Q15" s="168">
        <f t="shared" si="3"/>
        <v>1.1706380680503</v>
      </c>
      <c r="R15" s="169"/>
      <c r="S15" s="171"/>
    </row>
    <row r="16" s="1" customFormat="1" customHeight="1" spans="1:19">
      <c r="A16" s="47"/>
      <c r="B16" s="55"/>
      <c r="C16" s="56" t="s">
        <v>77</v>
      </c>
      <c r="D16" s="56" t="s">
        <v>77</v>
      </c>
      <c r="E16" s="57"/>
      <c r="F16" s="57"/>
      <c r="G16" s="57"/>
      <c r="H16" s="58"/>
      <c r="I16" s="58" t="s">
        <v>70</v>
      </c>
      <c r="J16" s="135"/>
      <c r="K16" s="135"/>
      <c r="L16" s="136"/>
      <c r="M16" s="137"/>
      <c r="N16" s="138"/>
      <c r="O16" s="138">
        <v>1</v>
      </c>
      <c r="P16" s="139">
        <f t="shared" si="2"/>
        <v>0</v>
      </c>
      <c r="Q16" s="172">
        <f t="shared" si="3"/>
        <v>0</v>
      </c>
      <c r="R16" s="169"/>
      <c r="S16" s="171"/>
    </row>
    <row r="17" s="1" customFormat="1" ht="35" customHeight="1" spans="1:19">
      <c r="A17" s="47"/>
      <c r="B17" s="59" t="s">
        <v>78</v>
      </c>
      <c r="C17" s="49" t="s">
        <v>193</v>
      </c>
      <c r="D17" s="50" t="s">
        <v>194</v>
      </c>
      <c r="E17" s="50"/>
      <c r="F17" s="50"/>
      <c r="G17" s="50" t="s">
        <v>69</v>
      </c>
      <c r="H17" s="51">
        <v>1</v>
      </c>
      <c r="I17" s="96" t="s">
        <v>70</v>
      </c>
      <c r="J17" s="140" t="s">
        <v>66</v>
      </c>
      <c r="K17" s="140" t="s">
        <v>66</v>
      </c>
      <c r="L17" s="129">
        <v>0.15</v>
      </c>
      <c r="M17" s="140" t="s">
        <v>66</v>
      </c>
      <c r="N17" s="140" t="s">
        <v>66</v>
      </c>
      <c r="O17" s="141">
        <v>1</v>
      </c>
      <c r="P17" s="142">
        <f t="shared" ref="P17:P25" si="4">H17*L17/O17</f>
        <v>0.15</v>
      </c>
      <c r="Q17" s="173">
        <f t="shared" ref="Q17:Q25" si="5">P17</f>
        <v>0.15</v>
      </c>
      <c r="R17" s="169"/>
      <c r="S17" s="171"/>
    </row>
    <row r="18" s="1" customFormat="1" ht="30" customHeight="1" spans="1:19">
      <c r="A18" s="47"/>
      <c r="B18" s="60"/>
      <c r="C18" s="49" t="s">
        <v>195</v>
      </c>
      <c r="D18" s="50" t="s">
        <v>196</v>
      </c>
      <c r="E18" s="54"/>
      <c r="F18" s="54"/>
      <c r="G18" s="50" t="s">
        <v>69</v>
      </c>
      <c r="H18" s="61">
        <v>1</v>
      </c>
      <c r="I18" s="96" t="s">
        <v>70</v>
      </c>
      <c r="J18" s="143" t="s">
        <v>66</v>
      </c>
      <c r="K18" s="143" t="s">
        <v>66</v>
      </c>
      <c r="L18" s="134">
        <v>0.15</v>
      </c>
      <c r="M18" s="143" t="s">
        <v>66</v>
      </c>
      <c r="N18" s="143" t="s">
        <v>66</v>
      </c>
      <c r="O18" s="144">
        <v>1</v>
      </c>
      <c r="P18" s="142">
        <f t="shared" si="4"/>
        <v>0.15</v>
      </c>
      <c r="Q18" s="173">
        <f t="shared" si="5"/>
        <v>0.15</v>
      </c>
      <c r="R18" s="169"/>
      <c r="S18" s="171"/>
    </row>
    <row r="19" s="1" customFormat="1" ht="33" customHeight="1" spans="1:19">
      <c r="A19" s="62"/>
      <c r="B19" s="60"/>
      <c r="C19" s="49" t="s">
        <v>197</v>
      </c>
      <c r="D19" s="50" t="s">
        <v>198</v>
      </c>
      <c r="E19" s="63"/>
      <c r="F19" s="63"/>
      <c r="G19" s="50" t="s">
        <v>69</v>
      </c>
      <c r="H19" s="64">
        <v>1</v>
      </c>
      <c r="I19" s="96" t="s">
        <v>70</v>
      </c>
      <c r="J19" s="143" t="s">
        <v>66</v>
      </c>
      <c r="K19" s="143" t="s">
        <v>66</v>
      </c>
      <c r="L19" s="134">
        <v>0.2</v>
      </c>
      <c r="M19" s="143" t="s">
        <v>66</v>
      </c>
      <c r="N19" s="143" t="s">
        <v>66</v>
      </c>
      <c r="O19" s="144">
        <v>1</v>
      </c>
      <c r="P19" s="142">
        <f t="shared" si="4"/>
        <v>0.2</v>
      </c>
      <c r="Q19" s="173">
        <f t="shared" si="5"/>
        <v>0.2</v>
      </c>
      <c r="R19" s="169"/>
      <c r="S19" s="174"/>
    </row>
    <row r="20" s="1" customFormat="1" ht="33" customHeight="1" spans="1:19">
      <c r="A20" s="62"/>
      <c r="B20" s="60"/>
      <c r="C20" s="49" t="s">
        <v>199</v>
      </c>
      <c r="D20" s="50" t="s">
        <v>200</v>
      </c>
      <c r="E20" s="63"/>
      <c r="F20" s="63"/>
      <c r="G20" s="50" t="s">
        <v>69</v>
      </c>
      <c r="H20" s="64">
        <v>1</v>
      </c>
      <c r="I20" s="96" t="s">
        <v>70</v>
      </c>
      <c r="J20" s="143" t="s">
        <v>66</v>
      </c>
      <c r="K20" s="143" t="s">
        <v>66</v>
      </c>
      <c r="L20" s="134">
        <v>0.2</v>
      </c>
      <c r="M20" s="143" t="s">
        <v>66</v>
      </c>
      <c r="N20" s="143" t="s">
        <v>66</v>
      </c>
      <c r="O20" s="144">
        <v>1</v>
      </c>
      <c r="P20" s="142">
        <f t="shared" si="4"/>
        <v>0.2</v>
      </c>
      <c r="Q20" s="173">
        <f t="shared" si="5"/>
        <v>0.2</v>
      </c>
      <c r="R20" s="169"/>
      <c r="S20" s="174"/>
    </row>
    <row r="21" s="1" customFormat="1" ht="30" customHeight="1" spans="1:19">
      <c r="A21" s="62"/>
      <c r="B21" s="60"/>
      <c r="C21" s="49" t="s">
        <v>201</v>
      </c>
      <c r="D21" s="63" t="s">
        <v>202</v>
      </c>
      <c r="E21" s="63"/>
      <c r="F21" s="63"/>
      <c r="G21" s="50" t="s">
        <v>69</v>
      </c>
      <c r="H21" s="64">
        <v>2</v>
      </c>
      <c r="I21" s="96" t="s">
        <v>70</v>
      </c>
      <c r="J21" s="143" t="s">
        <v>66</v>
      </c>
      <c r="K21" s="143" t="s">
        <v>66</v>
      </c>
      <c r="L21" s="134">
        <v>0.5</v>
      </c>
      <c r="M21" s="143" t="s">
        <v>66</v>
      </c>
      <c r="N21" s="143" t="s">
        <v>66</v>
      </c>
      <c r="O21" s="144">
        <v>1</v>
      </c>
      <c r="P21" s="142">
        <f t="shared" si="4"/>
        <v>1</v>
      </c>
      <c r="Q21" s="173">
        <f t="shared" si="5"/>
        <v>1</v>
      </c>
      <c r="R21" s="169"/>
      <c r="S21" s="174"/>
    </row>
    <row r="22" s="1" customFormat="1" ht="30" customHeight="1" spans="1:19">
      <c r="A22" s="62"/>
      <c r="B22" s="60"/>
      <c r="C22" s="49" t="s">
        <v>203</v>
      </c>
      <c r="D22" s="63" t="s">
        <v>202</v>
      </c>
      <c r="E22" s="63"/>
      <c r="F22" s="63"/>
      <c r="G22" s="50" t="s">
        <v>69</v>
      </c>
      <c r="H22" s="64">
        <v>1</v>
      </c>
      <c r="I22" s="96" t="s">
        <v>70</v>
      </c>
      <c r="J22" s="143" t="s">
        <v>66</v>
      </c>
      <c r="K22" s="143" t="s">
        <v>66</v>
      </c>
      <c r="L22" s="134">
        <v>0.8</v>
      </c>
      <c r="M22" s="143" t="s">
        <v>66</v>
      </c>
      <c r="N22" s="143" t="s">
        <v>66</v>
      </c>
      <c r="O22" s="144">
        <v>1</v>
      </c>
      <c r="P22" s="142">
        <f t="shared" si="4"/>
        <v>0.8</v>
      </c>
      <c r="Q22" s="173">
        <f t="shared" si="5"/>
        <v>0.8</v>
      </c>
      <c r="R22" s="169"/>
      <c r="S22" s="174"/>
    </row>
    <row r="23" s="1" customFormat="1" ht="30" customHeight="1" spans="1:19">
      <c r="A23" s="62"/>
      <c r="B23" s="60"/>
      <c r="C23" s="49" t="s">
        <v>204</v>
      </c>
      <c r="D23" s="63" t="s">
        <v>205</v>
      </c>
      <c r="E23" s="63"/>
      <c r="F23" s="63"/>
      <c r="G23" s="50" t="s">
        <v>69</v>
      </c>
      <c r="H23" s="64">
        <v>1</v>
      </c>
      <c r="I23" s="96" t="s">
        <v>70</v>
      </c>
      <c r="J23" s="143" t="s">
        <v>66</v>
      </c>
      <c r="K23" s="143" t="s">
        <v>66</v>
      </c>
      <c r="L23" s="134">
        <v>2</v>
      </c>
      <c r="M23" s="143" t="s">
        <v>66</v>
      </c>
      <c r="N23" s="143" t="s">
        <v>66</v>
      </c>
      <c r="O23" s="144">
        <v>1</v>
      </c>
      <c r="P23" s="142">
        <f t="shared" si="4"/>
        <v>2</v>
      </c>
      <c r="Q23" s="173">
        <f t="shared" si="5"/>
        <v>2</v>
      </c>
      <c r="R23" s="169"/>
      <c r="S23" s="174"/>
    </row>
    <row r="24" s="1" customFormat="1" ht="30" customHeight="1" spans="1:19">
      <c r="A24" s="62"/>
      <c r="B24" s="60"/>
      <c r="C24" s="49" t="s">
        <v>212</v>
      </c>
      <c r="D24" s="63" t="s">
        <v>207</v>
      </c>
      <c r="E24" s="63"/>
      <c r="F24" s="63"/>
      <c r="G24" s="50" t="s">
        <v>69</v>
      </c>
      <c r="H24" s="64">
        <v>1</v>
      </c>
      <c r="I24" s="96" t="s">
        <v>70</v>
      </c>
      <c r="J24" s="143" t="s">
        <v>66</v>
      </c>
      <c r="K24" s="143" t="s">
        <v>66</v>
      </c>
      <c r="L24" s="134">
        <v>3.6</v>
      </c>
      <c r="M24" s="143" t="s">
        <v>66</v>
      </c>
      <c r="N24" s="143" t="s">
        <v>66</v>
      </c>
      <c r="O24" s="144">
        <v>1</v>
      </c>
      <c r="P24" s="142">
        <f t="shared" si="4"/>
        <v>3.6</v>
      </c>
      <c r="Q24" s="173">
        <f t="shared" si="5"/>
        <v>3.6</v>
      </c>
      <c r="R24" s="169"/>
      <c r="S24" s="174"/>
    </row>
    <row r="25" s="1" customFormat="1" ht="30" customHeight="1" spans="1:19">
      <c r="A25" s="65"/>
      <c r="B25" s="66"/>
      <c r="C25" s="49" t="s">
        <v>213</v>
      </c>
      <c r="D25" s="67" t="s">
        <v>214</v>
      </c>
      <c r="E25" s="67"/>
      <c r="F25" s="67"/>
      <c r="G25" s="50" t="s">
        <v>69</v>
      </c>
      <c r="H25" s="64">
        <v>1</v>
      </c>
      <c r="I25" s="96" t="s">
        <v>70</v>
      </c>
      <c r="J25" s="143" t="s">
        <v>66</v>
      </c>
      <c r="K25" s="143" t="s">
        <v>66</v>
      </c>
      <c r="L25" s="134">
        <v>2.2</v>
      </c>
      <c r="M25" s="143" t="s">
        <v>66</v>
      </c>
      <c r="N25" s="143" t="s">
        <v>66</v>
      </c>
      <c r="O25" s="144">
        <v>1</v>
      </c>
      <c r="P25" s="142">
        <f>H25*L25/O25</f>
        <v>2.2</v>
      </c>
      <c r="Q25" s="173">
        <f>P25</f>
        <v>2.2</v>
      </c>
      <c r="R25" s="175"/>
      <c r="S25" s="176"/>
    </row>
    <row r="26" s="1" customFormat="1" ht="30" customHeight="1" spans="1:19">
      <c r="A26" s="65"/>
      <c r="B26" s="66"/>
      <c r="C26" s="49" t="s">
        <v>215</v>
      </c>
      <c r="D26" s="67" t="s">
        <v>216</v>
      </c>
      <c r="E26" s="67"/>
      <c r="F26" s="67"/>
      <c r="G26" s="50" t="s">
        <v>69</v>
      </c>
      <c r="H26" s="64">
        <v>1</v>
      </c>
      <c r="I26" s="96" t="s">
        <v>70</v>
      </c>
      <c r="J26" s="143" t="s">
        <v>66</v>
      </c>
      <c r="K26" s="143" t="s">
        <v>66</v>
      </c>
      <c r="L26" s="134">
        <v>0.15</v>
      </c>
      <c r="M26" s="143" t="s">
        <v>66</v>
      </c>
      <c r="N26" s="143" t="s">
        <v>66</v>
      </c>
      <c r="O26" s="144">
        <v>1</v>
      </c>
      <c r="P26" s="142">
        <f>H26*L26/O26</f>
        <v>0.15</v>
      </c>
      <c r="Q26" s="173">
        <f>P26</f>
        <v>0.15</v>
      </c>
      <c r="R26" s="175"/>
      <c r="S26" s="176"/>
    </row>
    <row r="27" s="1" customFormat="1" ht="30" customHeight="1" spans="1:19">
      <c r="A27" s="65"/>
      <c r="B27" s="66"/>
      <c r="C27" s="49" t="s">
        <v>217</v>
      </c>
      <c r="D27" s="67" t="s">
        <v>216</v>
      </c>
      <c r="E27" s="67"/>
      <c r="F27" s="67"/>
      <c r="G27" s="50" t="s">
        <v>69</v>
      </c>
      <c r="H27" s="64">
        <v>2</v>
      </c>
      <c r="I27" s="96" t="s">
        <v>70</v>
      </c>
      <c r="J27" s="143" t="s">
        <v>66</v>
      </c>
      <c r="K27" s="143" t="s">
        <v>66</v>
      </c>
      <c r="L27" s="134">
        <v>0.1</v>
      </c>
      <c r="M27" s="143" t="s">
        <v>66</v>
      </c>
      <c r="N27" s="143" t="s">
        <v>66</v>
      </c>
      <c r="O27" s="144">
        <v>1</v>
      </c>
      <c r="P27" s="142">
        <f>H27*L27/O27</f>
        <v>0.2</v>
      </c>
      <c r="Q27" s="173">
        <f>P27</f>
        <v>0.2</v>
      </c>
      <c r="R27" s="175"/>
      <c r="S27" s="176"/>
    </row>
    <row r="28" s="1" customFormat="1" customHeight="1" spans="1:19">
      <c r="A28" s="69"/>
      <c r="B28" s="70"/>
      <c r="C28" s="56" t="s">
        <v>77</v>
      </c>
      <c r="D28" s="56" t="s">
        <v>77</v>
      </c>
      <c r="E28" s="71"/>
      <c r="F28" s="71"/>
      <c r="G28" s="50"/>
      <c r="H28" s="72"/>
      <c r="I28" s="72" t="s">
        <v>70</v>
      </c>
      <c r="J28" s="145" t="s">
        <v>66</v>
      </c>
      <c r="K28" s="145" t="s">
        <v>66</v>
      </c>
      <c r="L28" s="146">
        <v>0</v>
      </c>
      <c r="M28" s="145" t="s">
        <v>66</v>
      </c>
      <c r="N28" s="145" t="s">
        <v>66</v>
      </c>
      <c r="O28" s="147">
        <v>1</v>
      </c>
      <c r="P28" s="142">
        <f>H28*L28/O28</f>
        <v>0</v>
      </c>
      <c r="Q28" s="173">
        <f>P28</f>
        <v>0</v>
      </c>
      <c r="R28" s="177"/>
      <c r="S28" s="178"/>
    </row>
    <row r="29" s="1" customFormat="1" customHeight="1" spans="1:36">
      <c r="A29" s="73" t="s">
        <v>92</v>
      </c>
      <c r="B29" s="74" t="s">
        <v>93</v>
      </c>
      <c r="C29" s="75" t="s">
        <v>94</v>
      </c>
      <c r="D29" s="76" t="s">
        <v>95</v>
      </c>
      <c r="E29" s="76" t="s">
        <v>96</v>
      </c>
      <c r="F29" s="77" t="s">
        <v>97</v>
      </c>
      <c r="G29" s="78" t="s">
        <v>98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183"/>
      <c r="AA29" s="79" t="s">
        <v>99</v>
      </c>
      <c r="AB29" s="79"/>
      <c r="AC29" s="79"/>
      <c r="AD29" s="79"/>
      <c r="AE29" s="78" t="s">
        <v>100</v>
      </c>
      <c r="AF29" s="183"/>
      <c r="AG29" s="193" t="s">
        <v>61</v>
      </c>
      <c r="AH29" s="194" t="s">
        <v>101</v>
      </c>
      <c r="AI29" s="77" t="s">
        <v>62</v>
      </c>
      <c r="AJ29" s="195" t="s">
        <v>19</v>
      </c>
    </row>
    <row r="30" s="1" customFormat="1" customHeight="1" spans="1:36">
      <c r="A30" s="47"/>
      <c r="B30" s="80"/>
      <c r="C30" s="81"/>
      <c r="D30" s="82"/>
      <c r="E30" s="82"/>
      <c r="F30" s="83"/>
      <c r="G30" s="84" t="s">
        <v>102</v>
      </c>
      <c r="H30" s="85"/>
      <c r="I30" s="85"/>
      <c r="J30" s="85"/>
      <c r="K30" s="85"/>
      <c r="L30" s="85"/>
      <c r="M30" s="85"/>
      <c r="N30" s="85"/>
      <c r="O30" s="148"/>
      <c r="P30" s="149" t="s">
        <v>103</v>
      </c>
      <c r="Q30" s="149"/>
      <c r="R30" s="149" t="s">
        <v>104</v>
      </c>
      <c r="S30" s="149"/>
      <c r="T30" s="149" t="s">
        <v>105</v>
      </c>
      <c r="U30" s="149"/>
      <c r="V30" s="149"/>
      <c r="W30" s="179" t="s">
        <v>106</v>
      </c>
      <c r="X30" s="179"/>
      <c r="Y30" s="179"/>
      <c r="Z30" s="184" t="s">
        <v>107</v>
      </c>
      <c r="AA30" s="81" t="s">
        <v>108</v>
      </c>
      <c r="AB30" s="29" t="s">
        <v>109</v>
      </c>
      <c r="AC30" s="30" t="s">
        <v>110</v>
      </c>
      <c r="AD30" s="121" t="s">
        <v>111</v>
      </c>
      <c r="AE30" s="185" t="s">
        <v>112</v>
      </c>
      <c r="AF30" s="184" t="s">
        <v>113</v>
      </c>
      <c r="AG30" s="196"/>
      <c r="AH30" s="197"/>
      <c r="AI30" s="198"/>
      <c r="AJ30" s="199"/>
    </row>
    <row r="31" s="1" customFormat="1" ht="31" customHeight="1" spans="1:36">
      <c r="A31" s="47"/>
      <c r="B31" s="86"/>
      <c r="C31" s="45"/>
      <c r="D31" s="34"/>
      <c r="E31" s="34"/>
      <c r="F31" s="87"/>
      <c r="G31" s="88" t="s">
        <v>114</v>
      </c>
      <c r="H31" s="34" t="s">
        <v>52</v>
      </c>
      <c r="I31" s="34" t="s">
        <v>115</v>
      </c>
      <c r="J31" s="34" t="s">
        <v>116</v>
      </c>
      <c r="K31" s="34" t="s">
        <v>117</v>
      </c>
      <c r="L31" s="34" t="s">
        <v>118</v>
      </c>
      <c r="M31" s="34" t="s">
        <v>119</v>
      </c>
      <c r="N31" s="34" t="s">
        <v>120</v>
      </c>
      <c r="O31" s="34" t="s">
        <v>121</v>
      </c>
      <c r="P31" s="34" t="s">
        <v>122</v>
      </c>
      <c r="Q31" s="34" t="s">
        <v>123</v>
      </c>
      <c r="R31" s="34" t="s">
        <v>124</v>
      </c>
      <c r="S31" s="34" t="s">
        <v>125</v>
      </c>
      <c r="T31" s="34" t="s">
        <v>126</v>
      </c>
      <c r="U31" s="34" t="s">
        <v>127</v>
      </c>
      <c r="V31" s="34" t="s">
        <v>128</v>
      </c>
      <c r="W31" s="180" t="s">
        <v>129</v>
      </c>
      <c r="X31" s="34" t="s">
        <v>130</v>
      </c>
      <c r="Y31" s="34" t="s">
        <v>131</v>
      </c>
      <c r="Z31" s="35"/>
      <c r="AA31" s="45"/>
      <c r="AB31" s="33"/>
      <c r="AC31" s="34"/>
      <c r="AD31" s="87"/>
      <c r="AE31" s="186"/>
      <c r="AF31" s="35"/>
      <c r="AG31" s="200"/>
      <c r="AH31" s="33"/>
      <c r="AI31" s="201"/>
      <c r="AJ31" s="202"/>
    </row>
    <row r="32" s="4" customFormat="1" customHeight="1" spans="1:36">
      <c r="A32" s="89"/>
      <c r="B32" s="90">
        <v>1</v>
      </c>
      <c r="C32" s="91" t="s">
        <v>218</v>
      </c>
      <c r="D32" s="92" t="s">
        <v>133</v>
      </c>
      <c r="E32" s="93">
        <v>1</v>
      </c>
      <c r="F32" s="94">
        <v>580</v>
      </c>
      <c r="G32" s="95" t="s">
        <v>134</v>
      </c>
      <c r="H32" s="96" t="s">
        <v>135</v>
      </c>
      <c r="I32" s="96"/>
      <c r="J32" s="96">
        <v>300</v>
      </c>
      <c r="K32" s="96">
        <v>45</v>
      </c>
      <c r="L32" s="96">
        <v>800</v>
      </c>
      <c r="M32" s="150">
        <v>0.02</v>
      </c>
      <c r="N32" s="141">
        <v>0.03</v>
      </c>
      <c r="O32" s="141">
        <v>0.95</v>
      </c>
      <c r="P32" s="93">
        <v>10</v>
      </c>
      <c r="Q32" s="143">
        <f t="shared" ref="Q32:Q67" si="6">J32*10000*(1-N32+M32)/P32/12/26/20</f>
        <v>47.5961538461538</v>
      </c>
      <c r="R32" s="181">
        <v>23.5</v>
      </c>
      <c r="S32" s="143">
        <f t="shared" ref="S32:S67" si="7">L32*R32/26/20</f>
        <v>36.1538461538462</v>
      </c>
      <c r="T32" s="92">
        <v>4</v>
      </c>
      <c r="U32" s="93">
        <v>1</v>
      </c>
      <c r="V32" s="143">
        <f t="shared" ref="V32:V67" si="8">T32*U32</f>
        <v>4</v>
      </c>
      <c r="W32" s="92">
        <v>1</v>
      </c>
      <c r="X32" s="92">
        <v>0.8</v>
      </c>
      <c r="Y32" s="187">
        <f t="shared" ref="Y32:Y67" si="9">K32*X32*W32</f>
        <v>36</v>
      </c>
      <c r="Z32" s="188">
        <f t="shared" ref="Z32:Z67" si="10">(S32+Q32)/O32+Y32+V32</f>
        <v>128.157894736842</v>
      </c>
      <c r="AA32" s="189">
        <v>10</v>
      </c>
      <c r="AB32" s="190">
        <v>5800</v>
      </c>
      <c r="AC32" s="93">
        <v>1</v>
      </c>
      <c r="AD32" s="191">
        <f t="shared" ref="AD32:AD67" si="11">AC32*AA32*AB32/26/10</f>
        <v>223.076923076923</v>
      </c>
      <c r="AE32" s="192">
        <v>0.4</v>
      </c>
      <c r="AF32" s="188">
        <f t="shared" ref="AF32:AF67" si="12">AE32*Z32</f>
        <v>51.2631578947368</v>
      </c>
      <c r="AG32" s="203">
        <v>1</v>
      </c>
      <c r="AH32" s="143">
        <f t="shared" ref="AH32:AH67" si="13">(AD32+AF32)/AG32/F32</f>
        <v>0.47300013960631</v>
      </c>
      <c r="AI32" s="204">
        <f t="shared" ref="AI32:AI36" si="14">AH32*E32</f>
        <v>0.47300013960631</v>
      </c>
      <c r="AJ32" s="205" t="s">
        <v>136</v>
      </c>
    </row>
    <row r="33" s="1" customFormat="1" customHeight="1" spans="1:36">
      <c r="A33" s="47"/>
      <c r="B33" s="97">
        <v>2</v>
      </c>
      <c r="C33" s="91"/>
      <c r="D33" s="92" t="s">
        <v>137</v>
      </c>
      <c r="E33" s="93">
        <v>1</v>
      </c>
      <c r="F33" s="94">
        <v>450</v>
      </c>
      <c r="G33" s="95" t="s">
        <v>138</v>
      </c>
      <c r="H33" s="96" t="s">
        <v>139</v>
      </c>
      <c r="I33" s="96" t="s">
        <v>140</v>
      </c>
      <c r="J33" s="96">
        <v>1200</v>
      </c>
      <c r="K33" s="96">
        <v>280</v>
      </c>
      <c r="L33" s="96">
        <v>1400</v>
      </c>
      <c r="M33" s="150">
        <v>0.025</v>
      </c>
      <c r="N33" s="141">
        <v>0.03</v>
      </c>
      <c r="O33" s="141">
        <v>0.95</v>
      </c>
      <c r="P33" s="93">
        <v>10</v>
      </c>
      <c r="Q33" s="143">
        <f t="shared" si="6"/>
        <v>191.346153846154</v>
      </c>
      <c r="R33" s="181">
        <v>23.5</v>
      </c>
      <c r="S33" s="143">
        <f t="shared" si="7"/>
        <v>63.2692307692308</v>
      </c>
      <c r="T33" s="96">
        <v>4</v>
      </c>
      <c r="U33" s="182">
        <v>1</v>
      </c>
      <c r="V33" s="143">
        <f t="shared" si="8"/>
        <v>4</v>
      </c>
      <c r="W33" s="96">
        <v>1</v>
      </c>
      <c r="X33" s="96">
        <v>0.8</v>
      </c>
      <c r="Y33" s="187">
        <f t="shared" si="9"/>
        <v>224</v>
      </c>
      <c r="Z33" s="188">
        <f t="shared" si="10"/>
        <v>496.016194331984</v>
      </c>
      <c r="AA33" s="189">
        <v>10</v>
      </c>
      <c r="AB33" s="190">
        <v>5800</v>
      </c>
      <c r="AC33" s="93">
        <v>12</v>
      </c>
      <c r="AD33" s="191">
        <f t="shared" si="11"/>
        <v>2676.92307692308</v>
      </c>
      <c r="AE33" s="192">
        <v>0.13</v>
      </c>
      <c r="AF33" s="188">
        <f t="shared" si="12"/>
        <v>64.4821052631579</v>
      </c>
      <c r="AG33" s="206">
        <v>0.997</v>
      </c>
      <c r="AH33" s="143">
        <f t="shared" si="13"/>
        <v>6.11034254360021</v>
      </c>
      <c r="AI33" s="204">
        <f t="shared" si="14"/>
        <v>6.11034254360021</v>
      </c>
      <c r="AJ33" s="205" t="s">
        <v>136</v>
      </c>
    </row>
    <row r="34" s="1" customFormat="1" customHeight="1" spans="1:36">
      <c r="A34" s="47"/>
      <c r="B34" s="98">
        <v>3</v>
      </c>
      <c r="C34" s="91"/>
      <c r="D34" s="96" t="s">
        <v>141</v>
      </c>
      <c r="E34" s="99">
        <v>1</v>
      </c>
      <c r="F34" s="94">
        <v>450</v>
      </c>
      <c r="G34" s="95" t="s">
        <v>142</v>
      </c>
      <c r="H34" s="96" t="s">
        <v>135</v>
      </c>
      <c r="I34" s="96"/>
      <c r="J34" s="96">
        <v>32</v>
      </c>
      <c r="K34" s="96">
        <v>25</v>
      </c>
      <c r="L34" s="96">
        <v>40</v>
      </c>
      <c r="M34" s="150">
        <v>0.02</v>
      </c>
      <c r="N34" s="141">
        <v>0.03</v>
      </c>
      <c r="O34" s="141">
        <v>0.95</v>
      </c>
      <c r="P34" s="93">
        <v>10</v>
      </c>
      <c r="Q34" s="143">
        <f t="shared" si="6"/>
        <v>5.07692307692308</v>
      </c>
      <c r="R34" s="181">
        <v>23.5</v>
      </c>
      <c r="S34" s="143">
        <f t="shared" si="7"/>
        <v>1.80769230769231</v>
      </c>
      <c r="T34" s="92"/>
      <c r="U34" s="182">
        <v>0</v>
      </c>
      <c r="V34" s="143">
        <f t="shared" si="8"/>
        <v>0</v>
      </c>
      <c r="W34" s="92">
        <v>1</v>
      </c>
      <c r="X34" s="96">
        <v>0.8</v>
      </c>
      <c r="Y34" s="187">
        <f t="shared" si="9"/>
        <v>20</v>
      </c>
      <c r="Z34" s="188">
        <f t="shared" si="10"/>
        <v>27.246963562753</v>
      </c>
      <c r="AA34" s="189">
        <v>10</v>
      </c>
      <c r="AB34" s="190">
        <v>5800</v>
      </c>
      <c r="AC34" s="93">
        <v>2</v>
      </c>
      <c r="AD34" s="191">
        <f t="shared" si="11"/>
        <v>446.153846153846</v>
      </c>
      <c r="AE34" s="192">
        <v>0.0028</v>
      </c>
      <c r="AF34" s="188">
        <f t="shared" si="12"/>
        <v>0.0762914979757085</v>
      </c>
      <c r="AG34" s="206">
        <v>0.997</v>
      </c>
      <c r="AH34" s="143">
        <f t="shared" si="13"/>
        <v>0.99460634715663</v>
      </c>
      <c r="AI34" s="204">
        <f t="shared" si="14"/>
        <v>0.99460634715663</v>
      </c>
      <c r="AJ34" s="205" t="s">
        <v>136</v>
      </c>
    </row>
    <row r="35" s="1" customFormat="1" customHeight="1" spans="1:36">
      <c r="A35" s="47"/>
      <c r="B35" s="97">
        <v>4</v>
      </c>
      <c r="C35" s="91"/>
      <c r="D35" s="96" t="s">
        <v>143</v>
      </c>
      <c r="E35" s="99">
        <v>1</v>
      </c>
      <c r="F35" s="94">
        <v>400</v>
      </c>
      <c r="G35" s="95" t="s">
        <v>144</v>
      </c>
      <c r="H35" s="96" t="s">
        <v>66</v>
      </c>
      <c r="I35" s="96"/>
      <c r="J35" s="96">
        <v>8</v>
      </c>
      <c r="K35" s="96">
        <v>6</v>
      </c>
      <c r="L35" s="96">
        <v>100</v>
      </c>
      <c r="M35" s="150">
        <v>0.01</v>
      </c>
      <c r="N35" s="141">
        <v>0.03</v>
      </c>
      <c r="O35" s="141">
        <v>0.95</v>
      </c>
      <c r="P35" s="93">
        <v>10</v>
      </c>
      <c r="Q35" s="143">
        <f t="shared" si="6"/>
        <v>1.25641025641026</v>
      </c>
      <c r="R35" s="181">
        <v>23.5</v>
      </c>
      <c r="S35" s="143">
        <f t="shared" si="7"/>
        <v>4.51923076923077</v>
      </c>
      <c r="T35" s="96"/>
      <c r="U35" s="182">
        <v>0</v>
      </c>
      <c r="V35" s="143">
        <f t="shared" si="8"/>
        <v>0</v>
      </c>
      <c r="W35" s="96">
        <v>1</v>
      </c>
      <c r="X35" s="96">
        <v>0.8</v>
      </c>
      <c r="Y35" s="187">
        <f t="shared" si="9"/>
        <v>4.8</v>
      </c>
      <c r="Z35" s="188">
        <f t="shared" si="10"/>
        <v>10.8796221322537</v>
      </c>
      <c r="AA35" s="189">
        <v>10</v>
      </c>
      <c r="AB35" s="190">
        <v>5800</v>
      </c>
      <c r="AC35" s="93">
        <v>2</v>
      </c>
      <c r="AD35" s="191">
        <f t="shared" si="11"/>
        <v>446.153846153846</v>
      </c>
      <c r="AE35" s="192">
        <v>0.0028</v>
      </c>
      <c r="AF35" s="188">
        <f t="shared" si="12"/>
        <v>0.0304629419703104</v>
      </c>
      <c r="AG35" s="206">
        <v>0.997</v>
      </c>
      <c r="AH35" s="143">
        <f t="shared" si="13"/>
        <v>1.11881722441278</v>
      </c>
      <c r="AI35" s="204">
        <f t="shared" si="14"/>
        <v>1.11881722441278</v>
      </c>
      <c r="AJ35" s="205" t="s">
        <v>136</v>
      </c>
    </row>
    <row r="36" s="1" customFormat="1" customHeight="1" spans="1:36">
      <c r="A36" s="47"/>
      <c r="B36" s="97">
        <v>5</v>
      </c>
      <c r="C36" s="91"/>
      <c r="D36" s="96" t="s">
        <v>145</v>
      </c>
      <c r="E36" s="99">
        <v>1</v>
      </c>
      <c r="F36" s="94">
        <v>450</v>
      </c>
      <c r="G36" s="95" t="s">
        <v>146</v>
      </c>
      <c r="H36" s="96" t="s">
        <v>147</v>
      </c>
      <c r="I36" s="96"/>
      <c r="J36" s="96">
        <v>100</v>
      </c>
      <c r="K36" s="96">
        <v>30</v>
      </c>
      <c r="L36" s="96">
        <v>2200</v>
      </c>
      <c r="M36" s="150">
        <v>0.02</v>
      </c>
      <c r="N36" s="141">
        <v>0.03</v>
      </c>
      <c r="O36" s="141">
        <v>0.95</v>
      </c>
      <c r="P36" s="93">
        <v>10</v>
      </c>
      <c r="Q36" s="143">
        <f t="shared" si="6"/>
        <v>15.8653846153846</v>
      </c>
      <c r="R36" s="181">
        <v>23.5</v>
      </c>
      <c r="S36" s="143">
        <f t="shared" si="7"/>
        <v>99.4230769230769</v>
      </c>
      <c r="T36" s="92"/>
      <c r="U36" s="182">
        <v>0.03</v>
      </c>
      <c r="V36" s="143">
        <f t="shared" si="8"/>
        <v>0</v>
      </c>
      <c r="W36" s="92">
        <v>1</v>
      </c>
      <c r="X36" s="96">
        <v>0.8</v>
      </c>
      <c r="Y36" s="143">
        <f t="shared" si="9"/>
        <v>24</v>
      </c>
      <c r="Z36" s="188">
        <f t="shared" si="10"/>
        <v>145.356275303644</v>
      </c>
      <c r="AA36" s="189">
        <v>10</v>
      </c>
      <c r="AB36" s="190">
        <v>5800</v>
      </c>
      <c r="AC36" s="93">
        <v>2</v>
      </c>
      <c r="AD36" s="191">
        <f t="shared" si="11"/>
        <v>446.153846153846</v>
      </c>
      <c r="AE36" s="192">
        <v>0.0028</v>
      </c>
      <c r="AF36" s="188">
        <f t="shared" si="12"/>
        <v>0.406997570850202</v>
      </c>
      <c r="AG36" s="206">
        <v>1</v>
      </c>
      <c r="AH36" s="143">
        <f t="shared" si="13"/>
        <v>0.992357430499325</v>
      </c>
      <c r="AI36" s="204">
        <f t="shared" si="14"/>
        <v>0.992357430499325</v>
      </c>
      <c r="AJ36" s="205" t="s">
        <v>136</v>
      </c>
    </row>
    <row r="37" s="1" customFormat="1" customHeight="1" spans="1:36">
      <c r="A37" s="47"/>
      <c r="B37" s="97"/>
      <c r="C37" s="100"/>
      <c r="D37" s="96"/>
      <c r="E37" s="99">
        <v>1</v>
      </c>
      <c r="F37" s="101">
        <v>1</v>
      </c>
      <c r="G37" s="95"/>
      <c r="H37" s="96"/>
      <c r="I37" s="96"/>
      <c r="J37" s="96"/>
      <c r="K37" s="96"/>
      <c r="L37" s="96"/>
      <c r="M37" s="141"/>
      <c r="N37" s="141"/>
      <c r="O37" s="141"/>
      <c r="P37" s="93"/>
      <c r="Q37" s="143" t="e">
        <f t="shared" si="6"/>
        <v>#DIV/0!</v>
      </c>
      <c r="R37" s="93"/>
      <c r="S37" s="143">
        <f t="shared" si="7"/>
        <v>0</v>
      </c>
      <c r="T37" s="96"/>
      <c r="U37" s="182"/>
      <c r="V37" s="143">
        <f t="shared" si="8"/>
        <v>0</v>
      </c>
      <c r="W37" s="96"/>
      <c r="X37" s="96">
        <v>0.8</v>
      </c>
      <c r="Y37" s="143">
        <f t="shared" si="9"/>
        <v>0</v>
      </c>
      <c r="Z37" s="188" t="e">
        <f t="shared" si="10"/>
        <v>#DIV/0!</v>
      </c>
      <c r="AA37" s="189"/>
      <c r="AB37" s="190"/>
      <c r="AC37" s="93">
        <v>0.5</v>
      </c>
      <c r="AD37" s="191">
        <f t="shared" si="11"/>
        <v>0</v>
      </c>
      <c r="AE37" s="192"/>
      <c r="AF37" s="188" t="e">
        <f t="shared" si="12"/>
        <v>#DIV/0!</v>
      </c>
      <c r="AG37" s="207"/>
      <c r="AH37" s="143" t="e">
        <f t="shared" si="13"/>
        <v>#DIV/0!</v>
      </c>
      <c r="AI37" s="191">
        <v>0</v>
      </c>
      <c r="AJ37" s="208"/>
    </row>
    <row r="38" s="1" customFormat="1" customHeight="1" spans="1:36">
      <c r="A38" s="47"/>
      <c r="B38" s="97"/>
      <c r="C38" s="100"/>
      <c r="D38" s="96"/>
      <c r="E38" s="99">
        <v>1</v>
      </c>
      <c r="F38" s="101">
        <v>1</v>
      </c>
      <c r="G38" s="95"/>
      <c r="H38" s="96"/>
      <c r="I38" s="96"/>
      <c r="J38" s="96"/>
      <c r="K38" s="96"/>
      <c r="L38" s="96"/>
      <c r="M38" s="141"/>
      <c r="N38" s="141"/>
      <c r="O38" s="141"/>
      <c r="P38" s="93"/>
      <c r="Q38" s="143" t="e">
        <f t="shared" si="6"/>
        <v>#DIV/0!</v>
      </c>
      <c r="R38" s="93"/>
      <c r="S38" s="143">
        <f t="shared" si="7"/>
        <v>0</v>
      </c>
      <c r="T38" s="92"/>
      <c r="U38" s="182"/>
      <c r="V38" s="143">
        <f t="shared" si="8"/>
        <v>0</v>
      </c>
      <c r="W38" s="92"/>
      <c r="X38" s="96">
        <v>0.8</v>
      </c>
      <c r="Y38" s="143">
        <f t="shared" si="9"/>
        <v>0</v>
      </c>
      <c r="Z38" s="188" t="e">
        <f t="shared" si="10"/>
        <v>#DIV/0!</v>
      </c>
      <c r="AA38" s="189"/>
      <c r="AB38" s="190"/>
      <c r="AC38" s="93">
        <v>1</v>
      </c>
      <c r="AD38" s="191">
        <f t="shared" si="11"/>
        <v>0</v>
      </c>
      <c r="AE38" s="192"/>
      <c r="AF38" s="188" t="e">
        <f t="shared" si="12"/>
        <v>#DIV/0!</v>
      </c>
      <c r="AG38" s="207"/>
      <c r="AH38" s="143" t="e">
        <f t="shared" si="13"/>
        <v>#DIV/0!</v>
      </c>
      <c r="AI38" s="191">
        <v>0</v>
      </c>
      <c r="AJ38" s="208"/>
    </row>
    <row r="39" s="1" customFormat="1" customHeight="1" spans="1:36">
      <c r="A39" s="47"/>
      <c r="B39" s="97"/>
      <c r="C39" s="100"/>
      <c r="D39" s="96"/>
      <c r="E39" s="99">
        <v>1</v>
      </c>
      <c r="F39" s="101">
        <v>1</v>
      </c>
      <c r="G39" s="95"/>
      <c r="H39" s="96"/>
      <c r="I39" s="96"/>
      <c r="J39" s="96"/>
      <c r="K39" s="96"/>
      <c r="L39" s="96"/>
      <c r="M39" s="141"/>
      <c r="N39" s="141"/>
      <c r="O39" s="141"/>
      <c r="P39" s="93"/>
      <c r="Q39" s="143" t="e">
        <f t="shared" si="6"/>
        <v>#DIV/0!</v>
      </c>
      <c r="R39" s="93"/>
      <c r="S39" s="143">
        <f t="shared" si="7"/>
        <v>0</v>
      </c>
      <c r="T39" s="96"/>
      <c r="U39" s="182"/>
      <c r="V39" s="143">
        <f t="shared" si="8"/>
        <v>0</v>
      </c>
      <c r="W39" s="96"/>
      <c r="X39" s="96">
        <v>0.8</v>
      </c>
      <c r="Y39" s="143">
        <f t="shared" si="9"/>
        <v>0</v>
      </c>
      <c r="Z39" s="188" t="e">
        <f t="shared" si="10"/>
        <v>#DIV/0!</v>
      </c>
      <c r="AA39" s="189"/>
      <c r="AB39" s="190"/>
      <c r="AC39" s="93">
        <v>1</v>
      </c>
      <c r="AD39" s="191">
        <f t="shared" si="11"/>
        <v>0</v>
      </c>
      <c r="AE39" s="192"/>
      <c r="AF39" s="188" t="e">
        <f t="shared" si="12"/>
        <v>#DIV/0!</v>
      </c>
      <c r="AG39" s="207"/>
      <c r="AH39" s="143" t="e">
        <f t="shared" si="13"/>
        <v>#DIV/0!</v>
      </c>
      <c r="AI39" s="191">
        <v>0</v>
      </c>
      <c r="AJ39" s="208"/>
    </row>
    <row r="40" s="1" customFormat="1" customHeight="1" spans="1:36">
      <c r="A40" s="47"/>
      <c r="B40" s="97"/>
      <c r="C40" s="100"/>
      <c r="D40" s="96"/>
      <c r="E40" s="99">
        <v>1</v>
      </c>
      <c r="F40" s="101">
        <v>1</v>
      </c>
      <c r="G40" s="95"/>
      <c r="H40" s="96"/>
      <c r="I40" s="96"/>
      <c r="J40" s="96"/>
      <c r="K40" s="96"/>
      <c r="L40" s="96"/>
      <c r="M40" s="141"/>
      <c r="N40" s="141"/>
      <c r="O40" s="141"/>
      <c r="P40" s="93"/>
      <c r="Q40" s="143" t="e">
        <f t="shared" si="6"/>
        <v>#DIV/0!</v>
      </c>
      <c r="R40" s="93"/>
      <c r="S40" s="143">
        <f t="shared" si="7"/>
        <v>0</v>
      </c>
      <c r="T40" s="96"/>
      <c r="U40" s="182"/>
      <c r="V40" s="143">
        <f t="shared" si="8"/>
        <v>0</v>
      </c>
      <c r="W40" s="96"/>
      <c r="X40" s="96">
        <v>0.8</v>
      </c>
      <c r="Y40" s="143">
        <f t="shared" si="9"/>
        <v>0</v>
      </c>
      <c r="Z40" s="188" t="e">
        <f t="shared" si="10"/>
        <v>#DIV/0!</v>
      </c>
      <c r="AA40" s="189"/>
      <c r="AB40" s="190"/>
      <c r="AC40" s="93">
        <v>1</v>
      </c>
      <c r="AD40" s="191">
        <f t="shared" si="11"/>
        <v>0</v>
      </c>
      <c r="AE40" s="192"/>
      <c r="AF40" s="188" t="e">
        <f t="shared" si="12"/>
        <v>#DIV/0!</v>
      </c>
      <c r="AG40" s="207"/>
      <c r="AH40" s="143" t="e">
        <f t="shared" si="13"/>
        <v>#DIV/0!</v>
      </c>
      <c r="AI40" s="191">
        <v>0</v>
      </c>
      <c r="AJ40" s="208"/>
    </row>
    <row r="41" s="1" customFormat="1" hidden="1" customHeight="1" spans="1:36">
      <c r="A41" s="47"/>
      <c r="B41" s="97"/>
      <c r="C41" s="100"/>
      <c r="D41" s="96"/>
      <c r="E41" s="99">
        <v>1</v>
      </c>
      <c r="F41" s="101">
        <v>1</v>
      </c>
      <c r="G41" s="95"/>
      <c r="H41" s="96"/>
      <c r="I41" s="96"/>
      <c r="J41" s="96"/>
      <c r="K41" s="96"/>
      <c r="L41" s="96"/>
      <c r="M41" s="141"/>
      <c r="N41" s="141"/>
      <c r="O41" s="141"/>
      <c r="P41" s="93"/>
      <c r="Q41" s="143" t="e">
        <f t="shared" si="6"/>
        <v>#DIV/0!</v>
      </c>
      <c r="R41" s="93"/>
      <c r="S41" s="143">
        <f t="shared" si="7"/>
        <v>0</v>
      </c>
      <c r="T41" s="92">
        <v>8</v>
      </c>
      <c r="U41" s="182"/>
      <c r="V41" s="143">
        <f t="shared" si="8"/>
        <v>0</v>
      </c>
      <c r="W41" s="92"/>
      <c r="X41" s="96">
        <v>0.8</v>
      </c>
      <c r="Y41" s="143">
        <f t="shared" si="9"/>
        <v>0</v>
      </c>
      <c r="Z41" s="188" t="e">
        <f t="shared" si="10"/>
        <v>#DIV/0!</v>
      </c>
      <c r="AA41" s="189"/>
      <c r="AB41" s="190"/>
      <c r="AC41" s="93"/>
      <c r="AD41" s="191">
        <f t="shared" si="11"/>
        <v>0</v>
      </c>
      <c r="AE41" s="192"/>
      <c r="AF41" s="188" t="e">
        <f t="shared" si="12"/>
        <v>#DIV/0!</v>
      </c>
      <c r="AG41" s="209"/>
      <c r="AH41" s="143" t="e">
        <f t="shared" si="13"/>
        <v>#DIV/0!</v>
      </c>
      <c r="AI41" s="191">
        <v>0</v>
      </c>
      <c r="AJ41" s="208"/>
    </row>
    <row r="42" s="1" customFormat="1" hidden="1" customHeight="1" spans="1:36">
      <c r="A42" s="47"/>
      <c r="B42" s="97"/>
      <c r="C42" s="100"/>
      <c r="D42" s="96"/>
      <c r="E42" s="99">
        <v>1</v>
      </c>
      <c r="F42" s="101">
        <v>1</v>
      </c>
      <c r="G42" s="95"/>
      <c r="H42" s="96"/>
      <c r="I42" s="96"/>
      <c r="J42" s="96"/>
      <c r="K42" s="96"/>
      <c r="L42" s="96"/>
      <c r="M42" s="141"/>
      <c r="N42" s="141"/>
      <c r="O42" s="141"/>
      <c r="P42" s="93"/>
      <c r="Q42" s="143" t="e">
        <f t="shared" si="6"/>
        <v>#DIV/0!</v>
      </c>
      <c r="R42" s="93"/>
      <c r="S42" s="143">
        <f t="shared" si="7"/>
        <v>0</v>
      </c>
      <c r="T42" s="96">
        <v>8</v>
      </c>
      <c r="U42" s="182"/>
      <c r="V42" s="143">
        <f t="shared" si="8"/>
        <v>0</v>
      </c>
      <c r="W42" s="96"/>
      <c r="X42" s="96">
        <v>0.8</v>
      </c>
      <c r="Y42" s="143">
        <f t="shared" si="9"/>
        <v>0</v>
      </c>
      <c r="Z42" s="188" t="e">
        <f t="shared" si="10"/>
        <v>#DIV/0!</v>
      </c>
      <c r="AA42" s="189"/>
      <c r="AB42" s="190"/>
      <c r="AC42" s="93"/>
      <c r="AD42" s="191">
        <f t="shared" si="11"/>
        <v>0</v>
      </c>
      <c r="AE42" s="192"/>
      <c r="AF42" s="188" t="e">
        <f t="shared" si="12"/>
        <v>#DIV/0!</v>
      </c>
      <c r="AG42" s="209"/>
      <c r="AH42" s="143" t="e">
        <f t="shared" si="13"/>
        <v>#DIV/0!</v>
      </c>
      <c r="AI42" s="191">
        <v>0</v>
      </c>
      <c r="AJ42" s="208"/>
    </row>
    <row r="43" s="1" customFormat="1" hidden="1" customHeight="1" spans="1:36">
      <c r="A43" s="47"/>
      <c r="B43" s="97"/>
      <c r="C43" s="100"/>
      <c r="D43" s="96"/>
      <c r="E43" s="99">
        <v>1</v>
      </c>
      <c r="F43" s="101">
        <v>1</v>
      </c>
      <c r="G43" s="95"/>
      <c r="H43" s="96"/>
      <c r="I43" s="96"/>
      <c r="J43" s="96"/>
      <c r="K43" s="96"/>
      <c r="L43" s="96"/>
      <c r="M43" s="141"/>
      <c r="N43" s="141"/>
      <c r="O43" s="141"/>
      <c r="P43" s="93"/>
      <c r="Q43" s="143" t="e">
        <f t="shared" si="6"/>
        <v>#DIV/0!</v>
      </c>
      <c r="R43" s="93"/>
      <c r="S43" s="143">
        <f t="shared" si="7"/>
        <v>0</v>
      </c>
      <c r="T43" s="92">
        <v>8</v>
      </c>
      <c r="U43" s="182"/>
      <c r="V43" s="143">
        <f t="shared" si="8"/>
        <v>0</v>
      </c>
      <c r="W43" s="92"/>
      <c r="X43" s="96">
        <v>0.8</v>
      </c>
      <c r="Y43" s="143">
        <f t="shared" si="9"/>
        <v>0</v>
      </c>
      <c r="Z43" s="188" t="e">
        <f t="shared" si="10"/>
        <v>#DIV/0!</v>
      </c>
      <c r="AA43" s="189"/>
      <c r="AB43" s="190"/>
      <c r="AC43" s="93"/>
      <c r="AD43" s="191">
        <f t="shared" si="11"/>
        <v>0</v>
      </c>
      <c r="AE43" s="192"/>
      <c r="AF43" s="188" t="e">
        <f t="shared" si="12"/>
        <v>#DIV/0!</v>
      </c>
      <c r="AG43" s="209"/>
      <c r="AH43" s="143" t="e">
        <f t="shared" si="13"/>
        <v>#DIV/0!</v>
      </c>
      <c r="AI43" s="191">
        <v>0</v>
      </c>
      <c r="AJ43" s="208"/>
    </row>
    <row r="44" s="1" customFormat="1" hidden="1" customHeight="1" spans="1:36">
      <c r="A44" s="47"/>
      <c r="B44" s="97"/>
      <c r="C44" s="100"/>
      <c r="D44" s="96"/>
      <c r="E44" s="99">
        <v>1</v>
      </c>
      <c r="F44" s="101">
        <v>1</v>
      </c>
      <c r="G44" s="95"/>
      <c r="H44" s="96"/>
      <c r="I44" s="96"/>
      <c r="J44" s="96"/>
      <c r="K44" s="96"/>
      <c r="L44" s="96"/>
      <c r="M44" s="141"/>
      <c r="N44" s="141"/>
      <c r="O44" s="141"/>
      <c r="P44" s="93"/>
      <c r="Q44" s="143" t="e">
        <f t="shared" si="6"/>
        <v>#DIV/0!</v>
      </c>
      <c r="R44" s="93"/>
      <c r="S44" s="143">
        <f t="shared" si="7"/>
        <v>0</v>
      </c>
      <c r="T44" s="96">
        <v>8</v>
      </c>
      <c r="U44" s="182"/>
      <c r="V44" s="143">
        <f t="shared" si="8"/>
        <v>0</v>
      </c>
      <c r="W44" s="96"/>
      <c r="X44" s="96">
        <v>0.8</v>
      </c>
      <c r="Y44" s="143">
        <f t="shared" si="9"/>
        <v>0</v>
      </c>
      <c r="Z44" s="188" t="e">
        <f t="shared" si="10"/>
        <v>#DIV/0!</v>
      </c>
      <c r="AA44" s="189"/>
      <c r="AB44" s="190"/>
      <c r="AC44" s="93"/>
      <c r="AD44" s="191">
        <f t="shared" si="11"/>
        <v>0</v>
      </c>
      <c r="AE44" s="192"/>
      <c r="AF44" s="188" t="e">
        <f t="shared" si="12"/>
        <v>#DIV/0!</v>
      </c>
      <c r="AG44" s="209"/>
      <c r="AH44" s="143" t="e">
        <f t="shared" si="13"/>
        <v>#DIV/0!</v>
      </c>
      <c r="AI44" s="191">
        <v>0</v>
      </c>
      <c r="AJ44" s="208"/>
    </row>
    <row r="45" s="1" customFormat="1" hidden="1" customHeight="1" spans="1:36">
      <c r="A45" s="47"/>
      <c r="B45" s="97"/>
      <c r="C45" s="100"/>
      <c r="D45" s="96"/>
      <c r="E45" s="99">
        <v>1</v>
      </c>
      <c r="F45" s="101">
        <v>1</v>
      </c>
      <c r="G45" s="95"/>
      <c r="H45" s="96"/>
      <c r="I45" s="96"/>
      <c r="J45" s="96"/>
      <c r="K45" s="96"/>
      <c r="L45" s="96"/>
      <c r="M45" s="141"/>
      <c r="N45" s="141"/>
      <c r="O45" s="141"/>
      <c r="P45" s="93"/>
      <c r="Q45" s="143" t="e">
        <f t="shared" si="6"/>
        <v>#DIV/0!</v>
      </c>
      <c r="R45" s="93"/>
      <c r="S45" s="143">
        <f t="shared" si="7"/>
        <v>0</v>
      </c>
      <c r="T45" s="92">
        <v>8</v>
      </c>
      <c r="U45" s="182"/>
      <c r="V45" s="143">
        <f t="shared" si="8"/>
        <v>0</v>
      </c>
      <c r="W45" s="92"/>
      <c r="X45" s="96">
        <v>0.8</v>
      </c>
      <c r="Y45" s="143">
        <f t="shared" si="9"/>
        <v>0</v>
      </c>
      <c r="Z45" s="188" t="e">
        <f t="shared" si="10"/>
        <v>#DIV/0!</v>
      </c>
      <c r="AA45" s="189"/>
      <c r="AB45" s="190"/>
      <c r="AC45" s="93"/>
      <c r="AD45" s="191">
        <f t="shared" si="11"/>
        <v>0</v>
      </c>
      <c r="AE45" s="192"/>
      <c r="AF45" s="188" t="e">
        <f t="shared" si="12"/>
        <v>#DIV/0!</v>
      </c>
      <c r="AG45" s="209"/>
      <c r="AH45" s="143" t="e">
        <f t="shared" si="13"/>
        <v>#DIV/0!</v>
      </c>
      <c r="AI45" s="191">
        <v>0</v>
      </c>
      <c r="AJ45" s="208"/>
    </row>
    <row r="46" s="1" customFormat="1" hidden="1" customHeight="1" spans="1:36">
      <c r="A46" s="47"/>
      <c r="B46" s="97"/>
      <c r="C46" s="100"/>
      <c r="D46" s="96"/>
      <c r="E46" s="99">
        <v>1</v>
      </c>
      <c r="F46" s="101">
        <v>1</v>
      </c>
      <c r="G46" s="95"/>
      <c r="H46" s="96"/>
      <c r="I46" s="96"/>
      <c r="J46" s="96"/>
      <c r="K46" s="96"/>
      <c r="L46" s="96"/>
      <c r="M46" s="141"/>
      <c r="N46" s="141"/>
      <c r="O46" s="141"/>
      <c r="P46" s="93"/>
      <c r="Q46" s="143" t="e">
        <f t="shared" si="6"/>
        <v>#DIV/0!</v>
      </c>
      <c r="R46" s="93"/>
      <c r="S46" s="143">
        <f t="shared" si="7"/>
        <v>0</v>
      </c>
      <c r="T46" s="96">
        <v>8</v>
      </c>
      <c r="U46" s="182"/>
      <c r="V46" s="143">
        <f t="shared" si="8"/>
        <v>0</v>
      </c>
      <c r="W46" s="96"/>
      <c r="X46" s="96">
        <v>0.8</v>
      </c>
      <c r="Y46" s="143">
        <f t="shared" si="9"/>
        <v>0</v>
      </c>
      <c r="Z46" s="188" t="e">
        <f t="shared" si="10"/>
        <v>#DIV/0!</v>
      </c>
      <c r="AA46" s="189"/>
      <c r="AB46" s="190"/>
      <c r="AC46" s="93"/>
      <c r="AD46" s="191">
        <f t="shared" si="11"/>
        <v>0</v>
      </c>
      <c r="AE46" s="192"/>
      <c r="AF46" s="188" t="e">
        <f t="shared" si="12"/>
        <v>#DIV/0!</v>
      </c>
      <c r="AG46" s="209"/>
      <c r="AH46" s="143" t="e">
        <f t="shared" si="13"/>
        <v>#DIV/0!</v>
      </c>
      <c r="AI46" s="191">
        <v>0</v>
      </c>
      <c r="AJ46" s="208"/>
    </row>
    <row r="47" s="1" customFormat="1" hidden="1" customHeight="1" spans="1:36">
      <c r="A47" s="47"/>
      <c r="B47" s="97"/>
      <c r="C47" s="100"/>
      <c r="D47" s="96"/>
      <c r="E47" s="99">
        <v>1</v>
      </c>
      <c r="F47" s="101">
        <v>1</v>
      </c>
      <c r="G47" s="95"/>
      <c r="H47" s="96"/>
      <c r="I47" s="96"/>
      <c r="J47" s="96"/>
      <c r="K47" s="96"/>
      <c r="L47" s="96"/>
      <c r="M47" s="141"/>
      <c r="N47" s="141"/>
      <c r="O47" s="141"/>
      <c r="P47" s="93"/>
      <c r="Q47" s="143" t="e">
        <f t="shared" si="6"/>
        <v>#DIV/0!</v>
      </c>
      <c r="R47" s="93"/>
      <c r="S47" s="143">
        <f t="shared" si="7"/>
        <v>0</v>
      </c>
      <c r="T47" s="92">
        <v>8</v>
      </c>
      <c r="U47" s="182"/>
      <c r="V47" s="143">
        <f t="shared" si="8"/>
        <v>0</v>
      </c>
      <c r="W47" s="92"/>
      <c r="X47" s="96">
        <v>0.8</v>
      </c>
      <c r="Y47" s="143">
        <f t="shared" si="9"/>
        <v>0</v>
      </c>
      <c r="Z47" s="188" t="e">
        <f t="shared" si="10"/>
        <v>#DIV/0!</v>
      </c>
      <c r="AA47" s="189"/>
      <c r="AB47" s="190"/>
      <c r="AC47" s="93"/>
      <c r="AD47" s="191">
        <f t="shared" si="11"/>
        <v>0</v>
      </c>
      <c r="AE47" s="192"/>
      <c r="AF47" s="188" t="e">
        <f t="shared" si="12"/>
        <v>#DIV/0!</v>
      </c>
      <c r="AG47" s="209"/>
      <c r="AH47" s="143" t="e">
        <f t="shared" si="13"/>
        <v>#DIV/0!</v>
      </c>
      <c r="AI47" s="191">
        <v>0</v>
      </c>
      <c r="AJ47" s="208"/>
    </row>
    <row r="48" s="1" customFormat="1" hidden="1" customHeight="1" spans="1:36">
      <c r="A48" s="47"/>
      <c r="B48" s="97"/>
      <c r="C48" s="100"/>
      <c r="D48" s="96"/>
      <c r="E48" s="99">
        <v>1</v>
      </c>
      <c r="F48" s="101">
        <v>1</v>
      </c>
      <c r="G48" s="95"/>
      <c r="H48" s="96"/>
      <c r="I48" s="96"/>
      <c r="J48" s="96"/>
      <c r="K48" s="96"/>
      <c r="L48" s="96"/>
      <c r="M48" s="141"/>
      <c r="N48" s="141"/>
      <c r="O48" s="141"/>
      <c r="P48" s="93"/>
      <c r="Q48" s="143" t="e">
        <f t="shared" si="6"/>
        <v>#DIV/0!</v>
      </c>
      <c r="R48" s="93"/>
      <c r="S48" s="143">
        <f t="shared" si="7"/>
        <v>0</v>
      </c>
      <c r="T48" s="96">
        <v>8</v>
      </c>
      <c r="U48" s="182"/>
      <c r="V48" s="143">
        <f t="shared" si="8"/>
        <v>0</v>
      </c>
      <c r="W48" s="96"/>
      <c r="X48" s="96">
        <v>0.8</v>
      </c>
      <c r="Y48" s="143">
        <f t="shared" si="9"/>
        <v>0</v>
      </c>
      <c r="Z48" s="188" t="e">
        <f t="shared" si="10"/>
        <v>#DIV/0!</v>
      </c>
      <c r="AA48" s="189"/>
      <c r="AB48" s="190"/>
      <c r="AC48" s="93"/>
      <c r="AD48" s="191">
        <f t="shared" si="11"/>
        <v>0</v>
      </c>
      <c r="AE48" s="192"/>
      <c r="AF48" s="188" t="e">
        <f t="shared" si="12"/>
        <v>#DIV/0!</v>
      </c>
      <c r="AG48" s="209"/>
      <c r="AH48" s="143" t="e">
        <f t="shared" si="13"/>
        <v>#DIV/0!</v>
      </c>
      <c r="AI48" s="191">
        <v>0</v>
      </c>
      <c r="AJ48" s="208"/>
    </row>
    <row r="49" s="1" customFormat="1" hidden="1" customHeight="1" spans="1:36">
      <c r="A49" s="47"/>
      <c r="B49" s="97"/>
      <c r="C49" s="100"/>
      <c r="D49" s="96"/>
      <c r="E49" s="99">
        <v>1</v>
      </c>
      <c r="F49" s="101">
        <v>1</v>
      </c>
      <c r="G49" s="95"/>
      <c r="H49" s="96"/>
      <c r="I49" s="96"/>
      <c r="J49" s="96"/>
      <c r="K49" s="96"/>
      <c r="L49" s="96"/>
      <c r="M49" s="141"/>
      <c r="N49" s="141"/>
      <c r="O49" s="141"/>
      <c r="P49" s="93"/>
      <c r="Q49" s="143" t="e">
        <f t="shared" si="6"/>
        <v>#DIV/0!</v>
      </c>
      <c r="R49" s="93"/>
      <c r="S49" s="143">
        <f t="shared" si="7"/>
        <v>0</v>
      </c>
      <c r="T49" s="92">
        <v>8</v>
      </c>
      <c r="U49" s="182"/>
      <c r="V49" s="143">
        <f t="shared" si="8"/>
        <v>0</v>
      </c>
      <c r="W49" s="92"/>
      <c r="X49" s="96">
        <v>0.8</v>
      </c>
      <c r="Y49" s="143">
        <f t="shared" si="9"/>
        <v>0</v>
      </c>
      <c r="Z49" s="188" t="e">
        <f t="shared" si="10"/>
        <v>#DIV/0!</v>
      </c>
      <c r="AA49" s="189"/>
      <c r="AB49" s="190"/>
      <c r="AC49" s="93"/>
      <c r="AD49" s="191">
        <f t="shared" si="11"/>
        <v>0</v>
      </c>
      <c r="AE49" s="192"/>
      <c r="AF49" s="188" t="e">
        <f t="shared" si="12"/>
        <v>#DIV/0!</v>
      </c>
      <c r="AG49" s="209"/>
      <c r="AH49" s="143" t="e">
        <f t="shared" si="13"/>
        <v>#DIV/0!</v>
      </c>
      <c r="AI49" s="191">
        <v>0</v>
      </c>
      <c r="AJ49" s="208"/>
    </row>
    <row r="50" s="1" customFormat="1" hidden="1" customHeight="1" spans="1:36">
      <c r="A50" s="47"/>
      <c r="B50" s="97"/>
      <c r="C50" s="100"/>
      <c r="D50" s="96"/>
      <c r="E50" s="99">
        <v>1</v>
      </c>
      <c r="F50" s="101">
        <v>1</v>
      </c>
      <c r="G50" s="95"/>
      <c r="H50" s="96"/>
      <c r="I50" s="96"/>
      <c r="J50" s="96"/>
      <c r="K50" s="96"/>
      <c r="L50" s="96"/>
      <c r="M50" s="141"/>
      <c r="N50" s="141"/>
      <c r="O50" s="141"/>
      <c r="P50" s="93"/>
      <c r="Q50" s="143" t="e">
        <f t="shared" si="6"/>
        <v>#DIV/0!</v>
      </c>
      <c r="R50" s="93"/>
      <c r="S50" s="143">
        <f t="shared" si="7"/>
        <v>0</v>
      </c>
      <c r="T50" s="96">
        <v>8</v>
      </c>
      <c r="U50" s="182"/>
      <c r="V50" s="143">
        <f t="shared" si="8"/>
        <v>0</v>
      </c>
      <c r="W50" s="96"/>
      <c r="X50" s="96">
        <v>0.8</v>
      </c>
      <c r="Y50" s="143">
        <f t="shared" si="9"/>
        <v>0</v>
      </c>
      <c r="Z50" s="188" t="e">
        <f t="shared" si="10"/>
        <v>#DIV/0!</v>
      </c>
      <c r="AA50" s="189"/>
      <c r="AB50" s="190"/>
      <c r="AC50" s="93"/>
      <c r="AD50" s="191">
        <f t="shared" si="11"/>
        <v>0</v>
      </c>
      <c r="AE50" s="192"/>
      <c r="AF50" s="188" t="e">
        <f t="shared" si="12"/>
        <v>#DIV/0!</v>
      </c>
      <c r="AG50" s="209"/>
      <c r="AH50" s="143" t="e">
        <f t="shared" si="13"/>
        <v>#DIV/0!</v>
      </c>
      <c r="AI50" s="191">
        <v>0</v>
      </c>
      <c r="AJ50" s="208"/>
    </row>
    <row r="51" s="1" customFormat="1" hidden="1" customHeight="1" spans="1:36">
      <c r="A51" s="47"/>
      <c r="B51" s="97"/>
      <c r="C51" s="100"/>
      <c r="D51" s="96"/>
      <c r="E51" s="99">
        <v>1</v>
      </c>
      <c r="F51" s="101">
        <v>1</v>
      </c>
      <c r="G51" s="95"/>
      <c r="H51" s="96"/>
      <c r="I51" s="96"/>
      <c r="J51" s="96"/>
      <c r="K51" s="96"/>
      <c r="L51" s="96"/>
      <c r="M51" s="141"/>
      <c r="N51" s="141"/>
      <c r="O51" s="141"/>
      <c r="P51" s="93"/>
      <c r="Q51" s="143" t="e">
        <f t="shared" si="6"/>
        <v>#DIV/0!</v>
      </c>
      <c r="R51" s="93"/>
      <c r="S51" s="143">
        <f t="shared" si="7"/>
        <v>0</v>
      </c>
      <c r="T51" s="92">
        <v>8</v>
      </c>
      <c r="U51" s="182"/>
      <c r="V51" s="143">
        <f t="shared" si="8"/>
        <v>0</v>
      </c>
      <c r="W51" s="92"/>
      <c r="X51" s="96">
        <v>0.8</v>
      </c>
      <c r="Y51" s="143">
        <f t="shared" si="9"/>
        <v>0</v>
      </c>
      <c r="Z51" s="188" t="e">
        <f t="shared" si="10"/>
        <v>#DIV/0!</v>
      </c>
      <c r="AA51" s="189"/>
      <c r="AB51" s="190"/>
      <c r="AC51" s="93"/>
      <c r="AD51" s="191">
        <f t="shared" si="11"/>
        <v>0</v>
      </c>
      <c r="AE51" s="192"/>
      <c r="AF51" s="188" t="e">
        <f t="shared" si="12"/>
        <v>#DIV/0!</v>
      </c>
      <c r="AG51" s="209"/>
      <c r="AH51" s="143" t="e">
        <f t="shared" si="13"/>
        <v>#DIV/0!</v>
      </c>
      <c r="AI51" s="191">
        <v>0</v>
      </c>
      <c r="AJ51" s="208"/>
    </row>
    <row r="52" s="1" customFormat="1" hidden="1" customHeight="1" spans="1:36">
      <c r="A52" s="47"/>
      <c r="B52" s="97"/>
      <c r="C52" s="100"/>
      <c r="D52" s="96"/>
      <c r="E52" s="99">
        <v>1</v>
      </c>
      <c r="F52" s="101">
        <v>1</v>
      </c>
      <c r="G52" s="95"/>
      <c r="H52" s="96"/>
      <c r="I52" s="96"/>
      <c r="J52" s="96"/>
      <c r="K52" s="96"/>
      <c r="L52" s="96"/>
      <c r="M52" s="141"/>
      <c r="N52" s="141"/>
      <c r="O52" s="141"/>
      <c r="P52" s="93"/>
      <c r="Q52" s="143" t="e">
        <f t="shared" si="6"/>
        <v>#DIV/0!</v>
      </c>
      <c r="R52" s="93"/>
      <c r="S52" s="143">
        <f t="shared" si="7"/>
        <v>0</v>
      </c>
      <c r="T52" s="96">
        <v>8</v>
      </c>
      <c r="U52" s="182"/>
      <c r="V52" s="143">
        <f t="shared" si="8"/>
        <v>0</v>
      </c>
      <c r="W52" s="96"/>
      <c r="X52" s="96">
        <v>0.8</v>
      </c>
      <c r="Y52" s="143">
        <f t="shared" si="9"/>
        <v>0</v>
      </c>
      <c r="Z52" s="188" t="e">
        <f t="shared" si="10"/>
        <v>#DIV/0!</v>
      </c>
      <c r="AA52" s="189"/>
      <c r="AB52" s="190"/>
      <c r="AC52" s="93"/>
      <c r="AD52" s="191">
        <f t="shared" si="11"/>
        <v>0</v>
      </c>
      <c r="AE52" s="192"/>
      <c r="AF52" s="188" t="e">
        <f t="shared" si="12"/>
        <v>#DIV/0!</v>
      </c>
      <c r="AG52" s="209"/>
      <c r="AH52" s="143" t="e">
        <f t="shared" si="13"/>
        <v>#DIV/0!</v>
      </c>
      <c r="AI52" s="191">
        <v>0</v>
      </c>
      <c r="AJ52" s="208"/>
    </row>
    <row r="53" s="1" customFormat="1" hidden="1" customHeight="1" spans="1:36">
      <c r="A53" s="47"/>
      <c r="B53" s="97"/>
      <c r="C53" s="100"/>
      <c r="D53" s="96"/>
      <c r="E53" s="99">
        <v>1</v>
      </c>
      <c r="F53" s="101">
        <v>1</v>
      </c>
      <c r="G53" s="95"/>
      <c r="H53" s="96"/>
      <c r="I53" s="96"/>
      <c r="J53" s="96"/>
      <c r="K53" s="96"/>
      <c r="L53" s="96"/>
      <c r="M53" s="141"/>
      <c r="N53" s="141"/>
      <c r="O53" s="141"/>
      <c r="P53" s="93"/>
      <c r="Q53" s="143" t="e">
        <f t="shared" si="6"/>
        <v>#DIV/0!</v>
      </c>
      <c r="R53" s="93"/>
      <c r="S53" s="143">
        <f t="shared" si="7"/>
        <v>0</v>
      </c>
      <c r="T53" s="92">
        <v>8</v>
      </c>
      <c r="U53" s="182"/>
      <c r="V53" s="143">
        <f t="shared" si="8"/>
        <v>0</v>
      </c>
      <c r="W53" s="92"/>
      <c r="X53" s="96">
        <v>0.8</v>
      </c>
      <c r="Y53" s="143">
        <f t="shared" si="9"/>
        <v>0</v>
      </c>
      <c r="Z53" s="188" t="e">
        <f t="shared" si="10"/>
        <v>#DIV/0!</v>
      </c>
      <c r="AA53" s="189"/>
      <c r="AB53" s="190"/>
      <c r="AC53" s="93"/>
      <c r="AD53" s="191">
        <f t="shared" si="11"/>
        <v>0</v>
      </c>
      <c r="AE53" s="192"/>
      <c r="AF53" s="188" t="e">
        <f t="shared" si="12"/>
        <v>#DIV/0!</v>
      </c>
      <c r="AG53" s="209"/>
      <c r="AH53" s="143" t="e">
        <f t="shared" si="13"/>
        <v>#DIV/0!</v>
      </c>
      <c r="AI53" s="191">
        <v>0</v>
      </c>
      <c r="AJ53" s="208"/>
    </row>
    <row r="54" s="1" customFormat="1" hidden="1" customHeight="1" spans="1:36">
      <c r="A54" s="47"/>
      <c r="B54" s="97"/>
      <c r="C54" s="100"/>
      <c r="D54" s="96"/>
      <c r="E54" s="99">
        <v>1</v>
      </c>
      <c r="F54" s="101">
        <v>1</v>
      </c>
      <c r="G54" s="95"/>
      <c r="H54" s="96"/>
      <c r="I54" s="96"/>
      <c r="J54" s="96"/>
      <c r="K54" s="96"/>
      <c r="L54" s="96"/>
      <c r="M54" s="141"/>
      <c r="N54" s="141"/>
      <c r="O54" s="141"/>
      <c r="P54" s="93"/>
      <c r="Q54" s="143" t="e">
        <f t="shared" si="6"/>
        <v>#DIV/0!</v>
      </c>
      <c r="R54" s="93"/>
      <c r="S54" s="143">
        <f t="shared" si="7"/>
        <v>0</v>
      </c>
      <c r="T54" s="96">
        <v>8</v>
      </c>
      <c r="U54" s="182"/>
      <c r="V54" s="143">
        <f t="shared" si="8"/>
        <v>0</v>
      </c>
      <c r="W54" s="96"/>
      <c r="X54" s="96">
        <v>0.8</v>
      </c>
      <c r="Y54" s="143">
        <f t="shared" si="9"/>
        <v>0</v>
      </c>
      <c r="Z54" s="188" t="e">
        <f t="shared" si="10"/>
        <v>#DIV/0!</v>
      </c>
      <c r="AA54" s="189"/>
      <c r="AB54" s="190"/>
      <c r="AC54" s="93"/>
      <c r="AD54" s="191">
        <f t="shared" si="11"/>
        <v>0</v>
      </c>
      <c r="AE54" s="192"/>
      <c r="AF54" s="188" t="e">
        <f t="shared" si="12"/>
        <v>#DIV/0!</v>
      </c>
      <c r="AG54" s="209"/>
      <c r="AH54" s="143" t="e">
        <f t="shared" si="13"/>
        <v>#DIV/0!</v>
      </c>
      <c r="AI54" s="191">
        <v>0</v>
      </c>
      <c r="AJ54" s="208"/>
    </row>
    <row r="55" s="1" customFormat="1" hidden="1" customHeight="1" spans="1:36">
      <c r="A55" s="47"/>
      <c r="B55" s="97"/>
      <c r="C55" s="100"/>
      <c r="D55" s="96"/>
      <c r="E55" s="99">
        <v>1</v>
      </c>
      <c r="F55" s="101">
        <v>1</v>
      </c>
      <c r="G55" s="95"/>
      <c r="H55" s="96"/>
      <c r="I55" s="96"/>
      <c r="J55" s="96"/>
      <c r="K55" s="96"/>
      <c r="L55" s="96"/>
      <c r="M55" s="141"/>
      <c r="N55" s="141"/>
      <c r="O55" s="141"/>
      <c r="P55" s="93"/>
      <c r="Q55" s="143" t="e">
        <f t="shared" si="6"/>
        <v>#DIV/0!</v>
      </c>
      <c r="R55" s="93"/>
      <c r="S55" s="143">
        <f t="shared" si="7"/>
        <v>0</v>
      </c>
      <c r="T55" s="92">
        <v>8</v>
      </c>
      <c r="U55" s="182"/>
      <c r="V55" s="143">
        <f t="shared" si="8"/>
        <v>0</v>
      </c>
      <c r="W55" s="92"/>
      <c r="X55" s="96">
        <v>0.8</v>
      </c>
      <c r="Y55" s="143">
        <f t="shared" si="9"/>
        <v>0</v>
      </c>
      <c r="Z55" s="188" t="e">
        <f t="shared" si="10"/>
        <v>#DIV/0!</v>
      </c>
      <c r="AA55" s="189"/>
      <c r="AB55" s="190"/>
      <c r="AC55" s="93"/>
      <c r="AD55" s="191">
        <f t="shared" si="11"/>
        <v>0</v>
      </c>
      <c r="AE55" s="192"/>
      <c r="AF55" s="188" t="e">
        <f t="shared" si="12"/>
        <v>#DIV/0!</v>
      </c>
      <c r="AG55" s="209"/>
      <c r="AH55" s="143" t="e">
        <f t="shared" si="13"/>
        <v>#DIV/0!</v>
      </c>
      <c r="AI55" s="191">
        <v>0</v>
      </c>
      <c r="AJ55" s="208"/>
    </row>
    <row r="56" s="1" customFormat="1" hidden="1" customHeight="1" spans="1:36">
      <c r="A56" s="47"/>
      <c r="B56" s="97"/>
      <c r="C56" s="100"/>
      <c r="D56" s="96"/>
      <c r="E56" s="99">
        <v>1</v>
      </c>
      <c r="F56" s="101">
        <v>1</v>
      </c>
      <c r="G56" s="95"/>
      <c r="H56" s="96"/>
      <c r="I56" s="96"/>
      <c r="J56" s="96"/>
      <c r="K56" s="96"/>
      <c r="L56" s="96"/>
      <c r="M56" s="141"/>
      <c r="N56" s="141"/>
      <c r="O56" s="141"/>
      <c r="P56" s="93"/>
      <c r="Q56" s="143" t="e">
        <f t="shared" si="6"/>
        <v>#DIV/0!</v>
      </c>
      <c r="R56" s="93"/>
      <c r="S56" s="143">
        <f t="shared" si="7"/>
        <v>0</v>
      </c>
      <c r="T56" s="96">
        <v>8</v>
      </c>
      <c r="U56" s="182"/>
      <c r="V56" s="143">
        <f t="shared" si="8"/>
        <v>0</v>
      </c>
      <c r="W56" s="96"/>
      <c r="X56" s="96">
        <v>0.8</v>
      </c>
      <c r="Y56" s="143">
        <f t="shared" si="9"/>
        <v>0</v>
      </c>
      <c r="Z56" s="188" t="e">
        <f t="shared" si="10"/>
        <v>#DIV/0!</v>
      </c>
      <c r="AA56" s="189"/>
      <c r="AB56" s="190"/>
      <c r="AC56" s="93"/>
      <c r="AD56" s="191">
        <f t="shared" si="11"/>
        <v>0</v>
      </c>
      <c r="AE56" s="192"/>
      <c r="AF56" s="188" t="e">
        <f t="shared" si="12"/>
        <v>#DIV/0!</v>
      </c>
      <c r="AG56" s="209"/>
      <c r="AH56" s="143" t="e">
        <f t="shared" si="13"/>
        <v>#DIV/0!</v>
      </c>
      <c r="AI56" s="191">
        <v>0</v>
      </c>
      <c r="AJ56" s="208"/>
    </row>
    <row r="57" s="1" customFormat="1" hidden="1" customHeight="1" spans="1:36">
      <c r="A57" s="47"/>
      <c r="B57" s="97"/>
      <c r="C57" s="100"/>
      <c r="D57" s="96"/>
      <c r="E57" s="99">
        <v>1</v>
      </c>
      <c r="F57" s="101">
        <v>1</v>
      </c>
      <c r="G57" s="95"/>
      <c r="H57" s="96"/>
      <c r="I57" s="96"/>
      <c r="J57" s="96"/>
      <c r="K57" s="96"/>
      <c r="L57" s="96"/>
      <c r="M57" s="141"/>
      <c r="N57" s="141"/>
      <c r="O57" s="141"/>
      <c r="P57" s="93"/>
      <c r="Q57" s="143" t="e">
        <f t="shared" si="6"/>
        <v>#DIV/0!</v>
      </c>
      <c r="R57" s="93"/>
      <c r="S57" s="143">
        <f t="shared" si="7"/>
        <v>0</v>
      </c>
      <c r="T57" s="92">
        <v>8</v>
      </c>
      <c r="U57" s="182"/>
      <c r="V57" s="143">
        <f t="shared" si="8"/>
        <v>0</v>
      </c>
      <c r="W57" s="92"/>
      <c r="X57" s="96">
        <v>0.8</v>
      </c>
      <c r="Y57" s="143">
        <f t="shared" si="9"/>
        <v>0</v>
      </c>
      <c r="Z57" s="188" t="e">
        <f t="shared" si="10"/>
        <v>#DIV/0!</v>
      </c>
      <c r="AA57" s="189"/>
      <c r="AB57" s="190"/>
      <c r="AC57" s="93"/>
      <c r="AD57" s="191">
        <f t="shared" si="11"/>
        <v>0</v>
      </c>
      <c r="AE57" s="192"/>
      <c r="AF57" s="188" t="e">
        <f t="shared" si="12"/>
        <v>#DIV/0!</v>
      </c>
      <c r="AG57" s="209"/>
      <c r="AH57" s="143" t="e">
        <f t="shared" si="13"/>
        <v>#DIV/0!</v>
      </c>
      <c r="AI57" s="191">
        <v>0</v>
      </c>
      <c r="AJ57" s="208"/>
    </row>
    <row r="58" s="1" customFormat="1" hidden="1" customHeight="1" spans="1:36">
      <c r="A58" s="47"/>
      <c r="B58" s="97"/>
      <c r="C58" s="100"/>
      <c r="D58" s="96"/>
      <c r="E58" s="99">
        <v>1</v>
      </c>
      <c r="F58" s="101">
        <v>1</v>
      </c>
      <c r="G58" s="95"/>
      <c r="H58" s="96"/>
      <c r="I58" s="96"/>
      <c r="J58" s="96"/>
      <c r="K58" s="96"/>
      <c r="L58" s="96"/>
      <c r="M58" s="141"/>
      <c r="N58" s="141"/>
      <c r="O58" s="141"/>
      <c r="P58" s="93"/>
      <c r="Q58" s="143" t="e">
        <f t="shared" si="6"/>
        <v>#DIV/0!</v>
      </c>
      <c r="R58" s="93"/>
      <c r="S58" s="143">
        <f t="shared" si="7"/>
        <v>0</v>
      </c>
      <c r="T58" s="96">
        <v>8</v>
      </c>
      <c r="U58" s="182"/>
      <c r="V58" s="143">
        <f t="shared" si="8"/>
        <v>0</v>
      </c>
      <c r="W58" s="96"/>
      <c r="X58" s="96">
        <v>0.8</v>
      </c>
      <c r="Y58" s="143">
        <f t="shared" si="9"/>
        <v>0</v>
      </c>
      <c r="Z58" s="188" t="e">
        <f t="shared" si="10"/>
        <v>#DIV/0!</v>
      </c>
      <c r="AA58" s="189"/>
      <c r="AB58" s="190"/>
      <c r="AC58" s="93"/>
      <c r="AD58" s="191">
        <f t="shared" si="11"/>
        <v>0</v>
      </c>
      <c r="AE58" s="192"/>
      <c r="AF58" s="188" t="e">
        <f t="shared" si="12"/>
        <v>#DIV/0!</v>
      </c>
      <c r="AG58" s="209"/>
      <c r="AH58" s="143" t="e">
        <f t="shared" si="13"/>
        <v>#DIV/0!</v>
      </c>
      <c r="AI58" s="191">
        <v>0</v>
      </c>
      <c r="AJ58" s="208"/>
    </row>
    <row r="59" s="1" customFormat="1" hidden="1" customHeight="1" spans="1:36">
      <c r="A59" s="47"/>
      <c r="B59" s="97"/>
      <c r="C59" s="100"/>
      <c r="D59" s="96"/>
      <c r="E59" s="99">
        <v>1</v>
      </c>
      <c r="F59" s="101">
        <v>1</v>
      </c>
      <c r="G59" s="95"/>
      <c r="H59" s="96"/>
      <c r="I59" s="96"/>
      <c r="J59" s="96"/>
      <c r="K59" s="96"/>
      <c r="L59" s="96"/>
      <c r="M59" s="141"/>
      <c r="N59" s="141"/>
      <c r="O59" s="141"/>
      <c r="P59" s="93"/>
      <c r="Q59" s="143" t="e">
        <f t="shared" si="6"/>
        <v>#DIV/0!</v>
      </c>
      <c r="R59" s="93"/>
      <c r="S59" s="143">
        <f t="shared" si="7"/>
        <v>0</v>
      </c>
      <c r="T59" s="92">
        <v>8</v>
      </c>
      <c r="U59" s="182"/>
      <c r="V59" s="143">
        <f t="shared" si="8"/>
        <v>0</v>
      </c>
      <c r="W59" s="92"/>
      <c r="X59" s="96">
        <v>0.8</v>
      </c>
      <c r="Y59" s="143">
        <f t="shared" si="9"/>
        <v>0</v>
      </c>
      <c r="Z59" s="188" t="e">
        <f t="shared" si="10"/>
        <v>#DIV/0!</v>
      </c>
      <c r="AA59" s="189"/>
      <c r="AB59" s="190"/>
      <c r="AC59" s="93"/>
      <c r="AD59" s="191">
        <f t="shared" si="11"/>
        <v>0</v>
      </c>
      <c r="AE59" s="192"/>
      <c r="AF59" s="188" t="e">
        <f t="shared" si="12"/>
        <v>#DIV/0!</v>
      </c>
      <c r="AG59" s="209"/>
      <c r="AH59" s="143" t="e">
        <f t="shared" si="13"/>
        <v>#DIV/0!</v>
      </c>
      <c r="AI59" s="191">
        <v>0</v>
      </c>
      <c r="AJ59" s="208"/>
    </row>
    <row r="60" s="1" customFormat="1" hidden="1" customHeight="1" spans="1:36">
      <c r="A60" s="47"/>
      <c r="B60" s="97"/>
      <c r="C60" s="100"/>
      <c r="D60" s="96"/>
      <c r="E60" s="99">
        <v>1</v>
      </c>
      <c r="F60" s="101">
        <v>1</v>
      </c>
      <c r="G60" s="95"/>
      <c r="H60" s="96"/>
      <c r="I60" s="96"/>
      <c r="J60" s="96"/>
      <c r="K60" s="96"/>
      <c r="L60" s="96"/>
      <c r="M60" s="141"/>
      <c r="N60" s="141"/>
      <c r="O60" s="141"/>
      <c r="P60" s="93"/>
      <c r="Q60" s="143" t="e">
        <f t="shared" si="6"/>
        <v>#DIV/0!</v>
      </c>
      <c r="R60" s="93"/>
      <c r="S60" s="143">
        <f t="shared" si="7"/>
        <v>0</v>
      </c>
      <c r="T60" s="96">
        <v>8</v>
      </c>
      <c r="U60" s="182"/>
      <c r="V60" s="143">
        <f t="shared" si="8"/>
        <v>0</v>
      </c>
      <c r="W60" s="96"/>
      <c r="X60" s="96">
        <v>0.8</v>
      </c>
      <c r="Y60" s="143">
        <f t="shared" si="9"/>
        <v>0</v>
      </c>
      <c r="Z60" s="188" t="e">
        <f t="shared" si="10"/>
        <v>#DIV/0!</v>
      </c>
      <c r="AA60" s="189"/>
      <c r="AB60" s="190"/>
      <c r="AC60" s="93"/>
      <c r="AD60" s="191">
        <f t="shared" si="11"/>
        <v>0</v>
      </c>
      <c r="AE60" s="192"/>
      <c r="AF60" s="188" t="e">
        <f t="shared" si="12"/>
        <v>#DIV/0!</v>
      </c>
      <c r="AG60" s="209"/>
      <c r="AH60" s="143" t="e">
        <f t="shared" si="13"/>
        <v>#DIV/0!</v>
      </c>
      <c r="AI60" s="191">
        <v>0</v>
      </c>
      <c r="AJ60" s="208"/>
    </row>
    <row r="61" s="1" customFormat="1" hidden="1" customHeight="1" spans="1:36">
      <c r="A61" s="47"/>
      <c r="B61" s="97"/>
      <c r="C61" s="100"/>
      <c r="D61" s="96"/>
      <c r="E61" s="99">
        <v>1</v>
      </c>
      <c r="F61" s="101">
        <v>1</v>
      </c>
      <c r="G61" s="95"/>
      <c r="H61" s="96"/>
      <c r="I61" s="96"/>
      <c r="J61" s="96"/>
      <c r="K61" s="96"/>
      <c r="L61" s="96"/>
      <c r="M61" s="141"/>
      <c r="N61" s="141"/>
      <c r="O61" s="141"/>
      <c r="P61" s="93"/>
      <c r="Q61" s="143" t="e">
        <f t="shared" si="6"/>
        <v>#DIV/0!</v>
      </c>
      <c r="R61" s="93"/>
      <c r="S61" s="143">
        <f t="shared" si="7"/>
        <v>0</v>
      </c>
      <c r="T61" s="92">
        <v>8</v>
      </c>
      <c r="U61" s="182"/>
      <c r="V61" s="143">
        <f t="shared" si="8"/>
        <v>0</v>
      </c>
      <c r="W61" s="92"/>
      <c r="X61" s="96">
        <v>0.8</v>
      </c>
      <c r="Y61" s="143">
        <f t="shared" si="9"/>
        <v>0</v>
      </c>
      <c r="Z61" s="188" t="e">
        <f t="shared" si="10"/>
        <v>#DIV/0!</v>
      </c>
      <c r="AA61" s="189"/>
      <c r="AB61" s="190"/>
      <c r="AC61" s="93"/>
      <c r="AD61" s="191">
        <f t="shared" si="11"/>
        <v>0</v>
      </c>
      <c r="AE61" s="192"/>
      <c r="AF61" s="188" t="e">
        <f t="shared" si="12"/>
        <v>#DIV/0!</v>
      </c>
      <c r="AG61" s="209"/>
      <c r="AH61" s="143" t="e">
        <f t="shared" si="13"/>
        <v>#DIV/0!</v>
      </c>
      <c r="AI61" s="191">
        <v>0</v>
      </c>
      <c r="AJ61" s="208"/>
    </row>
    <row r="62" s="1" customFormat="1" hidden="1" customHeight="1" spans="1:36">
      <c r="A62" s="47"/>
      <c r="B62" s="97"/>
      <c r="C62" s="100"/>
      <c r="D62" s="96"/>
      <c r="E62" s="99">
        <v>1</v>
      </c>
      <c r="F62" s="101">
        <v>1</v>
      </c>
      <c r="G62" s="95"/>
      <c r="H62" s="96"/>
      <c r="I62" s="96"/>
      <c r="J62" s="96"/>
      <c r="K62" s="96"/>
      <c r="L62" s="96"/>
      <c r="M62" s="141"/>
      <c r="N62" s="141"/>
      <c r="O62" s="141"/>
      <c r="P62" s="93"/>
      <c r="Q62" s="143" t="e">
        <f t="shared" si="6"/>
        <v>#DIV/0!</v>
      </c>
      <c r="R62" s="93"/>
      <c r="S62" s="143">
        <f t="shared" si="7"/>
        <v>0</v>
      </c>
      <c r="T62" s="96">
        <v>8</v>
      </c>
      <c r="U62" s="182"/>
      <c r="V62" s="143">
        <f t="shared" si="8"/>
        <v>0</v>
      </c>
      <c r="W62" s="96"/>
      <c r="X62" s="96">
        <v>0.8</v>
      </c>
      <c r="Y62" s="143">
        <f t="shared" si="9"/>
        <v>0</v>
      </c>
      <c r="Z62" s="188" t="e">
        <f t="shared" si="10"/>
        <v>#DIV/0!</v>
      </c>
      <c r="AA62" s="189"/>
      <c r="AB62" s="190"/>
      <c r="AC62" s="93"/>
      <c r="AD62" s="191">
        <f t="shared" si="11"/>
        <v>0</v>
      </c>
      <c r="AE62" s="192"/>
      <c r="AF62" s="188" t="e">
        <f t="shared" si="12"/>
        <v>#DIV/0!</v>
      </c>
      <c r="AG62" s="209"/>
      <c r="AH62" s="143" t="e">
        <f t="shared" si="13"/>
        <v>#DIV/0!</v>
      </c>
      <c r="AI62" s="191">
        <v>0</v>
      </c>
      <c r="AJ62" s="208"/>
    </row>
    <row r="63" s="1" customFormat="1" hidden="1" customHeight="1" spans="1:36">
      <c r="A63" s="47"/>
      <c r="B63" s="97"/>
      <c r="C63" s="100"/>
      <c r="D63" s="96"/>
      <c r="E63" s="99">
        <v>1</v>
      </c>
      <c r="F63" s="101">
        <v>1</v>
      </c>
      <c r="G63" s="95"/>
      <c r="H63" s="96"/>
      <c r="I63" s="96"/>
      <c r="J63" s="96"/>
      <c r="K63" s="96"/>
      <c r="L63" s="96"/>
      <c r="M63" s="141"/>
      <c r="N63" s="141"/>
      <c r="O63" s="141"/>
      <c r="P63" s="93"/>
      <c r="Q63" s="143" t="e">
        <f t="shared" si="6"/>
        <v>#DIV/0!</v>
      </c>
      <c r="R63" s="93"/>
      <c r="S63" s="143">
        <f t="shared" si="7"/>
        <v>0</v>
      </c>
      <c r="T63" s="92">
        <v>8</v>
      </c>
      <c r="U63" s="182"/>
      <c r="V63" s="143">
        <f t="shared" si="8"/>
        <v>0</v>
      </c>
      <c r="W63" s="92"/>
      <c r="X63" s="96">
        <v>0.8</v>
      </c>
      <c r="Y63" s="143">
        <f t="shared" si="9"/>
        <v>0</v>
      </c>
      <c r="Z63" s="188" t="e">
        <f t="shared" si="10"/>
        <v>#DIV/0!</v>
      </c>
      <c r="AA63" s="189"/>
      <c r="AB63" s="190"/>
      <c r="AC63" s="93"/>
      <c r="AD63" s="191">
        <f t="shared" si="11"/>
        <v>0</v>
      </c>
      <c r="AE63" s="192"/>
      <c r="AF63" s="188" t="e">
        <f t="shared" si="12"/>
        <v>#DIV/0!</v>
      </c>
      <c r="AG63" s="209"/>
      <c r="AH63" s="143" t="e">
        <f t="shared" si="13"/>
        <v>#DIV/0!</v>
      </c>
      <c r="AI63" s="191">
        <v>0</v>
      </c>
      <c r="AJ63" s="208"/>
    </row>
    <row r="64" s="1" customFormat="1" hidden="1" customHeight="1" spans="1:36">
      <c r="A64" s="47"/>
      <c r="B64" s="97"/>
      <c r="C64" s="100"/>
      <c r="D64" s="96"/>
      <c r="E64" s="99">
        <v>1</v>
      </c>
      <c r="F64" s="101">
        <v>1</v>
      </c>
      <c r="G64" s="95"/>
      <c r="H64" s="96"/>
      <c r="I64" s="96"/>
      <c r="J64" s="96"/>
      <c r="K64" s="96"/>
      <c r="L64" s="96"/>
      <c r="M64" s="141"/>
      <c r="N64" s="141"/>
      <c r="O64" s="141"/>
      <c r="P64" s="93"/>
      <c r="Q64" s="143" t="e">
        <f t="shared" si="6"/>
        <v>#DIV/0!</v>
      </c>
      <c r="R64" s="93"/>
      <c r="S64" s="143">
        <f t="shared" si="7"/>
        <v>0</v>
      </c>
      <c r="T64" s="96">
        <v>8</v>
      </c>
      <c r="U64" s="182"/>
      <c r="V64" s="143">
        <f t="shared" si="8"/>
        <v>0</v>
      </c>
      <c r="W64" s="96"/>
      <c r="X64" s="96">
        <v>0.8</v>
      </c>
      <c r="Y64" s="143">
        <f t="shared" si="9"/>
        <v>0</v>
      </c>
      <c r="Z64" s="188" t="e">
        <f t="shared" si="10"/>
        <v>#DIV/0!</v>
      </c>
      <c r="AA64" s="189"/>
      <c r="AB64" s="190"/>
      <c r="AC64" s="93"/>
      <c r="AD64" s="191">
        <f t="shared" si="11"/>
        <v>0</v>
      </c>
      <c r="AE64" s="192"/>
      <c r="AF64" s="188" t="e">
        <f t="shared" si="12"/>
        <v>#DIV/0!</v>
      </c>
      <c r="AG64" s="209"/>
      <c r="AH64" s="143" t="e">
        <f t="shared" si="13"/>
        <v>#DIV/0!</v>
      </c>
      <c r="AI64" s="191">
        <v>0</v>
      </c>
      <c r="AJ64" s="208"/>
    </row>
    <row r="65" s="1" customFormat="1" ht="28" customHeight="1" spans="1:36">
      <c r="A65" s="47"/>
      <c r="B65" s="97"/>
      <c r="C65" s="100"/>
      <c r="D65" s="96"/>
      <c r="E65" s="99">
        <v>1</v>
      </c>
      <c r="F65" s="101">
        <v>1</v>
      </c>
      <c r="G65" s="95"/>
      <c r="H65" s="96"/>
      <c r="I65" s="96"/>
      <c r="J65" s="96"/>
      <c r="K65" s="96"/>
      <c r="L65" s="96"/>
      <c r="M65" s="141"/>
      <c r="N65" s="141"/>
      <c r="O65" s="141"/>
      <c r="P65" s="93"/>
      <c r="Q65" s="143" t="e">
        <f t="shared" si="6"/>
        <v>#DIV/0!</v>
      </c>
      <c r="R65" s="93"/>
      <c r="S65" s="143">
        <f t="shared" si="7"/>
        <v>0</v>
      </c>
      <c r="T65" s="92">
        <v>8</v>
      </c>
      <c r="U65" s="182"/>
      <c r="V65" s="143">
        <f t="shared" si="8"/>
        <v>0</v>
      </c>
      <c r="W65" s="92"/>
      <c r="X65" s="96">
        <v>0.8</v>
      </c>
      <c r="Y65" s="143">
        <f t="shared" si="9"/>
        <v>0</v>
      </c>
      <c r="Z65" s="188" t="e">
        <f t="shared" si="10"/>
        <v>#DIV/0!</v>
      </c>
      <c r="AA65" s="189"/>
      <c r="AB65" s="190"/>
      <c r="AC65" s="93"/>
      <c r="AD65" s="191">
        <f t="shared" si="11"/>
        <v>0</v>
      </c>
      <c r="AE65" s="192"/>
      <c r="AF65" s="188" t="e">
        <f t="shared" si="12"/>
        <v>#DIV/0!</v>
      </c>
      <c r="AG65" s="209"/>
      <c r="AH65" s="143" t="e">
        <f t="shared" si="13"/>
        <v>#DIV/0!</v>
      </c>
      <c r="AI65" s="191">
        <v>0</v>
      </c>
      <c r="AJ65" s="208"/>
    </row>
    <row r="66" s="1" customFormat="1" customHeight="1" spans="1:36">
      <c r="A66" s="47"/>
      <c r="B66" s="97"/>
      <c r="C66" s="100"/>
      <c r="D66" s="96"/>
      <c r="E66" s="99">
        <v>1</v>
      </c>
      <c r="F66" s="101">
        <v>1</v>
      </c>
      <c r="G66" s="95"/>
      <c r="H66" s="96"/>
      <c r="I66" s="96"/>
      <c r="J66" s="96"/>
      <c r="K66" s="96"/>
      <c r="L66" s="96"/>
      <c r="M66" s="141"/>
      <c r="N66" s="141"/>
      <c r="O66" s="141"/>
      <c r="P66" s="93"/>
      <c r="Q66" s="143" t="e">
        <f t="shared" si="6"/>
        <v>#DIV/0!</v>
      </c>
      <c r="R66" s="93"/>
      <c r="S66" s="143">
        <f t="shared" si="7"/>
        <v>0</v>
      </c>
      <c r="T66" s="96"/>
      <c r="U66" s="182"/>
      <c r="V66" s="143">
        <f t="shared" si="8"/>
        <v>0</v>
      </c>
      <c r="W66" s="96"/>
      <c r="X66" s="96">
        <v>0.8</v>
      </c>
      <c r="Y66" s="143">
        <f t="shared" si="9"/>
        <v>0</v>
      </c>
      <c r="Z66" s="188" t="e">
        <f t="shared" si="10"/>
        <v>#DIV/0!</v>
      </c>
      <c r="AA66" s="189"/>
      <c r="AB66" s="190"/>
      <c r="AC66" s="93">
        <v>1</v>
      </c>
      <c r="AD66" s="191">
        <f t="shared" si="11"/>
        <v>0</v>
      </c>
      <c r="AE66" s="192"/>
      <c r="AF66" s="188" t="e">
        <f t="shared" si="12"/>
        <v>#DIV/0!</v>
      </c>
      <c r="AG66" s="207"/>
      <c r="AH66" s="143" t="e">
        <f t="shared" si="13"/>
        <v>#DIV/0!</v>
      </c>
      <c r="AI66" s="191">
        <v>0</v>
      </c>
      <c r="AJ66" s="208"/>
    </row>
    <row r="67" s="1" customFormat="1" customHeight="1" spans="1:36">
      <c r="A67" s="47"/>
      <c r="B67" s="210" t="s">
        <v>77</v>
      </c>
      <c r="C67" s="211" t="s">
        <v>77</v>
      </c>
      <c r="D67" s="56" t="s">
        <v>77</v>
      </c>
      <c r="E67" s="212">
        <v>1</v>
      </c>
      <c r="F67" s="213">
        <v>1</v>
      </c>
      <c r="G67" s="214"/>
      <c r="H67" s="135"/>
      <c r="I67" s="135"/>
      <c r="J67" s="135"/>
      <c r="K67" s="135"/>
      <c r="L67" s="135"/>
      <c r="M67" s="135"/>
      <c r="N67" s="135"/>
      <c r="O67" s="138"/>
      <c r="P67" s="262"/>
      <c r="Q67" s="304" t="e">
        <f t="shared" si="6"/>
        <v>#DIV/0!</v>
      </c>
      <c r="R67" s="93">
        <v>0</v>
      </c>
      <c r="S67" s="304">
        <f t="shared" si="7"/>
        <v>0</v>
      </c>
      <c r="T67" s="71"/>
      <c r="U67" s="71"/>
      <c r="V67" s="145">
        <f t="shared" si="8"/>
        <v>0</v>
      </c>
      <c r="W67" s="71"/>
      <c r="X67" s="71"/>
      <c r="Y67" s="145">
        <f t="shared" si="9"/>
        <v>0</v>
      </c>
      <c r="Z67" s="319" t="e">
        <f t="shared" si="10"/>
        <v>#DIV/0!</v>
      </c>
      <c r="AA67" s="299"/>
      <c r="AB67" s="299"/>
      <c r="AC67" s="71"/>
      <c r="AD67" s="320">
        <f t="shared" si="11"/>
        <v>0</v>
      </c>
      <c r="AE67" s="321"/>
      <c r="AF67" s="319" t="e">
        <f t="shared" si="12"/>
        <v>#DIV/0!</v>
      </c>
      <c r="AG67" s="322">
        <v>1</v>
      </c>
      <c r="AH67" s="145" t="e">
        <f t="shared" si="13"/>
        <v>#DIV/0!</v>
      </c>
      <c r="AI67" s="145">
        <v>0</v>
      </c>
      <c r="AJ67" s="323"/>
    </row>
    <row r="68" s="1" customFormat="1" customHeight="1" spans="1:19">
      <c r="A68" s="69"/>
      <c r="B68" s="215" t="s">
        <v>148</v>
      </c>
      <c r="C68" s="215"/>
      <c r="D68" s="215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305"/>
      <c r="R68" s="306">
        <f>SUM(AI32:AI67)</f>
        <v>9.68912368527526</v>
      </c>
      <c r="S68" s="307"/>
    </row>
    <row r="69" s="1" customFormat="1" ht="32" customHeight="1" spans="1:19">
      <c r="A69" s="217" t="s">
        <v>149</v>
      </c>
      <c r="B69" s="218" t="s">
        <v>150</v>
      </c>
      <c r="C69" s="194" t="s">
        <v>93</v>
      </c>
      <c r="D69" s="76" t="s">
        <v>151</v>
      </c>
      <c r="E69" s="219" t="s">
        <v>152</v>
      </c>
      <c r="F69" s="77" t="s">
        <v>153</v>
      </c>
      <c r="G69" s="220"/>
      <c r="H69" s="194"/>
      <c r="I69" s="219" t="s">
        <v>154</v>
      </c>
      <c r="J69" s="219" t="s">
        <v>155</v>
      </c>
      <c r="K69" s="219" t="s">
        <v>156</v>
      </c>
      <c r="L69" s="263" t="s">
        <v>157</v>
      </c>
      <c r="M69" s="219" t="s">
        <v>158</v>
      </c>
      <c r="N69" s="219" t="s">
        <v>62</v>
      </c>
      <c r="O69" s="264" t="s">
        <v>19</v>
      </c>
      <c r="P69" s="75" t="s">
        <v>159</v>
      </c>
      <c r="Q69" s="308" t="s">
        <v>160</v>
      </c>
      <c r="R69" s="309" t="s">
        <v>38</v>
      </c>
      <c r="S69" s="310" t="s">
        <v>19</v>
      </c>
    </row>
    <row r="70" s="1" customFormat="1" customHeight="1" spans="1:19">
      <c r="A70" s="221"/>
      <c r="B70" s="222"/>
      <c r="C70" s="33"/>
      <c r="D70" s="34"/>
      <c r="E70" s="46"/>
      <c r="F70" s="21" t="s">
        <v>20</v>
      </c>
      <c r="G70" s="21" t="s">
        <v>21</v>
      </c>
      <c r="H70" s="21" t="s">
        <v>22</v>
      </c>
      <c r="I70" s="46"/>
      <c r="J70" s="46"/>
      <c r="K70" s="46"/>
      <c r="L70" s="265"/>
      <c r="M70" s="46"/>
      <c r="N70" s="46"/>
      <c r="O70" s="266"/>
      <c r="P70" s="45"/>
      <c r="Q70" s="165"/>
      <c r="R70" s="166"/>
      <c r="S70" s="167"/>
    </row>
    <row r="71" s="1" customFormat="1" customHeight="1" spans="1:19">
      <c r="A71" s="221"/>
      <c r="B71" s="222"/>
      <c r="C71" s="223">
        <v>1</v>
      </c>
      <c r="D71" s="50"/>
      <c r="E71" s="51">
        <v>1</v>
      </c>
      <c r="F71" s="50" t="s">
        <v>161</v>
      </c>
      <c r="G71" s="50" t="s">
        <v>161</v>
      </c>
      <c r="H71" s="50" t="s">
        <v>161</v>
      </c>
      <c r="I71" s="93">
        <v>1</v>
      </c>
      <c r="J71" s="50" t="s">
        <v>161</v>
      </c>
      <c r="K71" s="129">
        <v>0</v>
      </c>
      <c r="L71" s="93">
        <v>8</v>
      </c>
      <c r="M71" s="129"/>
      <c r="N71" s="267">
        <f t="shared" ref="N71:N83" si="15">M71*E71</f>
        <v>0</v>
      </c>
      <c r="O71" s="268"/>
      <c r="P71" s="269">
        <f>SUM(N71:N83)+SUM(N86:N98)</f>
        <v>0</v>
      </c>
      <c r="Q71" s="311">
        <v>10000</v>
      </c>
      <c r="R71" s="169">
        <f>P71/Q71</f>
        <v>0</v>
      </c>
      <c r="S71" s="170"/>
    </row>
    <row r="72" s="1" customFormat="1" customHeight="1" spans="1:19">
      <c r="A72" s="221"/>
      <c r="B72" s="222"/>
      <c r="C72" s="224">
        <v>2</v>
      </c>
      <c r="D72" s="54"/>
      <c r="E72" s="61"/>
      <c r="F72" s="54"/>
      <c r="G72" s="54"/>
      <c r="H72" s="54"/>
      <c r="I72" s="99"/>
      <c r="J72" s="54"/>
      <c r="K72" s="134"/>
      <c r="L72" s="99"/>
      <c r="M72" s="134">
        <v>0</v>
      </c>
      <c r="N72" s="270">
        <f t="shared" si="15"/>
        <v>0</v>
      </c>
      <c r="O72" s="271"/>
      <c r="P72" s="269"/>
      <c r="Q72" s="311"/>
      <c r="R72" s="169"/>
      <c r="S72" s="171"/>
    </row>
    <row r="73" s="1" customFormat="1" customHeight="1" spans="1:19">
      <c r="A73" s="221"/>
      <c r="B73" s="222"/>
      <c r="C73" s="225"/>
      <c r="D73" s="63"/>
      <c r="E73" s="64"/>
      <c r="F73" s="63"/>
      <c r="G73" s="63"/>
      <c r="H73" s="63"/>
      <c r="I73" s="272"/>
      <c r="J73" s="63"/>
      <c r="K73" s="273"/>
      <c r="L73" s="272"/>
      <c r="M73" s="273">
        <v>0</v>
      </c>
      <c r="N73" s="270">
        <f t="shared" si="15"/>
        <v>0</v>
      </c>
      <c r="O73" s="271"/>
      <c r="P73" s="269"/>
      <c r="Q73" s="311"/>
      <c r="R73" s="169"/>
      <c r="S73" s="171"/>
    </row>
    <row r="74" s="1" customFormat="1" hidden="1" customHeight="1" spans="1:19">
      <c r="A74" s="221"/>
      <c r="B74" s="222"/>
      <c r="C74" s="225"/>
      <c r="D74" s="63"/>
      <c r="E74" s="64"/>
      <c r="F74" s="63"/>
      <c r="G74" s="63"/>
      <c r="H74" s="63"/>
      <c r="I74" s="272"/>
      <c r="J74" s="63"/>
      <c r="K74" s="273"/>
      <c r="L74" s="272"/>
      <c r="M74" s="273">
        <v>0</v>
      </c>
      <c r="N74" s="270">
        <f t="shared" si="15"/>
        <v>0</v>
      </c>
      <c r="O74" s="271"/>
      <c r="P74" s="269"/>
      <c r="Q74" s="311"/>
      <c r="R74" s="169"/>
      <c r="S74" s="171"/>
    </row>
    <row r="75" s="1" customFormat="1" hidden="1" customHeight="1" spans="1:19">
      <c r="A75" s="221"/>
      <c r="B75" s="222"/>
      <c r="C75" s="225"/>
      <c r="D75" s="63"/>
      <c r="E75" s="64"/>
      <c r="F75" s="63"/>
      <c r="G75" s="63"/>
      <c r="H75" s="63"/>
      <c r="I75" s="272"/>
      <c r="J75" s="63"/>
      <c r="K75" s="273"/>
      <c r="L75" s="272"/>
      <c r="M75" s="273">
        <v>0</v>
      </c>
      <c r="N75" s="270">
        <f t="shared" si="15"/>
        <v>0</v>
      </c>
      <c r="O75" s="271"/>
      <c r="P75" s="269"/>
      <c r="Q75" s="311"/>
      <c r="R75" s="169"/>
      <c r="S75" s="171"/>
    </row>
    <row r="76" s="1" customFormat="1" hidden="1" customHeight="1" spans="1:19">
      <c r="A76" s="221"/>
      <c r="B76" s="222"/>
      <c r="C76" s="225"/>
      <c r="D76" s="63"/>
      <c r="E76" s="64"/>
      <c r="F76" s="63"/>
      <c r="G76" s="63"/>
      <c r="H76" s="63"/>
      <c r="I76" s="272"/>
      <c r="J76" s="63"/>
      <c r="K76" s="273"/>
      <c r="L76" s="272"/>
      <c r="M76" s="273">
        <v>0</v>
      </c>
      <c r="N76" s="270">
        <f t="shared" si="15"/>
        <v>0</v>
      </c>
      <c r="O76" s="271"/>
      <c r="P76" s="269"/>
      <c r="Q76" s="311"/>
      <c r="R76" s="169"/>
      <c r="S76" s="171"/>
    </row>
    <row r="77" s="1" customFormat="1" hidden="1" customHeight="1" spans="1:19">
      <c r="A77" s="221"/>
      <c r="B77" s="222"/>
      <c r="C77" s="225"/>
      <c r="D77" s="63"/>
      <c r="E77" s="64"/>
      <c r="F77" s="63"/>
      <c r="G77" s="63"/>
      <c r="H77" s="63"/>
      <c r="I77" s="272"/>
      <c r="J77" s="63"/>
      <c r="K77" s="273"/>
      <c r="L77" s="272"/>
      <c r="M77" s="273">
        <v>0</v>
      </c>
      <c r="N77" s="270">
        <f t="shared" si="15"/>
        <v>0</v>
      </c>
      <c r="O77" s="271"/>
      <c r="P77" s="269"/>
      <c r="Q77" s="311"/>
      <c r="R77" s="169"/>
      <c r="S77" s="171"/>
    </row>
    <row r="78" s="1" customFormat="1" hidden="1" customHeight="1" spans="1:19">
      <c r="A78" s="221"/>
      <c r="B78" s="222"/>
      <c r="C78" s="225"/>
      <c r="D78" s="63"/>
      <c r="E78" s="64"/>
      <c r="F78" s="63"/>
      <c r="G78" s="63"/>
      <c r="H78" s="63"/>
      <c r="I78" s="272"/>
      <c r="J78" s="63"/>
      <c r="K78" s="273"/>
      <c r="L78" s="272"/>
      <c r="M78" s="273">
        <v>0</v>
      </c>
      <c r="N78" s="270">
        <f t="shared" si="15"/>
        <v>0</v>
      </c>
      <c r="O78" s="271"/>
      <c r="P78" s="269"/>
      <c r="Q78" s="311"/>
      <c r="R78" s="169"/>
      <c r="S78" s="171"/>
    </row>
    <row r="79" s="1" customFormat="1" hidden="1" customHeight="1" spans="1:19">
      <c r="A79" s="221"/>
      <c r="B79" s="222"/>
      <c r="C79" s="225"/>
      <c r="D79" s="63"/>
      <c r="E79" s="64"/>
      <c r="F79" s="63"/>
      <c r="G79" s="63"/>
      <c r="H79" s="63"/>
      <c r="I79" s="272"/>
      <c r="J79" s="63"/>
      <c r="K79" s="273"/>
      <c r="L79" s="272"/>
      <c r="M79" s="273">
        <v>0</v>
      </c>
      <c r="N79" s="270">
        <f t="shared" si="15"/>
        <v>0</v>
      </c>
      <c r="O79" s="271"/>
      <c r="P79" s="269"/>
      <c r="Q79" s="311"/>
      <c r="R79" s="169"/>
      <c r="S79" s="171"/>
    </row>
    <row r="80" s="1" customFormat="1" hidden="1" customHeight="1" spans="1:19">
      <c r="A80" s="221"/>
      <c r="B80" s="222"/>
      <c r="C80" s="225"/>
      <c r="D80" s="63"/>
      <c r="E80" s="64"/>
      <c r="F80" s="63"/>
      <c r="G80" s="63"/>
      <c r="H80" s="63"/>
      <c r="I80" s="272"/>
      <c r="J80" s="63"/>
      <c r="K80" s="273"/>
      <c r="L80" s="272"/>
      <c r="M80" s="273">
        <v>0</v>
      </c>
      <c r="N80" s="270">
        <f t="shared" si="15"/>
        <v>0</v>
      </c>
      <c r="O80" s="271"/>
      <c r="P80" s="269"/>
      <c r="Q80" s="311"/>
      <c r="R80" s="169"/>
      <c r="S80" s="171"/>
    </row>
    <row r="81" s="1" customFormat="1" hidden="1" customHeight="1" spans="1:19">
      <c r="A81" s="221"/>
      <c r="B81" s="222"/>
      <c r="C81" s="225"/>
      <c r="D81" s="63"/>
      <c r="E81" s="64"/>
      <c r="F81" s="63"/>
      <c r="G81" s="63"/>
      <c r="H81" s="63"/>
      <c r="I81" s="272"/>
      <c r="J81" s="63"/>
      <c r="K81" s="273"/>
      <c r="L81" s="272"/>
      <c r="M81" s="273">
        <v>0</v>
      </c>
      <c r="N81" s="270">
        <f t="shared" si="15"/>
        <v>0</v>
      </c>
      <c r="O81" s="271"/>
      <c r="P81" s="269"/>
      <c r="Q81" s="311"/>
      <c r="R81" s="169"/>
      <c r="S81" s="171"/>
    </row>
    <row r="82" s="1" customFormat="1" customHeight="1" spans="1:19">
      <c r="A82" s="221"/>
      <c r="B82" s="222"/>
      <c r="C82" s="225"/>
      <c r="D82" s="63"/>
      <c r="E82" s="64"/>
      <c r="F82" s="63"/>
      <c r="G82" s="63"/>
      <c r="H82" s="63"/>
      <c r="I82" s="272"/>
      <c r="J82" s="63"/>
      <c r="K82" s="273"/>
      <c r="L82" s="272"/>
      <c r="M82" s="273">
        <v>0</v>
      </c>
      <c r="N82" s="270">
        <f t="shared" si="15"/>
        <v>0</v>
      </c>
      <c r="O82" s="271"/>
      <c r="P82" s="269"/>
      <c r="Q82" s="311"/>
      <c r="R82" s="169"/>
      <c r="S82" s="171"/>
    </row>
    <row r="83" s="1" customFormat="1" customHeight="1" spans="1:19">
      <c r="A83" s="221"/>
      <c r="B83" s="222"/>
      <c r="C83" s="226" t="s">
        <v>77</v>
      </c>
      <c r="D83" s="227" t="s">
        <v>77</v>
      </c>
      <c r="E83" s="64">
        <v>1</v>
      </c>
      <c r="F83" s="63" t="s">
        <v>161</v>
      </c>
      <c r="G83" s="63" t="s">
        <v>161</v>
      </c>
      <c r="H83" s="63" t="s">
        <v>161</v>
      </c>
      <c r="I83" s="272">
        <v>1</v>
      </c>
      <c r="J83" s="63" t="s">
        <v>161</v>
      </c>
      <c r="K83" s="273">
        <v>1</v>
      </c>
      <c r="L83" s="272">
        <v>50</v>
      </c>
      <c r="M83" s="273">
        <v>0</v>
      </c>
      <c r="N83" s="274">
        <f t="shared" si="15"/>
        <v>0</v>
      </c>
      <c r="O83" s="275"/>
      <c r="P83" s="269"/>
      <c r="Q83" s="311"/>
      <c r="R83" s="169"/>
      <c r="S83" s="171"/>
    </row>
    <row r="84" s="1" customFormat="1" customHeight="1" spans="1:19">
      <c r="A84" s="221"/>
      <c r="B84" s="228" t="s">
        <v>162</v>
      </c>
      <c r="C84" s="229" t="s">
        <v>93</v>
      </c>
      <c r="D84" s="230" t="s">
        <v>163</v>
      </c>
      <c r="E84" s="231" t="s">
        <v>164</v>
      </c>
      <c r="F84" s="231" t="s">
        <v>66</v>
      </c>
      <c r="G84" s="231" t="s">
        <v>66</v>
      </c>
      <c r="H84" s="231" t="s">
        <v>66</v>
      </c>
      <c r="I84" s="231" t="s">
        <v>66</v>
      </c>
      <c r="J84" s="231" t="s">
        <v>66</v>
      </c>
      <c r="K84" s="231" t="s">
        <v>66</v>
      </c>
      <c r="L84" s="231" t="s">
        <v>66</v>
      </c>
      <c r="M84" s="231" t="s">
        <v>158</v>
      </c>
      <c r="N84" s="231" t="s">
        <v>62</v>
      </c>
      <c r="O84" s="276"/>
      <c r="P84" s="269"/>
      <c r="Q84" s="311"/>
      <c r="R84" s="169"/>
      <c r="S84" s="171"/>
    </row>
    <row r="85" s="1" customFormat="1" customHeight="1" spans="1:19">
      <c r="A85" s="221"/>
      <c r="B85" s="232"/>
      <c r="C85" s="33"/>
      <c r="D85" s="34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77"/>
      <c r="P85" s="269"/>
      <c r="Q85" s="311"/>
      <c r="R85" s="169"/>
      <c r="S85" s="171"/>
    </row>
    <row r="86" s="1" customFormat="1" customHeight="1" spans="1:19">
      <c r="A86" s="233"/>
      <c r="B86" s="232"/>
      <c r="C86" s="223">
        <v>1</v>
      </c>
      <c r="D86" s="234" t="s">
        <v>161</v>
      </c>
      <c r="E86" s="51">
        <v>1</v>
      </c>
      <c r="F86" s="235" t="s">
        <v>66</v>
      </c>
      <c r="G86" s="235" t="s">
        <v>66</v>
      </c>
      <c r="H86" s="235" t="s">
        <v>66</v>
      </c>
      <c r="I86" s="235" t="s">
        <v>66</v>
      </c>
      <c r="J86" s="235" t="s">
        <v>66</v>
      </c>
      <c r="K86" s="235" t="s">
        <v>66</v>
      </c>
      <c r="L86" s="235" t="s">
        <v>66</v>
      </c>
      <c r="M86" s="278">
        <v>0</v>
      </c>
      <c r="N86" s="267">
        <f t="shared" ref="N86:N98" si="16">M86*E86</f>
        <v>0</v>
      </c>
      <c r="O86" s="268"/>
      <c r="P86" s="269"/>
      <c r="Q86" s="311"/>
      <c r="R86" s="169"/>
      <c r="S86" s="174"/>
    </row>
    <row r="87" s="1" customFormat="1" customHeight="1" spans="1:19">
      <c r="A87" s="233"/>
      <c r="B87" s="232"/>
      <c r="C87" s="224">
        <v>2</v>
      </c>
      <c r="D87" s="236" t="s">
        <v>161</v>
      </c>
      <c r="E87" s="61">
        <v>1</v>
      </c>
      <c r="F87" s="237" t="s">
        <v>66</v>
      </c>
      <c r="G87" s="237" t="s">
        <v>66</v>
      </c>
      <c r="H87" s="237" t="s">
        <v>66</v>
      </c>
      <c r="I87" s="237" t="s">
        <v>66</v>
      </c>
      <c r="J87" s="237" t="s">
        <v>66</v>
      </c>
      <c r="K87" s="237" t="s">
        <v>66</v>
      </c>
      <c r="L87" s="237" t="s">
        <v>66</v>
      </c>
      <c r="M87" s="273">
        <v>0</v>
      </c>
      <c r="N87" s="270">
        <f t="shared" si="16"/>
        <v>0</v>
      </c>
      <c r="O87" s="271"/>
      <c r="P87" s="269"/>
      <c r="Q87" s="311"/>
      <c r="R87" s="169"/>
      <c r="S87" s="174"/>
    </row>
    <row r="88" s="1" customFormat="1" customHeight="1" spans="1:19">
      <c r="A88" s="233"/>
      <c r="B88" s="232"/>
      <c r="C88" s="225"/>
      <c r="D88" s="236"/>
      <c r="E88" s="64"/>
      <c r="F88" s="237" t="s">
        <v>66</v>
      </c>
      <c r="G88" s="237" t="s">
        <v>66</v>
      </c>
      <c r="H88" s="237" t="s">
        <v>66</v>
      </c>
      <c r="I88" s="237" t="s">
        <v>66</v>
      </c>
      <c r="J88" s="237" t="s">
        <v>66</v>
      </c>
      <c r="K88" s="237" t="s">
        <v>66</v>
      </c>
      <c r="L88" s="237" t="s">
        <v>66</v>
      </c>
      <c r="M88" s="273">
        <v>0</v>
      </c>
      <c r="N88" s="270">
        <f t="shared" si="16"/>
        <v>0</v>
      </c>
      <c r="O88" s="275"/>
      <c r="P88" s="269"/>
      <c r="Q88" s="311"/>
      <c r="R88" s="169"/>
      <c r="S88" s="174"/>
    </row>
    <row r="89" s="1" customFormat="1" hidden="1" customHeight="1" spans="1:19">
      <c r="A89" s="233"/>
      <c r="B89" s="232"/>
      <c r="C89" s="225"/>
      <c r="D89" s="236"/>
      <c r="E89" s="64"/>
      <c r="F89" s="237" t="s">
        <v>66</v>
      </c>
      <c r="G89" s="237" t="s">
        <v>66</v>
      </c>
      <c r="H89" s="237" t="s">
        <v>66</v>
      </c>
      <c r="I89" s="237" t="s">
        <v>66</v>
      </c>
      <c r="J89" s="237" t="s">
        <v>66</v>
      </c>
      <c r="K89" s="237" t="s">
        <v>66</v>
      </c>
      <c r="L89" s="237" t="s">
        <v>66</v>
      </c>
      <c r="M89" s="273">
        <v>0</v>
      </c>
      <c r="N89" s="270">
        <f t="shared" si="16"/>
        <v>0</v>
      </c>
      <c r="O89" s="275"/>
      <c r="P89" s="269"/>
      <c r="Q89" s="311"/>
      <c r="R89" s="169"/>
      <c r="S89" s="174"/>
    </row>
    <row r="90" s="1" customFormat="1" hidden="1" customHeight="1" spans="1:19">
      <c r="A90" s="233"/>
      <c r="B90" s="232"/>
      <c r="C90" s="225"/>
      <c r="D90" s="236"/>
      <c r="E90" s="64"/>
      <c r="F90" s="237" t="s">
        <v>66</v>
      </c>
      <c r="G90" s="237" t="s">
        <v>66</v>
      </c>
      <c r="H90" s="237" t="s">
        <v>66</v>
      </c>
      <c r="I90" s="237" t="s">
        <v>66</v>
      </c>
      <c r="J90" s="237" t="s">
        <v>66</v>
      </c>
      <c r="K90" s="237" t="s">
        <v>66</v>
      </c>
      <c r="L90" s="237" t="s">
        <v>66</v>
      </c>
      <c r="M90" s="273">
        <v>0</v>
      </c>
      <c r="N90" s="270">
        <f t="shared" si="16"/>
        <v>0</v>
      </c>
      <c r="O90" s="275"/>
      <c r="P90" s="269"/>
      <c r="Q90" s="311"/>
      <c r="R90" s="169"/>
      <c r="S90" s="174"/>
    </row>
    <row r="91" s="1" customFormat="1" hidden="1" customHeight="1" spans="1:19">
      <c r="A91" s="233"/>
      <c r="B91" s="232"/>
      <c r="C91" s="225"/>
      <c r="D91" s="236"/>
      <c r="E91" s="64"/>
      <c r="F91" s="237" t="s">
        <v>66</v>
      </c>
      <c r="G91" s="237" t="s">
        <v>66</v>
      </c>
      <c r="H91" s="237" t="s">
        <v>66</v>
      </c>
      <c r="I91" s="237" t="s">
        <v>66</v>
      </c>
      <c r="J91" s="237" t="s">
        <v>66</v>
      </c>
      <c r="K91" s="237" t="s">
        <v>66</v>
      </c>
      <c r="L91" s="237" t="s">
        <v>66</v>
      </c>
      <c r="M91" s="273">
        <v>0</v>
      </c>
      <c r="N91" s="270">
        <f t="shared" si="16"/>
        <v>0</v>
      </c>
      <c r="O91" s="275"/>
      <c r="P91" s="269"/>
      <c r="Q91" s="311"/>
      <c r="R91" s="169"/>
      <c r="S91" s="174"/>
    </row>
    <row r="92" s="1" customFormat="1" hidden="1" customHeight="1" spans="1:19">
      <c r="A92" s="233"/>
      <c r="B92" s="232"/>
      <c r="C92" s="225"/>
      <c r="D92" s="236"/>
      <c r="E92" s="64"/>
      <c r="F92" s="237" t="s">
        <v>66</v>
      </c>
      <c r="G92" s="237" t="s">
        <v>66</v>
      </c>
      <c r="H92" s="237" t="s">
        <v>66</v>
      </c>
      <c r="I92" s="237" t="s">
        <v>66</v>
      </c>
      <c r="J92" s="237" t="s">
        <v>66</v>
      </c>
      <c r="K92" s="237" t="s">
        <v>66</v>
      </c>
      <c r="L92" s="237" t="s">
        <v>66</v>
      </c>
      <c r="M92" s="273">
        <v>0</v>
      </c>
      <c r="N92" s="270">
        <f t="shared" si="16"/>
        <v>0</v>
      </c>
      <c r="O92" s="275"/>
      <c r="P92" s="269"/>
      <c r="Q92" s="311"/>
      <c r="R92" s="169"/>
      <c r="S92" s="174"/>
    </row>
    <row r="93" s="1" customFormat="1" hidden="1" customHeight="1" spans="1:19">
      <c r="A93" s="233"/>
      <c r="B93" s="232"/>
      <c r="C93" s="225"/>
      <c r="D93" s="236"/>
      <c r="E93" s="64"/>
      <c r="F93" s="237" t="s">
        <v>66</v>
      </c>
      <c r="G93" s="237" t="s">
        <v>66</v>
      </c>
      <c r="H93" s="237" t="s">
        <v>66</v>
      </c>
      <c r="I93" s="237" t="s">
        <v>66</v>
      </c>
      <c r="J93" s="237" t="s">
        <v>66</v>
      </c>
      <c r="K93" s="237" t="s">
        <v>66</v>
      </c>
      <c r="L93" s="237" t="s">
        <v>66</v>
      </c>
      <c r="M93" s="273">
        <v>0</v>
      </c>
      <c r="N93" s="270">
        <f t="shared" si="16"/>
        <v>0</v>
      </c>
      <c r="O93" s="275"/>
      <c r="P93" s="269"/>
      <c r="Q93" s="311"/>
      <c r="R93" s="169"/>
      <c r="S93" s="174"/>
    </row>
    <row r="94" s="1" customFormat="1" hidden="1" customHeight="1" spans="1:19">
      <c r="A94" s="233"/>
      <c r="B94" s="232"/>
      <c r="C94" s="225"/>
      <c r="D94" s="236"/>
      <c r="E94" s="64"/>
      <c r="F94" s="237" t="s">
        <v>66</v>
      </c>
      <c r="G94" s="237" t="s">
        <v>66</v>
      </c>
      <c r="H94" s="237" t="s">
        <v>66</v>
      </c>
      <c r="I94" s="237" t="s">
        <v>66</v>
      </c>
      <c r="J94" s="237" t="s">
        <v>66</v>
      </c>
      <c r="K94" s="237" t="s">
        <v>66</v>
      </c>
      <c r="L94" s="237" t="s">
        <v>66</v>
      </c>
      <c r="M94" s="273">
        <v>0</v>
      </c>
      <c r="N94" s="270">
        <f t="shared" si="16"/>
        <v>0</v>
      </c>
      <c r="O94" s="275"/>
      <c r="P94" s="269"/>
      <c r="Q94" s="311"/>
      <c r="R94" s="169"/>
      <c r="S94" s="174"/>
    </row>
    <row r="95" s="1" customFormat="1" hidden="1" customHeight="1" spans="1:19">
      <c r="A95" s="233"/>
      <c r="B95" s="232"/>
      <c r="C95" s="225"/>
      <c r="D95" s="236"/>
      <c r="E95" s="64"/>
      <c r="F95" s="237" t="s">
        <v>66</v>
      </c>
      <c r="G95" s="237" t="s">
        <v>66</v>
      </c>
      <c r="H95" s="237" t="s">
        <v>66</v>
      </c>
      <c r="I95" s="237" t="s">
        <v>66</v>
      </c>
      <c r="J95" s="237" t="s">
        <v>66</v>
      </c>
      <c r="K95" s="237" t="s">
        <v>66</v>
      </c>
      <c r="L95" s="237" t="s">
        <v>66</v>
      </c>
      <c r="M95" s="273">
        <v>0</v>
      </c>
      <c r="N95" s="270">
        <f t="shared" si="16"/>
        <v>0</v>
      </c>
      <c r="O95" s="275"/>
      <c r="P95" s="269"/>
      <c r="Q95" s="311"/>
      <c r="R95" s="169"/>
      <c r="S95" s="174"/>
    </row>
    <row r="96" s="1" customFormat="1" hidden="1" customHeight="1" spans="1:19">
      <c r="A96" s="233"/>
      <c r="B96" s="232"/>
      <c r="C96" s="225"/>
      <c r="D96" s="236"/>
      <c r="E96" s="64"/>
      <c r="F96" s="237" t="s">
        <v>66</v>
      </c>
      <c r="G96" s="237" t="s">
        <v>66</v>
      </c>
      <c r="H96" s="237" t="s">
        <v>66</v>
      </c>
      <c r="I96" s="237" t="s">
        <v>66</v>
      </c>
      <c r="J96" s="237" t="s">
        <v>66</v>
      </c>
      <c r="K96" s="237" t="s">
        <v>66</v>
      </c>
      <c r="L96" s="237" t="s">
        <v>66</v>
      </c>
      <c r="M96" s="273">
        <v>0</v>
      </c>
      <c r="N96" s="270">
        <f t="shared" si="16"/>
        <v>0</v>
      </c>
      <c r="O96" s="275"/>
      <c r="P96" s="269"/>
      <c r="Q96" s="311"/>
      <c r="R96" s="169"/>
      <c r="S96" s="174"/>
    </row>
    <row r="97" s="1" customFormat="1" customHeight="1" spans="1:19">
      <c r="A97" s="233"/>
      <c r="B97" s="232"/>
      <c r="C97" s="225"/>
      <c r="D97" s="236"/>
      <c r="E97" s="64"/>
      <c r="F97" s="237" t="s">
        <v>66</v>
      </c>
      <c r="G97" s="237" t="s">
        <v>66</v>
      </c>
      <c r="H97" s="237" t="s">
        <v>66</v>
      </c>
      <c r="I97" s="237" t="s">
        <v>66</v>
      </c>
      <c r="J97" s="237" t="s">
        <v>66</v>
      </c>
      <c r="K97" s="237" t="s">
        <v>66</v>
      </c>
      <c r="L97" s="237" t="s">
        <v>66</v>
      </c>
      <c r="M97" s="273">
        <v>0</v>
      </c>
      <c r="N97" s="270">
        <f t="shared" si="16"/>
        <v>0</v>
      </c>
      <c r="O97" s="275"/>
      <c r="P97" s="269"/>
      <c r="Q97" s="311"/>
      <c r="R97" s="169"/>
      <c r="S97" s="174"/>
    </row>
    <row r="98" s="1" customFormat="1" customHeight="1" spans="1:19">
      <c r="A98" s="238"/>
      <c r="B98" s="239"/>
      <c r="C98" s="240" t="s">
        <v>77</v>
      </c>
      <c r="D98" s="241" t="s">
        <v>77</v>
      </c>
      <c r="E98" s="242">
        <v>1</v>
      </c>
      <c r="F98" s="145" t="s">
        <v>66</v>
      </c>
      <c r="G98" s="145" t="s">
        <v>66</v>
      </c>
      <c r="H98" s="145" t="s">
        <v>66</v>
      </c>
      <c r="I98" s="145" t="s">
        <v>66</v>
      </c>
      <c r="J98" s="145" t="s">
        <v>66</v>
      </c>
      <c r="K98" s="145" t="s">
        <v>66</v>
      </c>
      <c r="L98" s="145" t="s">
        <v>66</v>
      </c>
      <c r="M98" s="146">
        <v>0</v>
      </c>
      <c r="N98" s="279">
        <f t="shared" si="16"/>
        <v>0</v>
      </c>
      <c r="O98" s="280"/>
      <c r="P98" s="281"/>
      <c r="Q98" s="312"/>
      <c r="R98" s="177"/>
      <c r="S98" s="178"/>
    </row>
    <row r="99" s="1" customFormat="1" customHeight="1" spans="1:19">
      <c r="A99" s="243" t="s">
        <v>165</v>
      </c>
      <c r="B99" s="220" t="s">
        <v>166</v>
      </c>
      <c r="C99" s="220"/>
      <c r="D99" s="220"/>
      <c r="E99" s="220"/>
      <c r="F99" s="220"/>
      <c r="G99" s="220"/>
      <c r="H99" s="220"/>
      <c r="I99" s="220"/>
      <c r="J99" s="74"/>
      <c r="K99" s="220" t="s">
        <v>167</v>
      </c>
      <c r="L99" s="220"/>
      <c r="M99" s="220"/>
      <c r="N99" s="220"/>
      <c r="O99" s="220"/>
      <c r="P99" s="220"/>
      <c r="Q99" s="220"/>
      <c r="R99" s="309" t="s">
        <v>168</v>
      </c>
      <c r="S99" s="310" t="s">
        <v>19</v>
      </c>
    </row>
    <row r="100" s="1" customFormat="1" ht="47" customHeight="1" spans="1:19">
      <c r="A100" s="244"/>
      <c r="B100" s="33" t="s">
        <v>93</v>
      </c>
      <c r="C100" s="34" t="s">
        <v>23</v>
      </c>
      <c r="D100" s="34" t="s">
        <v>169</v>
      </c>
      <c r="E100" s="34" t="s">
        <v>170</v>
      </c>
      <c r="F100" s="34" t="s">
        <v>171</v>
      </c>
      <c r="G100" s="34" t="s">
        <v>172</v>
      </c>
      <c r="H100" s="34" t="s">
        <v>173</v>
      </c>
      <c r="I100" s="34" t="s">
        <v>174</v>
      </c>
      <c r="J100" s="35" t="s">
        <v>175</v>
      </c>
      <c r="K100" s="45" t="s">
        <v>176</v>
      </c>
      <c r="L100" s="46" t="s">
        <v>177</v>
      </c>
      <c r="M100" s="46" t="s">
        <v>178</v>
      </c>
      <c r="N100" s="46" t="s">
        <v>179</v>
      </c>
      <c r="O100" s="46" t="s">
        <v>180</v>
      </c>
      <c r="P100" s="46" t="s">
        <v>181</v>
      </c>
      <c r="Q100" s="165" t="s">
        <v>182</v>
      </c>
      <c r="R100" s="166"/>
      <c r="S100" s="167"/>
    </row>
    <row r="101" s="1" customFormat="1" customHeight="1" spans="1:19">
      <c r="A101" s="244"/>
      <c r="B101" s="245">
        <v>1</v>
      </c>
      <c r="C101" s="246" t="s">
        <v>183</v>
      </c>
      <c r="D101" s="246" t="s">
        <v>184</v>
      </c>
      <c r="E101" s="246"/>
      <c r="F101" s="246">
        <v>1</v>
      </c>
      <c r="G101" s="247">
        <f>E101*F101</f>
        <v>0</v>
      </c>
      <c r="H101" s="248">
        <v>5</v>
      </c>
      <c r="I101" s="282">
        <v>36</v>
      </c>
      <c r="J101" s="283">
        <f>H101/I101</f>
        <v>0.138888888888889</v>
      </c>
      <c r="K101" s="284" t="s">
        <v>185</v>
      </c>
      <c r="L101" s="285">
        <v>432</v>
      </c>
      <c r="M101" s="286" t="s">
        <v>186</v>
      </c>
      <c r="N101" s="287" t="s">
        <v>187</v>
      </c>
      <c r="O101" s="94">
        <v>2700</v>
      </c>
      <c r="P101" s="94">
        <v>360</v>
      </c>
      <c r="Q101" s="313">
        <f>O101/P101</f>
        <v>7.5</v>
      </c>
      <c r="R101" s="169">
        <f>Q101+J101</f>
        <v>7.63888888888889</v>
      </c>
      <c r="S101" s="314"/>
    </row>
    <row r="102" s="1" customFormat="1" customHeight="1" spans="1:19">
      <c r="A102" s="244"/>
      <c r="B102" s="249">
        <v>2</v>
      </c>
      <c r="C102" s="250"/>
      <c r="D102" s="250"/>
      <c r="E102" s="250"/>
      <c r="F102" s="251"/>
      <c r="G102" s="252"/>
      <c r="H102" s="248"/>
      <c r="I102" s="288"/>
      <c r="J102" s="283"/>
      <c r="K102" s="289"/>
      <c r="L102" s="290"/>
      <c r="M102" s="291"/>
      <c r="N102" s="287"/>
      <c r="O102" s="101"/>
      <c r="P102" s="101"/>
      <c r="Q102" s="313"/>
      <c r="R102" s="169"/>
      <c r="S102" s="315"/>
    </row>
    <row r="103" s="1" customFormat="1" customHeight="1" spans="1:19">
      <c r="A103" s="244"/>
      <c r="B103" s="249">
        <v>3</v>
      </c>
      <c r="C103" s="250"/>
      <c r="D103" s="250"/>
      <c r="E103" s="250"/>
      <c r="F103" s="251"/>
      <c r="G103" s="252"/>
      <c r="H103" s="248"/>
      <c r="I103" s="288"/>
      <c r="J103" s="283"/>
      <c r="K103" s="289"/>
      <c r="L103" s="290"/>
      <c r="M103" s="291"/>
      <c r="N103" s="287"/>
      <c r="O103" s="101"/>
      <c r="P103" s="101"/>
      <c r="Q103" s="313"/>
      <c r="R103" s="169"/>
      <c r="S103" s="315"/>
    </row>
    <row r="104" s="1" customFormat="1" customHeight="1" spans="1:19">
      <c r="A104" s="244"/>
      <c r="B104" s="249">
        <v>4</v>
      </c>
      <c r="C104" s="253"/>
      <c r="D104" s="250"/>
      <c r="E104" s="250"/>
      <c r="F104" s="251"/>
      <c r="G104" s="252"/>
      <c r="H104" s="248"/>
      <c r="I104" s="288"/>
      <c r="J104" s="283"/>
      <c r="K104" s="289"/>
      <c r="L104" s="290"/>
      <c r="M104" s="291"/>
      <c r="N104" s="287"/>
      <c r="O104" s="101"/>
      <c r="P104" s="101"/>
      <c r="Q104" s="313"/>
      <c r="R104" s="169"/>
      <c r="S104" s="315"/>
    </row>
    <row r="105" s="1" customFormat="1" customHeight="1" spans="1:19">
      <c r="A105" s="244"/>
      <c r="B105" s="249">
        <v>5</v>
      </c>
      <c r="C105" s="250"/>
      <c r="D105" s="250"/>
      <c r="E105" s="250"/>
      <c r="F105" s="251"/>
      <c r="G105" s="252"/>
      <c r="H105" s="248"/>
      <c r="I105" s="288"/>
      <c r="J105" s="283"/>
      <c r="K105" s="289"/>
      <c r="L105" s="290"/>
      <c r="M105" s="291"/>
      <c r="N105" s="287"/>
      <c r="O105" s="101"/>
      <c r="P105" s="101"/>
      <c r="Q105" s="313"/>
      <c r="R105" s="169"/>
      <c r="S105" s="315"/>
    </row>
    <row r="106" s="1" customFormat="1" customHeight="1" spans="1:19">
      <c r="A106" s="244"/>
      <c r="B106" s="249">
        <v>6</v>
      </c>
      <c r="C106" s="250"/>
      <c r="D106" s="250"/>
      <c r="E106" s="250"/>
      <c r="F106" s="251"/>
      <c r="G106" s="252"/>
      <c r="H106" s="248"/>
      <c r="I106" s="288"/>
      <c r="J106" s="283"/>
      <c r="K106" s="289"/>
      <c r="L106" s="290"/>
      <c r="M106" s="291"/>
      <c r="N106" s="287"/>
      <c r="O106" s="101"/>
      <c r="P106" s="101"/>
      <c r="Q106" s="313"/>
      <c r="R106" s="169"/>
      <c r="S106" s="315"/>
    </row>
    <row r="107" s="1" customFormat="1" hidden="1" customHeight="1" spans="1:19">
      <c r="A107" s="244"/>
      <c r="B107" s="254"/>
      <c r="C107" s="255"/>
      <c r="D107" s="255"/>
      <c r="E107" s="255"/>
      <c r="F107" s="256"/>
      <c r="G107" s="252"/>
      <c r="H107" s="248"/>
      <c r="I107" s="292"/>
      <c r="J107" s="283"/>
      <c r="K107" s="293"/>
      <c r="L107" s="294"/>
      <c r="M107" s="295"/>
      <c r="N107" s="287"/>
      <c r="O107" s="296"/>
      <c r="P107" s="296"/>
      <c r="Q107" s="313"/>
      <c r="R107" s="169"/>
      <c r="S107" s="316"/>
    </row>
    <row r="108" s="1" customFormat="1" hidden="1" customHeight="1" spans="1:19">
      <c r="A108" s="244"/>
      <c r="B108" s="254"/>
      <c r="C108" s="255"/>
      <c r="D108" s="255"/>
      <c r="E108" s="255"/>
      <c r="F108" s="256"/>
      <c r="G108" s="252"/>
      <c r="H108" s="248"/>
      <c r="I108" s="292"/>
      <c r="J108" s="283"/>
      <c r="K108" s="293"/>
      <c r="L108" s="294"/>
      <c r="M108" s="295"/>
      <c r="N108" s="287"/>
      <c r="O108" s="296"/>
      <c r="P108" s="296"/>
      <c r="Q108" s="313"/>
      <c r="R108" s="169"/>
      <c r="S108" s="316"/>
    </row>
    <row r="109" s="1" customFormat="1" hidden="1" customHeight="1" spans="1:19">
      <c r="A109" s="244"/>
      <c r="B109" s="254"/>
      <c r="C109" s="255"/>
      <c r="D109" s="255"/>
      <c r="E109" s="255"/>
      <c r="F109" s="256"/>
      <c r="G109" s="252"/>
      <c r="H109" s="248"/>
      <c r="I109" s="292"/>
      <c r="J109" s="283"/>
      <c r="K109" s="293"/>
      <c r="L109" s="294"/>
      <c r="M109" s="295"/>
      <c r="N109" s="287"/>
      <c r="O109" s="296"/>
      <c r="P109" s="296"/>
      <c r="Q109" s="313"/>
      <c r="R109" s="169"/>
      <c r="S109" s="316"/>
    </row>
    <row r="110" s="1" customFormat="1" hidden="1" customHeight="1" spans="1:19">
      <c r="A110" s="244"/>
      <c r="B110" s="254"/>
      <c r="C110" s="255"/>
      <c r="D110" s="255"/>
      <c r="E110" s="255"/>
      <c r="F110" s="256"/>
      <c r="G110" s="252"/>
      <c r="H110" s="248"/>
      <c r="I110" s="292"/>
      <c r="J110" s="283"/>
      <c r="K110" s="293"/>
      <c r="L110" s="294"/>
      <c r="M110" s="295"/>
      <c r="N110" s="287"/>
      <c r="O110" s="296"/>
      <c r="P110" s="296"/>
      <c r="Q110" s="313"/>
      <c r="R110" s="169"/>
      <c r="S110" s="316"/>
    </row>
    <row r="111" s="1" customFormat="1" hidden="1" customHeight="1" spans="1:19">
      <c r="A111" s="244"/>
      <c r="B111" s="254"/>
      <c r="C111" s="255"/>
      <c r="D111" s="255"/>
      <c r="E111" s="255"/>
      <c r="F111" s="256"/>
      <c r="G111" s="252"/>
      <c r="H111" s="248"/>
      <c r="I111" s="292"/>
      <c r="J111" s="283"/>
      <c r="K111" s="293"/>
      <c r="L111" s="294"/>
      <c r="M111" s="295"/>
      <c r="N111" s="287"/>
      <c r="O111" s="296"/>
      <c r="P111" s="296"/>
      <c r="Q111" s="313"/>
      <c r="R111" s="169"/>
      <c r="S111" s="316"/>
    </row>
    <row r="112" s="1" customFormat="1" hidden="1" customHeight="1" spans="1:19">
      <c r="A112" s="244"/>
      <c r="B112" s="254"/>
      <c r="C112" s="255"/>
      <c r="D112" s="255"/>
      <c r="E112" s="255"/>
      <c r="F112" s="256"/>
      <c r="G112" s="252"/>
      <c r="H112" s="248"/>
      <c r="I112" s="292"/>
      <c r="J112" s="283"/>
      <c r="K112" s="293"/>
      <c r="L112" s="294"/>
      <c r="M112" s="295"/>
      <c r="N112" s="287"/>
      <c r="O112" s="296"/>
      <c r="P112" s="296"/>
      <c r="Q112" s="313"/>
      <c r="R112" s="169"/>
      <c r="S112" s="316"/>
    </row>
    <row r="113" s="1" customFormat="1" hidden="1" customHeight="1" spans="1:19">
      <c r="A113" s="244"/>
      <c r="B113" s="254"/>
      <c r="C113" s="255"/>
      <c r="D113" s="255"/>
      <c r="E113" s="255"/>
      <c r="F113" s="256"/>
      <c r="G113" s="252"/>
      <c r="H113" s="248"/>
      <c r="I113" s="292"/>
      <c r="J113" s="283"/>
      <c r="K113" s="293"/>
      <c r="L113" s="294"/>
      <c r="M113" s="295"/>
      <c r="N113" s="287"/>
      <c r="O113" s="296"/>
      <c r="P113" s="296"/>
      <c r="Q113" s="313"/>
      <c r="R113" s="169"/>
      <c r="S113" s="316"/>
    </row>
    <row r="114" s="1" customFormat="1" hidden="1" customHeight="1" spans="1:19">
      <c r="A114" s="244"/>
      <c r="B114" s="254"/>
      <c r="C114" s="255"/>
      <c r="D114" s="255"/>
      <c r="E114" s="255"/>
      <c r="F114" s="256"/>
      <c r="G114" s="252"/>
      <c r="H114" s="248"/>
      <c r="I114" s="292"/>
      <c r="J114" s="283"/>
      <c r="K114" s="293"/>
      <c r="L114" s="294"/>
      <c r="M114" s="295"/>
      <c r="N114" s="287"/>
      <c r="O114" s="296"/>
      <c r="P114" s="296"/>
      <c r="Q114" s="313"/>
      <c r="R114" s="169"/>
      <c r="S114" s="316"/>
    </row>
    <row r="115" s="1" customFormat="1" hidden="1" customHeight="1" spans="1:19">
      <c r="A115" s="244"/>
      <c r="B115" s="254"/>
      <c r="C115" s="255"/>
      <c r="D115" s="255"/>
      <c r="E115" s="255"/>
      <c r="F115" s="256"/>
      <c r="G115" s="252"/>
      <c r="H115" s="248"/>
      <c r="I115" s="292"/>
      <c r="J115" s="283"/>
      <c r="K115" s="293"/>
      <c r="L115" s="294"/>
      <c r="M115" s="295"/>
      <c r="N115" s="287"/>
      <c r="O115" s="296"/>
      <c r="P115" s="296"/>
      <c r="Q115" s="313"/>
      <c r="R115" s="169"/>
      <c r="S115" s="316"/>
    </row>
    <row r="116" s="1" customFormat="1" hidden="1" customHeight="1" spans="1:19">
      <c r="A116" s="244"/>
      <c r="B116" s="254"/>
      <c r="C116" s="255"/>
      <c r="D116" s="255"/>
      <c r="E116" s="255"/>
      <c r="F116" s="256"/>
      <c r="G116" s="252"/>
      <c r="H116" s="248"/>
      <c r="I116" s="292"/>
      <c r="J116" s="283"/>
      <c r="K116" s="293"/>
      <c r="L116" s="294"/>
      <c r="M116" s="295"/>
      <c r="N116" s="287"/>
      <c r="O116" s="296"/>
      <c r="P116" s="296"/>
      <c r="Q116" s="313"/>
      <c r="R116" s="169"/>
      <c r="S116" s="316"/>
    </row>
    <row r="117" s="1" customFormat="1" hidden="1" customHeight="1" spans="1:19">
      <c r="A117" s="244"/>
      <c r="B117" s="254"/>
      <c r="C117" s="255"/>
      <c r="D117" s="255"/>
      <c r="E117" s="255"/>
      <c r="F117" s="256"/>
      <c r="G117" s="252"/>
      <c r="H117" s="248"/>
      <c r="I117" s="292"/>
      <c r="J117" s="283"/>
      <c r="K117" s="293"/>
      <c r="L117" s="294"/>
      <c r="M117" s="295"/>
      <c r="N117" s="287"/>
      <c r="O117" s="296"/>
      <c r="P117" s="296"/>
      <c r="Q117" s="313"/>
      <c r="R117" s="169"/>
      <c r="S117" s="316"/>
    </row>
    <row r="118" s="1" customFormat="1" hidden="1" customHeight="1" spans="1:19">
      <c r="A118" s="244"/>
      <c r="B118" s="254"/>
      <c r="C118" s="255"/>
      <c r="D118" s="255"/>
      <c r="E118" s="255"/>
      <c r="F118" s="256"/>
      <c r="G118" s="252"/>
      <c r="H118" s="248"/>
      <c r="I118" s="292"/>
      <c r="J118" s="283"/>
      <c r="K118" s="293"/>
      <c r="L118" s="294"/>
      <c r="M118" s="295"/>
      <c r="N118" s="287"/>
      <c r="O118" s="296"/>
      <c r="P118" s="296"/>
      <c r="Q118" s="313"/>
      <c r="R118" s="169"/>
      <c r="S118" s="316"/>
    </row>
    <row r="119" s="1" customFormat="1" hidden="1" customHeight="1" spans="1:19">
      <c r="A119" s="244"/>
      <c r="B119" s="254"/>
      <c r="C119" s="255"/>
      <c r="D119" s="255"/>
      <c r="E119" s="255"/>
      <c r="F119" s="256"/>
      <c r="G119" s="252"/>
      <c r="H119" s="248"/>
      <c r="I119" s="292"/>
      <c r="J119" s="283"/>
      <c r="K119" s="293"/>
      <c r="L119" s="294"/>
      <c r="M119" s="295"/>
      <c r="N119" s="287"/>
      <c r="O119" s="296"/>
      <c r="P119" s="296"/>
      <c r="Q119" s="313"/>
      <c r="R119" s="169"/>
      <c r="S119" s="316"/>
    </row>
    <row r="120" s="1" customFormat="1" hidden="1" customHeight="1" spans="1:19">
      <c r="A120" s="244"/>
      <c r="B120" s="254"/>
      <c r="C120" s="255"/>
      <c r="D120" s="255"/>
      <c r="E120" s="255"/>
      <c r="F120" s="256"/>
      <c r="G120" s="252"/>
      <c r="H120" s="248"/>
      <c r="I120" s="292"/>
      <c r="J120" s="283"/>
      <c r="K120" s="293"/>
      <c r="L120" s="294"/>
      <c r="M120" s="295"/>
      <c r="N120" s="287"/>
      <c r="O120" s="296"/>
      <c r="P120" s="296"/>
      <c r="Q120" s="313"/>
      <c r="R120" s="169"/>
      <c r="S120" s="316"/>
    </row>
    <row r="121" s="1" customFormat="1" hidden="1" customHeight="1" spans="1:19">
      <c r="A121" s="244"/>
      <c r="B121" s="254"/>
      <c r="C121" s="255"/>
      <c r="D121" s="255"/>
      <c r="E121" s="255"/>
      <c r="F121" s="256"/>
      <c r="G121" s="252"/>
      <c r="H121" s="248"/>
      <c r="I121" s="292"/>
      <c r="J121" s="283"/>
      <c r="K121" s="293"/>
      <c r="L121" s="294"/>
      <c r="M121" s="295"/>
      <c r="N121" s="287"/>
      <c r="O121" s="296"/>
      <c r="P121" s="296"/>
      <c r="Q121" s="313"/>
      <c r="R121" s="169"/>
      <c r="S121" s="316"/>
    </row>
    <row r="122" s="1" customFormat="1" hidden="1" customHeight="1" spans="1:19">
      <c r="A122" s="244"/>
      <c r="B122" s="254"/>
      <c r="C122" s="255"/>
      <c r="D122" s="255"/>
      <c r="E122" s="255"/>
      <c r="F122" s="256"/>
      <c r="G122" s="252"/>
      <c r="H122" s="248"/>
      <c r="I122" s="292"/>
      <c r="J122" s="283"/>
      <c r="K122" s="293"/>
      <c r="L122" s="294"/>
      <c r="M122" s="295"/>
      <c r="N122" s="287"/>
      <c r="O122" s="296"/>
      <c r="P122" s="296"/>
      <c r="Q122" s="313"/>
      <c r="R122" s="169"/>
      <c r="S122" s="316"/>
    </row>
    <row r="123" s="1" customFormat="1" hidden="1" customHeight="1" spans="1:19">
      <c r="A123" s="244"/>
      <c r="B123" s="254"/>
      <c r="C123" s="255"/>
      <c r="D123" s="255"/>
      <c r="E123" s="255"/>
      <c r="F123" s="256"/>
      <c r="G123" s="252"/>
      <c r="H123" s="248"/>
      <c r="I123" s="292"/>
      <c r="J123" s="283"/>
      <c r="K123" s="293"/>
      <c r="L123" s="294"/>
      <c r="M123" s="295"/>
      <c r="N123" s="287"/>
      <c r="O123" s="296"/>
      <c r="P123" s="296"/>
      <c r="Q123" s="313"/>
      <c r="R123" s="169"/>
      <c r="S123" s="316"/>
    </row>
    <row r="124" s="1" customFormat="1" hidden="1" customHeight="1" spans="1:19">
      <c r="A124" s="244"/>
      <c r="B124" s="254"/>
      <c r="C124" s="255"/>
      <c r="D124" s="255"/>
      <c r="E124" s="255"/>
      <c r="F124" s="256"/>
      <c r="G124" s="252"/>
      <c r="H124" s="248"/>
      <c r="I124" s="292"/>
      <c r="J124" s="283"/>
      <c r="K124" s="293"/>
      <c r="L124" s="294"/>
      <c r="M124" s="295"/>
      <c r="N124" s="287"/>
      <c r="O124" s="296"/>
      <c r="P124" s="296"/>
      <c r="Q124" s="313"/>
      <c r="R124" s="169"/>
      <c r="S124" s="316"/>
    </row>
    <row r="125" s="1" customFormat="1" hidden="1" customHeight="1" spans="1:19">
      <c r="A125" s="244"/>
      <c r="B125" s="254"/>
      <c r="C125" s="255"/>
      <c r="D125" s="255"/>
      <c r="E125" s="255"/>
      <c r="F125" s="256"/>
      <c r="G125" s="252"/>
      <c r="H125" s="248"/>
      <c r="I125" s="292"/>
      <c r="J125" s="283"/>
      <c r="K125" s="293"/>
      <c r="L125" s="294"/>
      <c r="M125" s="295"/>
      <c r="N125" s="287"/>
      <c r="O125" s="296"/>
      <c r="P125" s="296"/>
      <c r="Q125" s="313"/>
      <c r="R125" s="169"/>
      <c r="S125" s="316"/>
    </row>
    <row r="126" s="1" customFormat="1" hidden="1" customHeight="1" spans="1:19">
      <c r="A126" s="244"/>
      <c r="B126" s="254"/>
      <c r="C126" s="255"/>
      <c r="D126" s="255"/>
      <c r="E126" s="255"/>
      <c r="F126" s="256"/>
      <c r="G126" s="252"/>
      <c r="H126" s="248"/>
      <c r="I126" s="292"/>
      <c r="J126" s="283"/>
      <c r="K126" s="293"/>
      <c r="L126" s="294"/>
      <c r="M126" s="295"/>
      <c r="N126" s="287"/>
      <c r="O126" s="296"/>
      <c r="P126" s="296"/>
      <c r="Q126" s="313"/>
      <c r="R126" s="169"/>
      <c r="S126" s="316"/>
    </row>
    <row r="127" s="1" customFormat="1" customHeight="1" spans="1:19">
      <c r="A127" s="244"/>
      <c r="B127" s="254"/>
      <c r="C127" s="255"/>
      <c r="D127" s="255"/>
      <c r="E127" s="255"/>
      <c r="F127" s="256"/>
      <c r="G127" s="252"/>
      <c r="H127" s="248"/>
      <c r="I127" s="292"/>
      <c r="J127" s="283"/>
      <c r="K127" s="293"/>
      <c r="L127" s="294"/>
      <c r="M127" s="295"/>
      <c r="N127" s="287"/>
      <c r="O127" s="296"/>
      <c r="P127" s="296"/>
      <c r="Q127" s="313"/>
      <c r="R127" s="169"/>
      <c r="S127" s="316"/>
    </row>
    <row r="128" s="1" customFormat="1" customHeight="1" spans="1:19">
      <c r="A128" s="257"/>
      <c r="B128" s="240" t="s">
        <v>77</v>
      </c>
      <c r="C128" s="241"/>
      <c r="D128" s="258"/>
      <c r="E128" s="258"/>
      <c r="F128" s="259"/>
      <c r="G128" s="260"/>
      <c r="H128" s="261"/>
      <c r="I128" s="297"/>
      <c r="J128" s="298"/>
      <c r="K128" s="299"/>
      <c r="L128" s="300"/>
      <c r="M128" s="301"/>
      <c r="N128" s="302"/>
      <c r="O128" s="303"/>
      <c r="P128" s="303"/>
      <c r="Q128" s="317"/>
      <c r="R128" s="177"/>
      <c r="S128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28:AE28"/>
    <mergeCell ref="G29:Z29"/>
    <mergeCell ref="AA29:AD29"/>
    <mergeCell ref="AE29:AF29"/>
    <mergeCell ref="G30:O30"/>
    <mergeCell ref="P30:Q30"/>
    <mergeCell ref="R30:S30"/>
    <mergeCell ref="T30:V30"/>
    <mergeCell ref="W30:Y30"/>
    <mergeCell ref="B68:Q68"/>
    <mergeCell ref="R68:S68"/>
    <mergeCell ref="F69:H69"/>
    <mergeCell ref="B99:J99"/>
    <mergeCell ref="K99:Q99"/>
    <mergeCell ref="A6:A11"/>
    <mergeCell ref="A12:A28"/>
    <mergeCell ref="A29:A68"/>
    <mergeCell ref="A69:A98"/>
    <mergeCell ref="A99:A128"/>
    <mergeCell ref="B6:B8"/>
    <mergeCell ref="B9:B11"/>
    <mergeCell ref="B13:B16"/>
    <mergeCell ref="B17:B28"/>
    <mergeCell ref="B29:B31"/>
    <mergeCell ref="B69:B83"/>
    <mergeCell ref="B84:B98"/>
    <mergeCell ref="C6:C7"/>
    <mergeCell ref="C9:C10"/>
    <mergeCell ref="C29:C31"/>
    <mergeCell ref="C32:C36"/>
    <mergeCell ref="C69:C70"/>
    <mergeCell ref="C84:C85"/>
    <mergeCell ref="D6:D7"/>
    <mergeCell ref="D9:D10"/>
    <mergeCell ref="D29:D31"/>
    <mergeCell ref="D69:D70"/>
    <mergeCell ref="D84:D85"/>
    <mergeCell ref="E6:E7"/>
    <mergeCell ref="E9:E10"/>
    <mergeCell ref="E29:E31"/>
    <mergeCell ref="E69:E70"/>
    <mergeCell ref="E84:E85"/>
    <mergeCell ref="F9:F10"/>
    <mergeCell ref="F29:F31"/>
    <mergeCell ref="F84:F85"/>
    <mergeCell ref="G9:G10"/>
    <mergeCell ref="G84:G85"/>
    <mergeCell ref="H9:H10"/>
    <mergeCell ref="H84:H85"/>
    <mergeCell ref="H101:H128"/>
    <mergeCell ref="I6:I7"/>
    <mergeCell ref="I69:I70"/>
    <mergeCell ref="I84:I85"/>
    <mergeCell ref="I101:I128"/>
    <mergeCell ref="J6:J7"/>
    <mergeCell ref="J69:J70"/>
    <mergeCell ref="J84:J85"/>
    <mergeCell ref="J101:J128"/>
    <mergeCell ref="K69:K70"/>
    <mergeCell ref="K84:K85"/>
    <mergeCell ref="K101:K128"/>
    <mergeCell ref="L69:L70"/>
    <mergeCell ref="L84:L85"/>
    <mergeCell ref="L101:L128"/>
    <mergeCell ref="M69:M70"/>
    <mergeCell ref="M84:M85"/>
    <mergeCell ref="M101:M128"/>
    <mergeCell ref="N6:N7"/>
    <mergeCell ref="N69:N70"/>
    <mergeCell ref="N84:N85"/>
    <mergeCell ref="N101:N128"/>
    <mergeCell ref="O6:O7"/>
    <mergeCell ref="O8:O11"/>
    <mergeCell ref="O69:O70"/>
    <mergeCell ref="O84:O85"/>
    <mergeCell ref="O101:O128"/>
    <mergeCell ref="P6:P7"/>
    <mergeCell ref="P8:P11"/>
    <mergeCell ref="P69:P70"/>
    <mergeCell ref="P71:P98"/>
    <mergeCell ref="P101:P128"/>
    <mergeCell ref="Q6:Q7"/>
    <mergeCell ref="Q8:Q11"/>
    <mergeCell ref="Q69:Q70"/>
    <mergeCell ref="Q71:Q98"/>
    <mergeCell ref="Q101:Q128"/>
    <mergeCell ref="R6:R7"/>
    <mergeCell ref="R8:R11"/>
    <mergeCell ref="R13:R28"/>
    <mergeCell ref="R69:R70"/>
    <mergeCell ref="R71:R98"/>
    <mergeCell ref="R99:R100"/>
    <mergeCell ref="R101:R128"/>
    <mergeCell ref="S6:S7"/>
    <mergeCell ref="S69:S70"/>
    <mergeCell ref="S99:S100"/>
    <mergeCell ref="Z30:Z31"/>
    <mergeCell ref="AA30:AA31"/>
    <mergeCell ref="AB30:AB31"/>
    <mergeCell ref="AC30:AC31"/>
    <mergeCell ref="AD30:AD31"/>
    <mergeCell ref="AE30:AE31"/>
    <mergeCell ref="AF30:AF31"/>
    <mergeCell ref="AG29:AG31"/>
    <mergeCell ref="AH29:AH31"/>
    <mergeCell ref="AI29:AI31"/>
    <mergeCell ref="AJ29:AJ31"/>
  </mergeCells>
  <dataValidations count="1">
    <dataValidation type="list" allowBlank="1" showInputMessage="1" showErrorMessage="1" sqref="I13 I21 I28 I14:I15 I16:I18 I19:I20 I22:I23 I24:I27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67" max="3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29"/>
  <sheetViews>
    <sheetView zoomScale="90" zoomScaleNormal="90" zoomScaleSheetLayoutView="70" topLeftCell="D4" workbookViewId="0">
      <selection activeCell="Q13" sqref="Q13:Q15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12.6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1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102" t="s">
        <v>13</v>
      </c>
      <c r="L6" s="103"/>
      <c r="M6" s="104"/>
      <c r="N6" s="14" t="s">
        <v>14</v>
      </c>
      <c r="O6" s="105" t="s">
        <v>15</v>
      </c>
      <c r="P6" s="106" t="s">
        <v>16</v>
      </c>
      <c r="Q6" s="152" t="s">
        <v>17</v>
      </c>
      <c r="R6" s="153" t="s">
        <v>18</v>
      </c>
      <c r="S6" s="154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7" t="s">
        <v>23</v>
      </c>
      <c r="L7" s="108" t="s">
        <v>24</v>
      </c>
      <c r="M7" s="109" t="s">
        <v>25</v>
      </c>
      <c r="N7" s="110"/>
      <c r="O7" s="111"/>
      <c r="P7" s="112"/>
      <c r="Q7" s="155"/>
      <c r="R7" s="156"/>
      <c r="S7" s="157"/>
    </row>
    <row r="8" s="2" customFormat="1" ht="30" customHeight="1" spans="1:19">
      <c r="A8" s="16"/>
      <c r="B8" s="23"/>
      <c r="C8" s="24" t="s">
        <v>219</v>
      </c>
      <c r="D8" s="25" t="s">
        <v>220</v>
      </c>
      <c r="E8" s="24" t="s">
        <v>219</v>
      </c>
      <c r="F8" s="26">
        <v>792.7</v>
      </c>
      <c r="G8" s="27">
        <v>617.5</v>
      </c>
      <c r="H8" s="28">
        <v>147.1</v>
      </c>
      <c r="I8" s="25" t="s">
        <v>28</v>
      </c>
      <c r="J8" s="113">
        <v>1.527</v>
      </c>
      <c r="K8" s="114" t="s">
        <v>29</v>
      </c>
      <c r="L8" s="115" t="s">
        <v>30</v>
      </c>
      <c r="M8" s="116" t="s">
        <v>31</v>
      </c>
      <c r="N8" s="117">
        <v>45587</v>
      </c>
      <c r="O8" s="118" t="s">
        <v>15</v>
      </c>
      <c r="P8" s="119" t="s">
        <v>32</v>
      </c>
      <c r="Q8" s="158">
        <f>(C11+D11)*H11+E11+F11</f>
        <v>61.9345785506517</v>
      </c>
      <c r="R8" s="159">
        <f>Q8+G11</f>
        <v>61.9345785506517</v>
      </c>
      <c r="S8" s="160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20" t="s">
        <v>40</v>
      </c>
      <c r="J9" s="29"/>
      <c r="K9" s="121" t="s">
        <v>41</v>
      </c>
      <c r="L9" s="29"/>
      <c r="M9" s="30" t="s">
        <v>42</v>
      </c>
      <c r="N9" s="121"/>
      <c r="O9" s="118"/>
      <c r="P9" s="119"/>
      <c r="Q9" s="158"/>
      <c r="R9" s="159"/>
      <c r="S9" s="161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8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7" t="s">
        <v>48</v>
      </c>
      <c r="O10" s="118"/>
      <c r="P10" s="119"/>
      <c r="Q10" s="158"/>
      <c r="R10" s="159"/>
      <c r="S10" s="161"/>
    </row>
    <row r="11" s="2" customFormat="1" customHeight="1" spans="1:19">
      <c r="A11" s="37"/>
      <c r="B11" s="38"/>
      <c r="C11" s="39">
        <f>R13</f>
        <v>38.829240799321</v>
      </c>
      <c r="D11" s="40">
        <f>R69</f>
        <v>10.7558639146176</v>
      </c>
      <c r="E11" s="40">
        <f>R102</f>
        <v>7.63888888888889</v>
      </c>
      <c r="F11" s="40">
        <f>J11+L11+N11</f>
        <v>4.46265942425448</v>
      </c>
      <c r="G11" s="41">
        <f>R72</f>
        <v>0</v>
      </c>
      <c r="H11" s="42">
        <v>1.005</v>
      </c>
      <c r="I11" s="122">
        <v>0.03</v>
      </c>
      <c r="J11" s="123">
        <f>I11*(C11+D11)</f>
        <v>1.48755314141816</v>
      </c>
      <c r="K11" s="124">
        <v>0.02</v>
      </c>
      <c r="L11" s="123">
        <f>K11*(C11+D11)</f>
        <v>0.991702094278773</v>
      </c>
      <c r="M11" s="124">
        <v>0.04</v>
      </c>
      <c r="N11" s="125">
        <f>M11*(C11+D11)</f>
        <v>1.98340418855755</v>
      </c>
      <c r="O11" s="126"/>
      <c r="P11" s="127"/>
      <c r="Q11" s="162"/>
      <c r="R11" s="163"/>
      <c r="S11" s="164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8" t="s">
        <v>61</v>
      </c>
      <c r="P12" s="46" t="s">
        <v>34</v>
      </c>
      <c r="Q12" s="165" t="s">
        <v>62</v>
      </c>
      <c r="R12" s="166" t="s">
        <v>63</v>
      </c>
      <c r="S12" s="167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92" t="s">
        <v>70</v>
      </c>
      <c r="J13" s="92">
        <f>J8*0.67</f>
        <v>1.02309</v>
      </c>
      <c r="K13" s="92">
        <f t="shared" ref="K13:K15" si="0">J13/0.975</f>
        <v>1.04932307692308</v>
      </c>
      <c r="L13" s="129">
        <v>11.9</v>
      </c>
      <c r="M13" s="130">
        <v>0</v>
      </c>
      <c r="N13" s="131">
        <f t="shared" ref="N13:N15" si="1">(K13-J13)/K13</f>
        <v>0.025</v>
      </c>
      <c r="O13" s="132">
        <v>0.997</v>
      </c>
      <c r="P13" s="133">
        <f t="shared" ref="P13:P16" si="2">((K13*L13)-(K13-J13)*(1-N13)*M13)/O13</f>
        <v>12.5245181698943</v>
      </c>
      <c r="Q13" s="168">
        <f t="shared" ref="Q13:Q16" si="3">H13*P13</f>
        <v>12.5245181698943</v>
      </c>
      <c r="R13" s="169">
        <f>SUM(Q13:Q29)</f>
        <v>38.829240799321</v>
      </c>
      <c r="S13" s="170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6" t="s">
        <v>70</v>
      </c>
      <c r="J14" s="96">
        <f>J8*0.33</f>
        <v>0.50391</v>
      </c>
      <c r="K14" s="92">
        <f t="shared" si="0"/>
        <v>0.516830769230769</v>
      </c>
      <c r="L14" s="134">
        <v>19.1</v>
      </c>
      <c r="M14" s="130">
        <v>0</v>
      </c>
      <c r="N14" s="131">
        <f t="shared" si="1"/>
        <v>0.025</v>
      </c>
      <c r="O14" s="132">
        <v>0.997</v>
      </c>
      <c r="P14" s="133">
        <f t="shared" si="2"/>
        <v>9.90117120592547</v>
      </c>
      <c r="Q14" s="168">
        <f t="shared" si="3"/>
        <v>9.90117120592547</v>
      </c>
      <c r="R14" s="169"/>
      <c r="S14" s="171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6" t="s">
        <v>70</v>
      </c>
      <c r="J15" s="96">
        <f>J8*0.042</f>
        <v>0.064134</v>
      </c>
      <c r="K15" s="92">
        <f t="shared" si="0"/>
        <v>0.0657784615384615</v>
      </c>
      <c r="L15" s="134">
        <v>19</v>
      </c>
      <c r="M15" s="130">
        <v>0</v>
      </c>
      <c r="N15" s="131">
        <f t="shared" si="1"/>
        <v>0.025</v>
      </c>
      <c r="O15" s="132">
        <v>0.997</v>
      </c>
      <c r="P15" s="133">
        <f t="shared" si="2"/>
        <v>1.25355142350127</v>
      </c>
      <c r="Q15" s="168">
        <f t="shared" si="3"/>
        <v>1.25355142350127</v>
      </c>
      <c r="R15" s="169"/>
      <c r="S15" s="171"/>
    </row>
    <row r="16" s="1" customFormat="1" customHeight="1" spans="1:19">
      <c r="A16" s="47"/>
      <c r="B16" s="55"/>
      <c r="C16" s="56" t="s">
        <v>77</v>
      </c>
      <c r="D16" s="56" t="s">
        <v>77</v>
      </c>
      <c r="E16" s="57"/>
      <c r="F16" s="57"/>
      <c r="G16" s="57"/>
      <c r="H16" s="58"/>
      <c r="I16" s="58" t="s">
        <v>70</v>
      </c>
      <c r="J16" s="135"/>
      <c r="K16" s="135"/>
      <c r="L16" s="136"/>
      <c r="M16" s="137"/>
      <c r="N16" s="138"/>
      <c r="O16" s="138">
        <v>1</v>
      </c>
      <c r="P16" s="139">
        <f t="shared" si="2"/>
        <v>0</v>
      </c>
      <c r="Q16" s="172">
        <f t="shared" si="3"/>
        <v>0</v>
      </c>
      <c r="R16" s="169"/>
      <c r="S16" s="171"/>
    </row>
    <row r="17" s="1" customFormat="1" ht="35" customHeight="1" spans="1:19">
      <c r="A17" s="47"/>
      <c r="B17" s="59" t="s">
        <v>78</v>
      </c>
      <c r="C17" s="49" t="s">
        <v>193</v>
      </c>
      <c r="D17" s="50" t="s">
        <v>194</v>
      </c>
      <c r="E17" s="50"/>
      <c r="F17" s="50"/>
      <c r="G17" s="50" t="s">
        <v>69</v>
      </c>
      <c r="H17" s="51">
        <v>1</v>
      </c>
      <c r="I17" s="96" t="s">
        <v>70</v>
      </c>
      <c r="J17" s="140" t="s">
        <v>66</v>
      </c>
      <c r="K17" s="140" t="s">
        <v>66</v>
      </c>
      <c r="L17" s="129">
        <v>0.15</v>
      </c>
      <c r="M17" s="140" t="s">
        <v>66</v>
      </c>
      <c r="N17" s="140" t="s">
        <v>66</v>
      </c>
      <c r="O17" s="141">
        <v>1</v>
      </c>
      <c r="P17" s="142">
        <f t="shared" ref="P17:P28" si="4">H17*L17/O17</f>
        <v>0.15</v>
      </c>
      <c r="Q17" s="173">
        <f t="shared" ref="Q17:Q28" si="5">P17</f>
        <v>0.15</v>
      </c>
      <c r="R17" s="169"/>
      <c r="S17" s="171"/>
    </row>
    <row r="18" s="1" customFormat="1" ht="30" customHeight="1" spans="1:19">
      <c r="A18" s="47"/>
      <c r="B18" s="60"/>
      <c r="C18" s="49" t="s">
        <v>195</v>
      </c>
      <c r="D18" s="50" t="s">
        <v>196</v>
      </c>
      <c r="E18" s="54"/>
      <c r="F18" s="54"/>
      <c r="G18" s="50" t="s">
        <v>69</v>
      </c>
      <c r="H18" s="61">
        <v>1</v>
      </c>
      <c r="I18" s="96" t="s">
        <v>70</v>
      </c>
      <c r="J18" s="143" t="s">
        <v>66</v>
      </c>
      <c r="K18" s="143" t="s">
        <v>66</v>
      </c>
      <c r="L18" s="134">
        <v>0.15</v>
      </c>
      <c r="M18" s="143" t="s">
        <v>66</v>
      </c>
      <c r="N18" s="143" t="s">
        <v>66</v>
      </c>
      <c r="O18" s="144">
        <v>1</v>
      </c>
      <c r="P18" s="142">
        <f t="shared" si="4"/>
        <v>0.15</v>
      </c>
      <c r="Q18" s="173">
        <f t="shared" si="5"/>
        <v>0.15</v>
      </c>
      <c r="R18" s="169"/>
      <c r="S18" s="171"/>
    </row>
    <row r="19" s="1" customFormat="1" ht="33" customHeight="1" spans="1:19">
      <c r="A19" s="62"/>
      <c r="B19" s="60"/>
      <c r="C19" s="49" t="s">
        <v>197</v>
      </c>
      <c r="D19" s="50" t="s">
        <v>198</v>
      </c>
      <c r="E19" s="63"/>
      <c r="F19" s="63"/>
      <c r="G19" s="50" t="s">
        <v>69</v>
      </c>
      <c r="H19" s="64">
        <v>1</v>
      </c>
      <c r="I19" s="96" t="s">
        <v>70</v>
      </c>
      <c r="J19" s="143" t="s">
        <v>66</v>
      </c>
      <c r="K19" s="143" t="s">
        <v>66</v>
      </c>
      <c r="L19" s="134">
        <v>0.2</v>
      </c>
      <c r="M19" s="143" t="s">
        <v>66</v>
      </c>
      <c r="N19" s="143" t="s">
        <v>66</v>
      </c>
      <c r="O19" s="144">
        <v>1</v>
      </c>
      <c r="P19" s="142">
        <f t="shared" si="4"/>
        <v>0.2</v>
      </c>
      <c r="Q19" s="173">
        <f t="shared" si="5"/>
        <v>0.2</v>
      </c>
      <c r="R19" s="169"/>
      <c r="S19" s="174"/>
    </row>
    <row r="20" s="1" customFormat="1" ht="33" customHeight="1" spans="1:19">
      <c r="A20" s="62"/>
      <c r="B20" s="60"/>
      <c r="C20" s="49" t="s">
        <v>199</v>
      </c>
      <c r="D20" s="50" t="s">
        <v>200</v>
      </c>
      <c r="E20" s="63"/>
      <c r="F20" s="63"/>
      <c r="G20" s="50" t="s">
        <v>69</v>
      </c>
      <c r="H20" s="64">
        <v>1</v>
      </c>
      <c r="I20" s="96" t="s">
        <v>70</v>
      </c>
      <c r="J20" s="143" t="s">
        <v>66</v>
      </c>
      <c r="K20" s="143" t="s">
        <v>66</v>
      </c>
      <c r="L20" s="134">
        <v>0.2</v>
      </c>
      <c r="M20" s="143" t="s">
        <v>66</v>
      </c>
      <c r="N20" s="143" t="s">
        <v>66</v>
      </c>
      <c r="O20" s="144">
        <v>1</v>
      </c>
      <c r="P20" s="142">
        <f t="shared" si="4"/>
        <v>0.2</v>
      </c>
      <c r="Q20" s="173">
        <f t="shared" si="5"/>
        <v>0.2</v>
      </c>
      <c r="R20" s="169"/>
      <c r="S20" s="174"/>
    </row>
    <row r="21" s="1" customFormat="1" ht="30" customHeight="1" spans="1:19">
      <c r="A21" s="62"/>
      <c r="B21" s="60"/>
      <c r="C21" s="49" t="s">
        <v>201</v>
      </c>
      <c r="D21" s="63" t="s">
        <v>202</v>
      </c>
      <c r="E21" s="63"/>
      <c r="F21" s="63"/>
      <c r="G21" s="50" t="s">
        <v>69</v>
      </c>
      <c r="H21" s="64">
        <v>2</v>
      </c>
      <c r="I21" s="96" t="s">
        <v>70</v>
      </c>
      <c r="J21" s="143" t="s">
        <v>66</v>
      </c>
      <c r="K21" s="143" t="s">
        <v>66</v>
      </c>
      <c r="L21" s="134">
        <v>0.5</v>
      </c>
      <c r="M21" s="143" t="s">
        <v>66</v>
      </c>
      <c r="N21" s="143" t="s">
        <v>66</v>
      </c>
      <c r="O21" s="144">
        <v>1</v>
      </c>
      <c r="P21" s="142">
        <f t="shared" si="4"/>
        <v>1</v>
      </c>
      <c r="Q21" s="173">
        <f t="shared" si="5"/>
        <v>1</v>
      </c>
      <c r="R21" s="169"/>
      <c r="S21" s="174"/>
    </row>
    <row r="22" s="1" customFormat="1" ht="30" customHeight="1" spans="1:19">
      <c r="A22" s="62"/>
      <c r="B22" s="60"/>
      <c r="C22" s="49" t="s">
        <v>203</v>
      </c>
      <c r="D22" s="63" t="s">
        <v>202</v>
      </c>
      <c r="E22" s="63"/>
      <c r="F22" s="63"/>
      <c r="G22" s="50" t="s">
        <v>69</v>
      </c>
      <c r="H22" s="64">
        <v>1</v>
      </c>
      <c r="I22" s="96" t="s">
        <v>70</v>
      </c>
      <c r="J22" s="143" t="s">
        <v>66</v>
      </c>
      <c r="K22" s="143" t="s">
        <v>66</v>
      </c>
      <c r="L22" s="134">
        <v>0.8</v>
      </c>
      <c r="M22" s="143" t="s">
        <v>66</v>
      </c>
      <c r="N22" s="143" t="s">
        <v>66</v>
      </c>
      <c r="O22" s="144">
        <v>1</v>
      </c>
      <c r="P22" s="142">
        <f t="shared" si="4"/>
        <v>0.8</v>
      </c>
      <c r="Q22" s="173">
        <f t="shared" si="5"/>
        <v>0.8</v>
      </c>
      <c r="R22" s="169"/>
      <c r="S22" s="174"/>
    </row>
    <row r="23" s="1" customFormat="1" ht="30" customHeight="1" spans="1:19">
      <c r="A23" s="62"/>
      <c r="B23" s="60"/>
      <c r="C23" s="49" t="s">
        <v>204</v>
      </c>
      <c r="D23" s="63" t="s">
        <v>205</v>
      </c>
      <c r="E23" s="63"/>
      <c r="F23" s="63"/>
      <c r="G23" s="50" t="s">
        <v>69</v>
      </c>
      <c r="H23" s="64">
        <v>1</v>
      </c>
      <c r="I23" s="96" t="s">
        <v>70</v>
      </c>
      <c r="J23" s="143" t="s">
        <v>66</v>
      </c>
      <c r="K23" s="143" t="s">
        <v>66</v>
      </c>
      <c r="L23" s="134">
        <v>2</v>
      </c>
      <c r="M23" s="143" t="s">
        <v>66</v>
      </c>
      <c r="N23" s="143" t="s">
        <v>66</v>
      </c>
      <c r="O23" s="144">
        <v>1</v>
      </c>
      <c r="P23" s="142">
        <f t="shared" si="4"/>
        <v>2</v>
      </c>
      <c r="Q23" s="173">
        <f t="shared" si="5"/>
        <v>2</v>
      </c>
      <c r="R23" s="169"/>
      <c r="S23" s="174"/>
    </row>
    <row r="24" s="1" customFormat="1" ht="30" customHeight="1" spans="1:19">
      <c r="A24" s="62"/>
      <c r="B24" s="60"/>
      <c r="C24" s="49" t="s">
        <v>212</v>
      </c>
      <c r="D24" s="63" t="s">
        <v>207</v>
      </c>
      <c r="E24" s="63"/>
      <c r="F24" s="63"/>
      <c r="G24" s="50" t="s">
        <v>69</v>
      </c>
      <c r="H24" s="64">
        <v>1</v>
      </c>
      <c r="I24" s="96" t="s">
        <v>70</v>
      </c>
      <c r="J24" s="143" t="s">
        <v>66</v>
      </c>
      <c r="K24" s="143" t="s">
        <v>66</v>
      </c>
      <c r="L24" s="134">
        <v>3.6</v>
      </c>
      <c r="M24" s="143" t="s">
        <v>66</v>
      </c>
      <c r="N24" s="143" t="s">
        <v>66</v>
      </c>
      <c r="O24" s="144">
        <v>1</v>
      </c>
      <c r="P24" s="142">
        <f t="shared" si="4"/>
        <v>3.6</v>
      </c>
      <c r="Q24" s="173">
        <f t="shared" si="5"/>
        <v>3.6</v>
      </c>
      <c r="R24" s="169"/>
      <c r="S24" s="174"/>
    </row>
    <row r="25" s="1" customFormat="1" ht="30" customHeight="1" spans="1:19">
      <c r="A25" s="65"/>
      <c r="B25" s="66"/>
      <c r="C25" s="49" t="s">
        <v>213</v>
      </c>
      <c r="D25" s="67" t="s">
        <v>214</v>
      </c>
      <c r="E25" s="67"/>
      <c r="F25" s="67"/>
      <c r="G25" s="50" t="s">
        <v>69</v>
      </c>
      <c r="H25" s="64">
        <v>1</v>
      </c>
      <c r="I25" s="96" t="s">
        <v>70</v>
      </c>
      <c r="J25" s="143" t="s">
        <v>66</v>
      </c>
      <c r="K25" s="143" t="s">
        <v>66</v>
      </c>
      <c r="L25" s="134">
        <v>2.2</v>
      </c>
      <c r="M25" s="143" t="s">
        <v>66</v>
      </c>
      <c r="N25" s="143" t="s">
        <v>66</v>
      </c>
      <c r="O25" s="144">
        <v>1</v>
      </c>
      <c r="P25" s="142">
        <f t="shared" si="4"/>
        <v>2.2</v>
      </c>
      <c r="Q25" s="173">
        <f t="shared" si="5"/>
        <v>2.2</v>
      </c>
      <c r="R25" s="175"/>
      <c r="S25" s="176"/>
    </row>
    <row r="26" s="1" customFormat="1" ht="30" customHeight="1" spans="1:19">
      <c r="A26" s="65"/>
      <c r="B26" s="66"/>
      <c r="C26" s="49" t="s">
        <v>215</v>
      </c>
      <c r="D26" s="67" t="s">
        <v>216</v>
      </c>
      <c r="E26" s="67"/>
      <c r="F26" s="67"/>
      <c r="G26" s="50" t="s">
        <v>69</v>
      </c>
      <c r="H26" s="64">
        <v>1</v>
      </c>
      <c r="I26" s="96" t="s">
        <v>70</v>
      </c>
      <c r="J26" s="143" t="s">
        <v>66</v>
      </c>
      <c r="K26" s="143" t="s">
        <v>66</v>
      </c>
      <c r="L26" s="134">
        <v>0.15</v>
      </c>
      <c r="M26" s="143" t="s">
        <v>66</v>
      </c>
      <c r="N26" s="143" t="s">
        <v>66</v>
      </c>
      <c r="O26" s="144">
        <v>1</v>
      </c>
      <c r="P26" s="142">
        <f t="shared" si="4"/>
        <v>0.15</v>
      </c>
      <c r="Q26" s="173">
        <f t="shared" si="5"/>
        <v>0.15</v>
      </c>
      <c r="R26" s="175"/>
      <c r="S26" s="176"/>
    </row>
    <row r="27" s="1" customFormat="1" ht="30" customHeight="1" spans="1:19">
      <c r="A27" s="65"/>
      <c r="B27" s="66"/>
      <c r="C27" s="49" t="s">
        <v>217</v>
      </c>
      <c r="D27" s="67" t="s">
        <v>216</v>
      </c>
      <c r="E27" s="67"/>
      <c r="F27" s="67"/>
      <c r="G27" s="50" t="s">
        <v>69</v>
      </c>
      <c r="H27" s="64">
        <v>2</v>
      </c>
      <c r="I27" s="96" t="s">
        <v>70</v>
      </c>
      <c r="J27" s="143" t="s">
        <v>66</v>
      </c>
      <c r="K27" s="143" t="s">
        <v>66</v>
      </c>
      <c r="L27" s="134">
        <v>0.1</v>
      </c>
      <c r="M27" s="143" t="s">
        <v>66</v>
      </c>
      <c r="N27" s="143" t="s">
        <v>66</v>
      </c>
      <c r="O27" s="144">
        <v>1</v>
      </c>
      <c r="P27" s="142">
        <f t="shared" si="4"/>
        <v>0.2</v>
      </c>
      <c r="Q27" s="173">
        <f t="shared" si="5"/>
        <v>0.2</v>
      </c>
      <c r="R27" s="175"/>
      <c r="S27" s="176"/>
    </row>
    <row r="28" s="1" customFormat="1" ht="30" customHeight="1" spans="1:19">
      <c r="A28" s="65"/>
      <c r="B28" s="66"/>
      <c r="C28" s="324" t="s">
        <v>221</v>
      </c>
      <c r="D28" s="67" t="s">
        <v>222</v>
      </c>
      <c r="E28" s="67"/>
      <c r="F28" s="67"/>
      <c r="G28" s="50" t="s">
        <v>69</v>
      </c>
      <c r="H28" s="68">
        <v>1</v>
      </c>
      <c r="I28" s="96" t="s">
        <v>70</v>
      </c>
      <c r="J28" s="143" t="s">
        <v>66</v>
      </c>
      <c r="K28" s="143" t="s">
        <v>66</v>
      </c>
      <c r="L28" s="325">
        <v>4.5</v>
      </c>
      <c r="M28" s="143" t="s">
        <v>66</v>
      </c>
      <c r="N28" s="143" t="s">
        <v>66</v>
      </c>
      <c r="O28" s="144">
        <v>1</v>
      </c>
      <c r="P28" s="142">
        <f>H28*L28/O28</f>
        <v>4.5</v>
      </c>
      <c r="Q28" s="173">
        <f>P28</f>
        <v>4.5</v>
      </c>
      <c r="R28" s="175"/>
      <c r="S28" s="176"/>
    </row>
    <row r="29" s="1" customFormat="1" customHeight="1" spans="1:19">
      <c r="A29" s="69"/>
      <c r="B29" s="70"/>
      <c r="C29" s="56" t="s">
        <v>77</v>
      </c>
      <c r="D29" s="56" t="s">
        <v>77</v>
      </c>
      <c r="E29" s="71"/>
      <c r="F29" s="71"/>
      <c r="G29" s="50"/>
      <c r="H29" s="72"/>
      <c r="I29" s="72" t="s">
        <v>70</v>
      </c>
      <c r="J29" s="145" t="s">
        <v>66</v>
      </c>
      <c r="K29" s="145" t="s">
        <v>66</v>
      </c>
      <c r="L29" s="146">
        <v>0</v>
      </c>
      <c r="M29" s="145" t="s">
        <v>66</v>
      </c>
      <c r="N29" s="145" t="s">
        <v>66</v>
      </c>
      <c r="O29" s="147">
        <v>1</v>
      </c>
      <c r="P29" s="142">
        <f>H29*L29/O29</f>
        <v>0</v>
      </c>
      <c r="Q29" s="173">
        <f>P29</f>
        <v>0</v>
      </c>
      <c r="R29" s="177"/>
      <c r="S29" s="178"/>
    </row>
    <row r="30" s="1" customFormat="1" customHeight="1" spans="1:36">
      <c r="A30" s="73" t="s">
        <v>92</v>
      </c>
      <c r="B30" s="74" t="s">
        <v>93</v>
      </c>
      <c r="C30" s="75" t="s">
        <v>94</v>
      </c>
      <c r="D30" s="76" t="s">
        <v>95</v>
      </c>
      <c r="E30" s="76" t="s">
        <v>96</v>
      </c>
      <c r="F30" s="77" t="s">
        <v>97</v>
      </c>
      <c r="G30" s="78" t="s">
        <v>98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183"/>
      <c r="AA30" s="79" t="s">
        <v>99</v>
      </c>
      <c r="AB30" s="79"/>
      <c r="AC30" s="79"/>
      <c r="AD30" s="79"/>
      <c r="AE30" s="78" t="s">
        <v>100</v>
      </c>
      <c r="AF30" s="183"/>
      <c r="AG30" s="193" t="s">
        <v>61</v>
      </c>
      <c r="AH30" s="194" t="s">
        <v>101</v>
      </c>
      <c r="AI30" s="77" t="s">
        <v>62</v>
      </c>
      <c r="AJ30" s="195" t="s">
        <v>19</v>
      </c>
    </row>
    <row r="31" s="1" customFormat="1" customHeight="1" spans="1:36">
      <c r="A31" s="47"/>
      <c r="B31" s="80"/>
      <c r="C31" s="81"/>
      <c r="D31" s="82"/>
      <c r="E31" s="82"/>
      <c r="F31" s="83"/>
      <c r="G31" s="84" t="s">
        <v>102</v>
      </c>
      <c r="H31" s="85"/>
      <c r="I31" s="85"/>
      <c r="J31" s="85"/>
      <c r="K31" s="85"/>
      <c r="L31" s="85"/>
      <c r="M31" s="85"/>
      <c r="N31" s="85"/>
      <c r="O31" s="148"/>
      <c r="P31" s="149" t="s">
        <v>103</v>
      </c>
      <c r="Q31" s="149"/>
      <c r="R31" s="149" t="s">
        <v>104</v>
      </c>
      <c r="S31" s="149"/>
      <c r="T31" s="149" t="s">
        <v>105</v>
      </c>
      <c r="U31" s="149"/>
      <c r="V31" s="149"/>
      <c r="W31" s="179" t="s">
        <v>106</v>
      </c>
      <c r="X31" s="179"/>
      <c r="Y31" s="179"/>
      <c r="Z31" s="184" t="s">
        <v>107</v>
      </c>
      <c r="AA31" s="81" t="s">
        <v>108</v>
      </c>
      <c r="AB31" s="29" t="s">
        <v>109</v>
      </c>
      <c r="AC31" s="30" t="s">
        <v>110</v>
      </c>
      <c r="AD31" s="121" t="s">
        <v>111</v>
      </c>
      <c r="AE31" s="185" t="s">
        <v>112</v>
      </c>
      <c r="AF31" s="184" t="s">
        <v>113</v>
      </c>
      <c r="AG31" s="196"/>
      <c r="AH31" s="197"/>
      <c r="AI31" s="198"/>
      <c r="AJ31" s="199"/>
    </row>
    <row r="32" s="1" customFormat="1" ht="31" customHeight="1" spans="1:36">
      <c r="A32" s="47"/>
      <c r="B32" s="86"/>
      <c r="C32" s="45"/>
      <c r="D32" s="34"/>
      <c r="E32" s="34"/>
      <c r="F32" s="87"/>
      <c r="G32" s="88" t="s">
        <v>114</v>
      </c>
      <c r="H32" s="34" t="s">
        <v>52</v>
      </c>
      <c r="I32" s="34" t="s">
        <v>115</v>
      </c>
      <c r="J32" s="34" t="s">
        <v>116</v>
      </c>
      <c r="K32" s="34" t="s">
        <v>117</v>
      </c>
      <c r="L32" s="34" t="s">
        <v>118</v>
      </c>
      <c r="M32" s="34" t="s">
        <v>119</v>
      </c>
      <c r="N32" s="34" t="s">
        <v>120</v>
      </c>
      <c r="O32" s="34" t="s">
        <v>121</v>
      </c>
      <c r="P32" s="34" t="s">
        <v>122</v>
      </c>
      <c r="Q32" s="34" t="s">
        <v>123</v>
      </c>
      <c r="R32" s="34" t="s">
        <v>124</v>
      </c>
      <c r="S32" s="34" t="s">
        <v>125</v>
      </c>
      <c r="T32" s="34" t="s">
        <v>126</v>
      </c>
      <c r="U32" s="34" t="s">
        <v>127</v>
      </c>
      <c r="V32" s="34" t="s">
        <v>128</v>
      </c>
      <c r="W32" s="180" t="s">
        <v>129</v>
      </c>
      <c r="X32" s="34" t="s">
        <v>130</v>
      </c>
      <c r="Y32" s="34" t="s">
        <v>131</v>
      </c>
      <c r="Z32" s="35"/>
      <c r="AA32" s="45"/>
      <c r="AB32" s="33"/>
      <c r="AC32" s="34"/>
      <c r="AD32" s="87"/>
      <c r="AE32" s="186"/>
      <c r="AF32" s="35"/>
      <c r="AG32" s="200"/>
      <c r="AH32" s="33"/>
      <c r="AI32" s="201"/>
      <c r="AJ32" s="202"/>
    </row>
    <row r="33" s="4" customFormat="1" customHeight="1" spans="1:36">
      <c r="A33" s="89"/>
      <c r="B33" s="90">
        <v>1</v>
      </c>
      <c r="C33" s="91" t="s">
        <v>223</v>
      </c>
      <c r="D33" s="92" t="s">
        <v>133</v>
      </c>
      <c r="E33" s="93">
        <v>1</v>
      </c>
      <c r="F33" s="94">
        <v>520</v>
      </c>
      <c r="G33" s="95" t="s">
        <v>134</v>
      </c>
      <c r="H33" s="96" t="s">
        <v>135</v>
      </c>
      <c r="I33" s="96"/>
      <c r="J33" s="96">
        <v>300</v>
      </c>
      <c r="K33" s="96">
        <v>45</v>
      </c>
      <c r="L33" s="96">
        <v>800</v>
      </c>
      <c r="M33" s="150">
        <v>0.02</v>
      </c>
      <c r="N33" s="141">
        <v>0.03</v>
      </c>
      <c r="O33" s="141">
        <v>0.95</v>
      </c>
      <c r="P33" s="93">
        <v>10</v>
      </c>
      <c r="Q33" s="143">
        <f t="shared" ref="Q33:Q68" si="6">J33*10000*(1-N33+M33)/P33/12/26/20</f>
        <v>47.5961538461538</v>
      </c>
      <c r="R33" s="181">
        <v>23.5</v>
      </c>
      <c r="S33" s="143">
        <f t="shared" ref="S33:S68" si="7">L33*R33/26/20</f>
        <v>36.1538461538462</v>
      </c>
      <c r="T33" s="92">
        <v>4</v>
      </c>
      <c r="U33" s="93">
        <v>1</v>
      </c>
      <c r="V33" s="143">
        <f t="shared" ref="V33:V68" si="8">T33*U33</f>
        <v>4</v>
      </c>
      <c r="W33" s="92">
        <v>1</v>
      </c>
      <c r="X33" s="92">
        <v>0.8</v>
      </c>
      <c r="Y33" s="187">
        <f t="shared" ref="Y33:Y68" si="9">K33*X33*W33</f>
        <v>36</v>
      </c>
      <c r="Z33" s="188">
        <f t="shared" ref="Z33:Z68" si="10">(S33+Q33)/O33+Y33+V33</f>
        <v>128.157894736842</v>
      </c>
      <c r="AA33" s="189">
        <v>10</v>
      </c>
      <c r="AB33" s="190">
        <v>5800</v>
      </c>
      <c r="AC33" s="93">
        <v>1</v>
      </c>
      <c r="AD33" s="191">
        <f t="shared" ref="AD33:AD68" si="11">AC33*AA33*AB33/26/10</f>
        <v>223.076923076923</v>
      </c>
      <c r="AE33" s="192">
        <v>0.4</v>
      </c>
      <c r="AF33" s="188">
        <f t="shared" ref="AF33:AF68" si="12">AE33*Z33</f>
        <v>51.2631578947368</v>
      </c>
      <c r="AG33" s="203">
        <v>1</v>
      </c>
      <c r="AH33" s="143">
        <f t="shared" ref="AH33:AH68" si="13">(AD33+AF33)/AG33/F33</f>
        <v>0.527577078791654</v>
      </c>
      <c r="AI33" s="204">
        <f t="shared" ref="AI33:AI37" si="14">AH33*E33</f>
        <v>0.527577078791654</v>
      </c>
      <c r="AJ33" s="205" t="s">
        <v>136</v>
      </c>
    </row>
    <row r="34" s="1" customFormat="1" customHeight="1" spans="1:36">
      <c r="A34" s="47"/>
      <c r="B34" s="97">
        <v>2</v>
      </c>
      <c r="C34" s="91"/>
      <c r="D34" s="92" t="s">
        <v>137</v>
      </c>
      <c r="E34" s="93">
        <v>1</v>
      </c>
      <c r="F34" s="94">
        <v>400</v>
      </c>
      <c r="G34" s="95" t="s">
        <v>138</v>
      </c>
      <c r="H34" s="96" t="s">
        <v>139</v>
      </c>
      <c r="I34" s="96" t="s">
        <v>140</v>
      </c>
      <c r="J34" s="96">
        <v>1200</v>
      </c>
      <c r="K34" s="96">
        <v>280</v>
      </c>
      <c r="L34" s="96">
        <v>1400</v>
      </c>
      <c r="M34" s="150">
        <v>0.025</v>
      </c>
      <c r="N34" s="141">
        <v>0.03</v>
      </c>
      <c r="O34" s="141">
        <v>0.95</v>
      </c>
      <c r="P34" s="93">
        <v>10</v>
      </c>
      <c r="Q34" s="143">
        <f t="shared" si="6"/>
        <v>191.346153846154</v>
      </c>
      <c r="R34" s="181">
        <v>23.5</v>
      </c>
      <c r="S34" s="143">
        <f t="shared" si="7"/>
        <v>63.2692307692308</v>
      </c>
      <c r="T34" s="96">
        <v>4</v>
      </c>
      <c r="U34" s="182">
        <v>1</v>
      </c>
      <c r="V34" s="143">
        <f t="shared" si="8"/>
        <v>4</v>
      </c>
      <c r="W34" s="96">
        <v>1</v>
      </c>
      <c r="X34" s="96">
        <v>0.8</v>
      </c>
      <c r="Y34" s="187">
        <f t="shared" si="9"/>
        <v>224</v>
      </c>
      <c r="Z34" s="188">
        <f t="shared" si="10"/>
        <v>496.016194331984</v>
      </c>
      <c r="AA34" s="189">
        <v>10</v>
      </c>
      <c r="AB34" s="190">
        <v>5800</v>
      </c>
      <c r="AC34" s="93">
        <v>12</v>
      </c>
      <c r="AD34" s="191">
        <f t="shared" si="11"/>
        <v>2676.92307692308</v>
      </c>
      <c r="AE34" s="192">
        <v>0.13</v>
      </c>
      <c r="AF34" s="188">
        <f t="shared" si="12"/>
        <v>64.4821052631579</v>
      </c>
      <c r="AG34" s="206">
        <v>0.997</v>
      </c>
      <c r="AH34" s="143">
        <f t="shared" si="13"/>
        <v>6.87413536155024</v>
      </c>
      <c r="AI34" s="204">
        <f t="shared" si="14"/>
        <v>6.87413536155024</v>
      </c>
      <c r="AJ34" s="205" t="s">
        <v>136</v>
      </c>
    </row>
    <row r="35" s="1" customFormat="1" customHeight="1" spans="1:36">
      <c r="A35" s="47"/>
      <c r="B35" s="98">
        <v>3</v>
      </c>
      <c r="C35" s="91"/>
      <c r="D35" s="96" t="s">
        <v>141</v>
      </c>
      <c r="E35" s="99">
        <v>1</v>
      </c>
      <c r="F35" s="94">
        <v>400</v>
      </c>
      <c r="G35" s="95" t="s">
        <v>142</v>
      </c>
      <c r="H35" s="96" t="s">
        <v>135</v>
      </c>
      <c r="I35" s="96"/>
      <c r="J35" s="96">
        <v>32</v>
      </c>
      <c r="K35" s="96">
        <v>25</v>
      </c>
      <c r="L35" s="96">
        <v>40</v>
      </c>
      <c r="M35" s="150">
        <v>0.02</v>
      </c>
      <c r="N35" s="141">
        <v>0.03</v>
      </c>
      <c r="O35" s="141">
        <v>0.95</v>
      </c>
      <c r="P35" s="93">
        <v>10</v>
      </c>
      <c r="Q35" s="143">
        <f t="shared" si="6"/>
        <v>5.07692307692308</v>
      </c>
      <c r="R35" s="181">
        <v>23.5</v>
      </c>
      <c r="S35" s="143">
        <f t="shared" si="7"/>
        <v>1.80769230769231</v>
      </c>
      <c r="T35" s="92"/>
      <c r="U35" s="182">
        <v>0</v>
      </c>
      <c r="V35" s="143">
        <f t="shared" si="8"/>
        <v>0</v>
      </c>
      <c r="W35" s="92">
        <v>1</v>
      </c>
      <c r="X35" s="96">
        <v>0.8</v>
      </c>
      <c r="Y35" s="187">
        <f t="shared" si="9"/>
        <v>20</v>
      </c>
      <c r="Z35" s="188">
        <f t="shared" si="10"/>
        <v>27.246963562753</v>
      </c>
      <c r="AA35" s="189">
        <v>10</v>
      </c>
      <c r="AB35" s="190">
        <v>5800</v>
      </c>
      <c r="AC35" s="93">
        <v>2</v>
      </c>
      <c r="AD35" s="191">
        <f t="shared" si="11"/>
        <v>446.153846153846</v>
      </c>
      <c r="AE35" s="192">
        <v>0.0028</v>
      </c>
      <c r="AF35" s="188">
        <f t="shared" si="12"/>
        <v>0.0762914979757085</v>
      </c>
      <c r="AG35" s="206">
        <v>0.997</v>
      </c>
      <c r="AH35" s="143">
        <f t="shared" si="13"/>
        <v>1.11893214055121</v>
      </c>
      <c r="AI35" s="204">
        <f t="shared" si="14"/>
        <v>1.11893214055121</v>
      </c>
      <c r="AJ35" s="205" t="s">
        <v>136</v>
      </c>
    </row>
    <row r="36" s="1" customFormat="1" customHeight="1" spans="1:36">
      <c r="A36" s="47"/>
      <c r="B36" s="97">
        <v>4</v>
      </c>
      <c r="C36" s="91"/>
      <c r="D36" s="96" t="s">
        <v>143</v>
      </c>
      <c r="E36" s="99">
        <v>1</v>
      </c>
      <c r="F36" s="94">
        <v>400</v>
      </c>
      <c r="G36" s="95" t="s">
        <v>144</v>
      </c>
      <c r="H36" s="96" t="s">
        <v>66</v>
      </c>
      <c r="I36" s="96"/>
      <c r="J36" s="96">
        <v>8</v>
      </c>
      <c r="K36" s="96">
        <v>6</v>
      </c>
      <c r="L36" s="96">
        <v>100</v>
      </c>
      <c r="M36" s="150">
        <v>0.01</v>
      </c>
      <c r="N36" s="141">
        <v>0.03</v>
      </c>
      <c r="O36" s="141">
        <v>0.95</v>
      </c>
      <c r="P36" s="93">
        <v>10</v>
      </c>
      <c r="Q36" s="143">
        <f t="shared" si="6"/>
        <v>1.25641025641026</v>
      </c>
      <c r="R36" s="181">
        <v>23.5</v>
      </c>
      <c r="S36" s="143">
        <f t="shared" si="7"/>
        <v>4.51923076923077</v>
      </c>
      <c r="T36" s="96"/>
      <c r="U36" s="182">
        <v>0</v>
      </c>
      <c r="V36" s="143">
        <f t="shared" si="8"/>
        <v>0</v>
      </c>
      <c r="W36" s="96">
        <v>1</v>
      </c>
      <c r="X36" s="96">
        <v>0.8</v>
      </c>
      <c r="Y36" s="187">
        <f t="shared" si="9"/>
        <v>4.8</v>
      </c>
      <c r="Z36" s="188">
        <f t="shared" si="10"/>
        <v>10.8796221322537</v>
      </c>
      <c r="AA36" s="189">
        <v>10</v>
      </c>
      <c r="AB36" s="190">
        <v>5800</v>
      </c>
      <c r="AC36" s="93">
        <v>2</v>
      </c>
      <c r="AD36" s="191">
        <f t="shared" si="11"/>
        <v>446.153846153846</v>
      </c>
      <c r="AE36" s="192">
        <v>0.0028</v>
      </c>
      <c r="AF36" s="188">
        <f t="shared" si="12"/>
        <v>0.0304629419703104</v>
      </c>
      <c r="AG36" s="206">
        <v>0.997</v>
      </c>
      <c r="AH36" s="143">
        <f t="shared" si="13"/>
        <v>1.11881722441278</v>
      </c>
      <c r="AI36" s="204">
        <f t="shared" si="14"/>
        <v>1.11881722441278</v>
      </c>
      <c r="AJ36" s="205" t="s">
        <v>136</v>
      </c>
    </row>
    <row r="37" s="1" customFormat="1" customHeight="1" spans="1:36">
      <c r="A37" s="47"/>
      <c r="B37" s="97">
        <v>5</v>
      </c>
      <c r="C37" s="91"/>
      <c r="D37" s="96" t="s">
        <v>145</v>
      </c>
      <c r="E37" s="99">
        <v>1</v>
      </c>
      <c r="F37" s="94">
        <v>400</v>
      </c>
      <c r="G37" s="95" t="s">
        <v>146</v>
      </c>
      <c r="H37" s="96" t="s">
        <v>147</v>
      </c>
      <c r="I37" s="96"/>
      <c r="J37" s="96">
        <v>100</v>
      </c>
      <c r="K37" s="96">
        <v>30</v>
      </c>
      <c r="L37" s="96">
        <v>2200</v>
      </c>
      <c r="M37" s="150">
        <v>0.02</v>
      </c>
      <c r="N37" s="141">
        <v>0.03</v>
      </c>
      <c r="O37" s="141">
        <v>0.95</v>
      </c>
      <c r="P37" s="93">
        <v>10</v>
      </c>
      <c r="Q37" s="143">
        <f t="shared" si="6"/>
        <v>15.8653846153846</v>
      </c>
      <c r="R37" s="181">
        <v>23.5</v>
      </c>
      <c r="S37" s="143">
        <f t="shared" si="7"/>
        <v>99.4230769230769</v>
      </c>
      <c r="T37" s="92"/>
      <c r="U37" s="182">
        <v>0.03</v>
      </c>
      <c r="V37" s="143">
        <f t="shared" si="8"/>
        <v>0</v>
      </c>
      <c r="W37" s="92">
        <v>1</v>
      </c>
      <c r="X37" s="96">
        <v>0.8</v>
      </c>
      <c r="Y37" s="143">
        <f t="shared" si="9"/>
        <v>24</v>
      </c>
      <c r="Z37" s="188">
        <f t="shared" si="10"/>
        <v>145.356275303644</v>
      </c>
      <c r="AA37" s="189">
        <v>10</v>
      </c>
      <c r="AB37" s="190">
        <v>5800</v>
      </c>
      <c r="AC37" s="93">
        <v>2</v>
      </c>
      <c r="AD37" s="191">
        <f t="shared" si="11"/>
        <v>446.153846153846</v>
      </c>
      <c r="AE37" s="192">
        <v>0.0028</v>
      </c>
      <c r="AF37" s="188">
        <f t="shared" si="12"/>
        <v>0.406997570850202</v>
      </c>
      <c r="AG37" s="206">
        <v>1</v>
      </c>
      <c r="AH37" s="143">
        <f t="shared" si="13"/>
        <v>1.11640210931174</v>
      </c>
      <c r="AI37" s="204">
        <f t="shared" si="14"/>
        <v>1.11640210931174</v>
      </c>
      <c r="AJ37" s="205" t="s">
        <v>136</v>
      </c>
    </row>
    <row r="38" s="1" customFormat="1" customHeight="1" spans="1:36">
      <c r="A38" s="47"/>
      <c r="B38" s="97"/>
      <c r="C38" s="100"/>
      <c r="D38" s="96"/>
      <c r="E38" s="99">
        <v>1</v>
      </c>
      <c r="F38" s="101">
        <v>1</v>
      </c>
      <c r="G38" s="95"/>
      <c r="H38" s="96"/>
      <c r="I38" s="96"/>
      <c r="J38" s="96"/>
      <c r="K38" s="96"/>
      <c r="L38" s="96"/>
      <c r="M38" s="141"/>
      <c r="N38" s="141"/>
      <c r="O38" s="141"/>
      <c r="P38" s="93"/>
      <c r="Q38" s="143" t="e">
        <f t="shared" si="6"/>
        <v>#DIV/0!</v>
      </c>
      <c r="R38" s="93"/>
      <c r="S38" s="143">
        <f t="shared" si="7"/>
        <v>0</v>
      </c>
      <c r="T38" s="96"/>
      <c r="U38" s="182"/>
      <c r="V38" s="143">
        <f t="shared" si="8"/>
        <v>0</v>
      </c>
      <c r="W38" s="96"/>
      <c r="X38" s="96">
        <v>0.8</v>
      </c>
      <c r="Y38" s="143">
        <f t="shared" si="9"/>
        <v>0</v>
      </c>
      <c r="Z38" s="188" t="e">
        <f t="shared" si="10"/>
        <v>#DIV/0!</v>
      </c>
      <c r="AA38" s="189"/>
      <c r="AB38" s="190"/>
      <c r="AC38" s="93">
        <v>0.5</v>
      </c>
      <c r="AD38" s="191">
        <f t="shared" si="11"/>
        <v>0</v>
      </c>
      <c r="AE38" s="192"/>
      <c r="AF38" s="188" t="e">
        <f t="shared" si="12"/>
        <v>#DIV/0!</v>
      </c>
      <c r="AG38" s="207"/>
      <c r="AH38" s="143" t="e">
        <f t="shared" si="13"/>
        <v>#DIV/0!</v>
      </c>
      <c r="AI38" s="191">
        <v>0</v>
      </c>
      <c r="AJ38" s="208"/>
    </row>
    <row r="39" s="1" customFormat="1" customHeight="1" spans="1:36">
      <c r="A39" s="47"/>
      <c r="B39" s="97"/>
      <c r="C39" s="100"/>
      <c r="D39" s="96"/>
      <c r="E39" s="99">
        <v>1</v>
      </c>
      <c r="F39" s="101">
        <v>1</v>
      </c>
      <c r="G39" s="95"/>
      <c r="H39" s="96"/>
      <c r="I39" s="96"/>
      <c r="J39" s="96"/>
      <c r="K39" s="96"/>
      <c r="L39" s="96"/>
      <c r="M39" s="141"/>
      <c r="N39" s="141"/>
      <c r="O39" s="141"/>
      <c r="P39" s="93"/>
      <c r="Q39" s="143" t="e">
        <f t="shared" si="6"/>
        <v>#DIV/0!</v>
      </c>
      <c r="R39" s="93"/>
      <c r="S39" s="143">
        <f t="shared" si="7"/>
        <v>0</v>
      </c>
      <c r="T39" s="92"/>
      <c r="U39" s="182"/>
      <c r="V39" s="143">
        <f t="shared" si="8"/>
        <v>0</v>
      </c>
      <c r="W39" s="92"/>
      <c r="X39" s="96">
        <v>0.8</v>
      </c>
      <c r="Y39" s="143">
        <f t="shared" si="9"/>
        <v>0</v>
      </c>
      <c r="Z39" s="188" t="e">
        <f t="shared" si="10"/>
        <v>#DIV/0!</v>
      </c>
      <c r="AA39" s="189"/>
      <c r="AB39" s="190"/>
      <c r="AC39" s="93">
        <v>1</v>
      </c>
      <c r="AD39" s="191">
        <f t="shared" si="11"/>
        <v>0</v>
      </c>
      <c r="AE39" s="192"/>
      <c r="AF39" s="188" t="e">
        <f t="shared" si="12"/>
        <v>#DIV/0!</v>
      </c>
      <c r="AG39" s="207"/>
      <c r="AH39" s="143" t="e">
        <f t="shared" si="13"/>
        <v>#DIV/0!</v>
      </c>
      <c r="AI39" s="191">
        <v>0</v>
      </c>
      <c r="AJ39" s="208"/>
    </row>
    <row r="40" s="1" customFormat="1" customHeight="1" spans="1:36">
      <c r="A40" s="47"/>
      <c r="B40" s="97"/>
      <c r="C40" s="100"/>
      <c r="D40" s="96"/>
      <c r="E40" s="99">
        <v>1</v>
      </c>
      <c r="F40" s="101">
        <v>1</v>
      </c>
      <c r="G40" s="95"/>
      <c r="H40" s="96"/>
      <c r="I40" s="96"/>
      <c r="J40" s="96"/>
      <c r="K40" s="96"/>
      <c r="L40" s="96"/>
      <c r="M40" s="141"/>
      <c r="N40" s="141"/>
      <c r="O40" s="141"/>
      <c r="P40" s="93"/>
      <c r="Q40" s="143" t="e">
        <f t="shared" si="6"/>
        <v>#DIV/0!</v>
      </c>
      <c r="R40" s="93"/>
      <c r="S40" s="143">
        <f t="shared" si="7"/>
        <v>0</v>
      </c>
      <c r="T40" s="96"/>
      <c r="U40" s="182"/>
      <c r="V40" s="143">
        <f t="shared" si="8"/>
        <v>0</v>
      </c>
      <c r="W40" s="96"/>
      <c r="X40" s="96">
        <v>0.8</v>
      </c>
      <c r="Y40" s="143">
        <f t="shared" si="9"/>
        <v>0</v>
      </c>
      <c r="Z40" s="188" t="e">
        <f t="shared" si="10"/>
        <v>#DIV/0!</v>
      </c>
      <c r="AA40" s="189"/>
      <c r="AB40" s="190"/>
      <c r="AC40" s="93">
        <v>1</v>
      </c>
      <c r="AD40" s="191">
        <f t="shared" si="11"/>
        <v>0</v>
      </c>
      <c r="AE40" s="192"/>
      <c r="AF40" s="188" t="e">
        <f t="shared" si="12"/>
        <v>#DIV/0!</v>
      </c>
      <c r="AG40" s="207"/>
      <c r="AH40" s="143" t="e">
        <f t="shared" si="13"/>
        <v>#DIV/0!</v>
      </c>
      <c r="AI40" s="191">
        <v>0</v>
      </c>
      <c r="AJ40" s="208"/>
    </row>
    <row r="41" s="1" customFormat="1" customHeight="1" spans="1:36">
      <c r="A41" s="47"/>
      <c r="B41" s="97"/>
      <c r="C41" s="100"/>
      <c r="D41" s="96"/>
      <c r="E41" s="99">
        <v>1</v>
      </c>
      <c r="F41" s="101">
        <v>1</v>
      </c>
      <c r="G41" s="95"/>
      <c r="H41" s="96"/>
      <c r="I41" s="96"/>
      <c r="J41" s="96"/>
      <c r="K41" s="96"/>
      <c r="L41" s="96"/>
      <c r="M41" s="141"/>
      <c r="N41" s="141"/>
      <c r="O41" s="141"/>
      <c r="P41" s="93"/>
      <c r="Q41" s="143" t="e">
        <f t="shared" si="6"/>
        <v>#DIV/0!</v>
      </c>
      <c r="R41" s="93"/>
      <c r="S41" s="143">
        <f t="shared" si="7"/>
        <v>0</v>
      </c>
      <c r="T41" s="96"/>
      <c r="U41" s="182"/>
      <c r="V41" s="143">
        <f t="shared" si="8"/>
        <v>0</v>
      </c>
      <c r="W41" s="96"/>
      <c r="X41" s="96">
        <v>0.8</v>
      </c>
      <c r="Y41" s="143">
        <f t="shared" si="9"/>
        <v>0</v>
      </c>
      <c r="Z41" s="188" t="e">
        <f t="shared" si="10"/>
        <v>#DIV/0!</v>
      </c>
      <c r="AA41" s="189"/>
      <c r="AB41" s="190"/>
      <c r="AC41" s="93">
        <v>1</v>
      </c>
      <c r="AD41" s="191">
        <f t="shared" si="11"/>
        <v>0</v>
      </c>
      <c r="AE41" s="192"/>
      <c r="AF41" s="188" t="e">
        <f t="shared" si="12"/>
        <v>#DIV/0!</v>
      </c>
      <c r="AG41" s="207"/>
      <c r="AH41" s="143" t="e">
        <f t="shared" si="13"/>
        <v>#DIV/0!</v>
      </c>
      <c r="AI41" s="191">
        <v>0</v>
      </c>
      <c r="AJ41" s="208"/>
    </row>
    <row r="42" s="1" customFormat="1" hidden="1" customHeight="1" spans="1:36">
      <c r="A42" s="47"/>
      <c r="B42" s="97"/>
      <c r="C42" s="100"/>
      <c r="D42" s="96"/>
      <c r="E42" s="99">
        <v>1</v>
      </c>
      <c r="F42" s="101">
        <v>1</v>
      </c>
      <c r="G42" s="95"/>
      <c r="H42" s="96"/>
      <c r="I42" s="96"/>
      <c r="J42" s="96"/>
      <c r="K42" s="96"/>
      <c r="L42" s="96"/>
      <c r="M42" s="141"/>
      <c r="N42" s="141"/>
      <c r="O42" s="141"/>
      <c r="P42" s="93"/>
      <c r="Q42" s="143" t="e">
        <f t="shared" si="6"/>
        <v>#DIV/0!</v>
      </c>
      <c r="R42" s="93"/>
      <c r="S42" s="143">
        <f t="shared" si="7"/>
        <v>0</v>
      </c>
      <c r="T42" s="92">
        <v>8</v>
      </c>
      <c r="U42" s="182"/>
      <c r="V42" s="143">
        <f t="shared" si="8"/>
        <v>0</v>
      </c>
      <c r="W42" s="92"/>
      <c r="X42" s="96">
        <v>0.8</v>
      </c>
      <c r="Y42" s="143">
        <f t="shared" si="9"/>
        <v>0</v>
      </c>
      <c r="Z42" s="188" t="e">
        <f t="shared" si="10"/>
        <v>#DIV/0!</v>
      </c>
      <c r="AA42" s="189"/>
      <c r="AB42" s="190"/>
      <c r="AC42" s="93"/>
      <c r="AD42" s="191">
        <f t="shared" si="11"/>
        <v>0</v>
      </c>
      <c r="AE42" s="192"/>
      <c r="AF42" s="188" t="e">
        <f t="shared" si="12"/>
        <v>#DIV/0!</v>
      </c>
      <c r="AG42" s="209"/>
      <c r="AH42" s="143" t="e">
        <f t="shared" si="13"/>
        <v>#DIV/0!</v>
      </c>
      <c r="AI42" s="191">
        <v>0</v>
      </c>
      <c r="AJ42" s="208"/>
    </row>
    <row r="43" s="1" customFormat="1" hidden="1" customHeight="1" spans="1:36">
      <c r="A43" s="47"/>
      <c r="B43" s="97"/>
      <c r="C43" s="100"/>
      <c r="D43" s="96"/>
      <c r="E43" s="99">
        <v>1</v>
      </c>
      <c r="F43" s="101">
        <v>1</v>
      </c>
      <c r="G43" s="95"/>
      <c r="H43" s="96"/>
      <c r="I43" s="96"/>
      <c r="J43" s="96"/>
      <c r="K43" s="96"/>
      <c r="L43" s="96"/>
      <c r="M43" s="141"/>
      <c r="N43" s="141"/>
      <c r="O43" s="141"/>
      <c r="P43" s="93"/>
      <c r="Q43" s="143" t="e">
        <f t="shared" si="6"/>
        <v>#DIV/0!</v>
      </c>
      <c r="R43" s="93"/>
      <c r="S43" s="143">
        <f t="shared" si="7"/>
        <v>0</v>
      </c>
      <c r="T43" s="96">
        <v>8</v>
      </c>
      <c r="U43" s="182"/>
      <c r="V43" s="143">
        <f t="shared" si="8"/>
        <v>0</v>
      </c>
      <c r="W43" s="96"/>
      <c r="X43" s="96">
        <v>0.8</v>
      </c>
      <c r="Y43" s="143">
        <f t="shared" si="9"/>
        <v>0</v>
      </c>
      <c r="Z43" s="188" t="e">
        <f t="shared" si="10"/>
        <v>#DIV/0!</v>
      </c>
      <c r="AA43" s="189"/>
      <c r="AB43" s="190"/>
      <c r="AC43" s="93"/>
      <c r="AD43" s="191">
        <f t="shared" si="11"/>
        <v>0</v>
      </c>
      <c r="AE43" s="192"/>
      <c r="AF43" s="188" t="e">
        <f t="shared" si="12"/>
        <v>#DIV/0!</v>
      </c>
      <c r="AG43" s="209"/>
      <c r="AH43" s="143" t="e">
        <f t="shared" si="13"/>
        <v>#DIV/0!</v>
      </c>
      <c r="AI43" s="191">
        <v>0</v>
      </c>
      <c r="AJ43" s="208"/>
    </row>
    <row r="44" s="1" customFormat="1" hidden="1" customHeight="1" spans="1:36">
      <c r="A44" s="47"/>
      <c r="B44" s="97"/>
      <c r="C44" s="100"/>
      <c r="D44" s="96"/>
      <c r="E44" s="99">
        <v>1</v>
      </c>
      <c r="F44" s="101">
        <v>1</v>
      </c>
      <c r="G44" s="95"/>
      <c r="H44" s="96"/>
      <c r="I44" s="96"/>
      <c r="J44" s="96"/>
      <c r="K44" s="96"/>
      <c r="L44" s="96"/>
      <c r="M44" s="141"/>
      <c r="N44" s="141"/>
      <c r="O44" s="141"/>
      <c r="P44" s="93"/>
      <c r="Q44" s="143" t="e">
        <f t="shared" si="6"/>
        <v>#DIV/0!</v>
      </c>
      <c r="R44" s="93"/>
      <c r="S44" s="143">
        <f t="shared" si="7"/>
        <v>0</v>
      </c>
      <c r="T44" s="92">
        <v>8</v>
      </c>
      <c r="U44" s="182"/>
      <c r="V44" s="143">
        <f t="shared" si="8"/>
        <v>0</v>
      </c>
      <c r="W44" s="92"/>
      <c r="X44" s="96">
        <v>0.8</v>
      </c>
      <c r="Y44" s="143">
        <f t="shared" si="9"/>
        <v>0</v>
      </c>
      <c r="Z44" s="188" t="e">
        <f t="shared" si="10"/>
        <v>#DIV/0!</v>
      </c>
      <c r="AA44" s="189"/>
      <c r="AB44" s="190"/>
      <c r="AC44" s="93"/>
      <c r="AD44" s="191">
        <f t="shared" si="11"/>
        <v>0</v>
      </c>
      <c r="AE44" s="192"/>
      <c r="AF44" s="188" t="e">
        <f t="shared" si="12"/>
        <v>#DIV/0!</v>
      </c>
      <c r="AG44" s="209"/>
      <c r="AH44" s="143" t="e">
        <f t="shared" si="13"/>
        <v>#DIV/0!</v>
      </c>
      <c r="AI44" s="191">
        <v>0</v>
      </c>
      <c r="AJ44" s="208"/>
    </row>
    <row r="45" s="1" customFormat="1" hidden="1" customHeight="1" spans="1:36">
      <c r="A45" s="47"/>
      <c r="B45" s="97"/>
      <c r="C45" s="100"/>
      <c r="D45" s="96"/>
      <c r="E45" s="99">
        <v>1</v>
      </c>
      <c r="F45" s="101">
        <v>1</v>
      </c>
      <c r="G45" s="95"/>
      <c r="H45" s="96"/>
      <c r="I45" s="96"/>
      <c r="J45" s="96"/>
      <c r="K45" s="96"/>
      <c r="L45" s="96"/>
      <c r="M45" s="141"/>
      <c r="N45" s="141"/>
      <c r="O45" s="141"/>
      <c r="P45" s="93"/>
      <c r="Q45" s="143" t="e">
        <f t="shared" si="6"/>
        <v>#DIV/0!</v>
      </c>
      <c r="R45" s="93"/>
      <c r="S45" s="143">
        <f t="shared" si="7"/>
        <v>0</v>
      </c>
      <c r="T45" s="96">
        <v>8</v>
      </c>
      <c r="U45" s="182"/>
      <c r="V45" s="143">
        <f t="shared" si="8"/>
        <v>0</v>
      </c>
      <c r="W45" s="96"/>
      <c r="X45" s="96">
        <v>0.8</v>
      </c>
      <c r="Y45" s="143">
        <f t="shared" si="9"/>
        <v>0</v>
      </c>
      <c r="Z45" s="188" t="e">
        <f t="shared" si="10"/>
        <v>#DIV/0!</v>
      </c>
      <c r="AA45" s="189"/>
      <c r="AB45" s="190"/>
      <c r="AC45" s="93"/>
      <c r="AD45" s="191">
        <f t="shared" si="11"/>
        <v>0</v>
      </c>
      <c r="AE45" s="192"/>
      <c r="AF45" s="188" t="e">
        <f t="shared" si="12"/>
        <v>#DIV/0!</v>
      </c>
      <c r="AG45" s="209"/>
      <c r="AH45" s="143" t="e">
        <f t="shared" si="13"/>
        <v>#DIV/0!</v>
      </c>
      <c r="AI45" s="191">
        <v>0</v>
      </c>
      <c r="AJ45" s="208"/>
    </row>
    <row r="46" s="1" customFormat="1" hidden="1" customHeight="1" spans="1:36">
      <c r="A46" s="47"/>
      <c r="B46" s="97"/>
      <c r="C46" s="100"/>
      <c r="D46" s="96"/>
      <c r="E46" s="99">
        <v>1</v>
      </c>
      <c r="F46" s="101">
        <v>1</v>
      </c>
      <c r="G46" s="95"/>
      <c r="H46" s="96"/>
      <c r="I46" s="96"/>
      <c r="J46" s="96"/>
      <c r="K46" s="96"/>
      <c r="L46" s="96"/>
      <c r="M46" s="141"/>
      <c r="N46" s="141"/>
      <c r="O46" s="141"/>
      <c r="P46" s="93"/>
      <c r="Q46" s="143" t="e">
        <f t="shared" si="6"/>
        <v>#DIV/0!</v>
      </c>
      <c r="R46" s="93"/>
      <c r="S46" s="143">
        <f t="shared" si="7"/>
        <v>0</v>
      </c>
      <c r="T46" s="92">
        <v>8</v>
      </c>
      <c r="U46" s="182"/>
      <c r="V46" s="143">
        <f t="shared" si="8"/>
        <v>0</v>
      </c>
      <c r="W46" s="92"/>
      <c r="X46" s="96">
        <v>0.8</v>
      </c>
      <c r="Y46" s="143">
        <f t="shared" si="9"/>
        <v>0</v>
      </c>
      <c r="Z46" s="188" t="e">
        <f t="shared" si="10"/>
        <v>#DIV/0!</v>
      </c>
      <c r="AA46" s="189"/>
      <c r="AB46" s="190"/>
      <c r="AC46" s="93"/>
      <c r="AD46" s="191">
        <f t="shared" si="11"/>
        <v>0</v>
      </c>
      <c r="AE46" s="192"/>
      <c r="AF46" s="188" t="e">
        <f t="shared" si="12"/>
        <v>#DIV/0!</v>
      </c>
      <c r="AG46" s="209"/>
      <c r="AH46" s="143" t="e">
        <f t="shared" si="13"/>
        <v>#DIV/0!</v>
      </c>
      <c r="AI46" s="191">
        <v>0</v>
      </c>
      <c r="AJ46" s="208"/>
    </row>
    <row r="47" s="1" customFormat="1" hidden="1" customHeight="1" spans="1:36">
      <c r="A47" s="47"/>
      <c r="B47" s="97"/>
      <c r="C47" s="100"/>
      <c r="D47" s="96"/>
      <c r="E47" s="99">
        <v>1</v>
      </c>
      <c r="F47" s="101">
        <v>1</v>
      </c>
      <c r="G47" s="95"/>
      <c r="H47" s="96"/>
      <c r="I47" s="96"/>
      <c r="J47" s="96"/>
      <c r="K47" s="96"/>
      <c r="L47" s="96"/>
      <c r="M47" s="141"/>
      <c r="N47" s="141"/>
      <c r="O47" s="141"/>
      <c r="P47" s="93"/>
      <c r="Q47" s="143" t="e">
        <f t="shared" si="6"/>
        <v>#DIV/0!</v>
      </c>
      <c r="R47" s="93"/>
      <c r="S47" s="143">
        <f t="shared" si="7"/>
        <v>0</v>
      </c>
      <c r="T47" s="96">
        <v>8</v>
      </c>
      <c r="U47" s="182"/>
      <c r="V47" s="143">
        <f t="shared" si="8"/>
        <v>0</v>
      </c>
      <c r="W47" s="96"/>
      <c r="X47" s="96">
        <v>0.8</v>
      </c>
      <c r="Y47" s="143">
        <f t="shared" si="9"/>
        <v>0</v>
      </c>
      <c r="Z47" s="188" t="e">
        <f t="shared" si="10"/>
        <v>#DIV/0!</v>
      </c>
      <c r="AA47" s="189"/>
      <c r="AB47" s="190"/>
      <c r="AC47" s="93"/>
      <c r="AD47" s="191">
        <f t="shared" si="11"/>
        <v>0</v>
      </c>
      <c r="AE47" s="192"/>
      <c r="AF47" s="188" t="e">
        <f t="shared" si="12"/>
        <v>#DIV/0!</v>
      </c>
      <c r="AG47" s="209"/>
      <c r="AH47" s="143" t="e">
        <f t="shared" si="13"/>
        <v>#DIV/0!</v>
      </c>
      <c r="AI47" s="191">
        <v>0</v>
      </c>
      <c r="AJ47" s="208"/>
    </row>
    <row r="48" s="1" customFormat="1" hidden="1" customHeight="1" spans="1:36">
      <c r="A48" s="47"/>
      <c r="B48" s="97"/>
      <c r="C48" s="100"/>
      <c r="D48" s="96"/>
      <c r="E48" s="99">
        <v>1</v>
      </c>
      <c r="F48" s="101">
        <v>1</v>
      </c>
      <c r="G48" s="95"/>
      <c r="H48" s="96"/>
      <c r="I48" s="96"/>
      <c r="J48" s="96"/>
      <c r="K48" s="96"/>
      <c r="L48" s="96"/>
      <c r="M48" s="141"/>
      <c r="N48" s="141"/>
      <c r="O48" s="141"/>
      <c r="P48" s="93"/>
      <c r="Q48" s="143" t="e">
        <f t="shared" si="6"/>
        <v>#DIV/0!</v>
      </c>
      <c r="R48" s="93"/>
      <c r="S48" s="143">
        <f t="shared" si="7"/>
        <v>0</v>
      </c>
      <c r="T48" s="92">
        <v>8</v>
      </c>
      <c r="U48" s="182"/>
      <c r="V48" s="143">
        <f t="shared" si="8"/>
        <v>0</v>
      </c>
      <c r="W48" s="92"/>
      <c r="X48" s="96">
        <v>0.8</v>
      </c>
      <c r="Y48" s="143">
        <f t="shared" si="9"/>
        <v>0</v>
      </c>
      <c r="Z48" s="188" t="e">
        <f t="shared" si="10"/>
        <v>#DIV/0!</v>
      </c>
      <c r="AA48" s="189"/>
      <c r="AB48" s="190"/>
      <c r="AC48" s="93"/>
      <c r="AD48" s="191">
        <f t="shared" si="11"/>
        <v>0</v>
      </c>
      <c r="AE48" s="192"/>
      <c r="AF48" s="188" t="e">
        <f t="shared" si="12"/>
        <v>#DIV/0!</v>
      </c>
      <c r="AG48" s="209"/>
      <c r="AH48" s="143" t="e">
        <f t="shared" si="13"/>
        <v>#DIV/0!</v>
      </c>
      <c r="AI48" s="191">
        <v>0</v>
      </c>
      <c r="AJ48" s="208"/>
    </row>
    <row r="49" s="1" customFormat="1" hidden="1" customHeight="1" spans="1:36">
      <c r="A49" s="47"/>
      <c r="B49" s="97"/>
      <c r="C49" s="100"/>
      <c r="D49" s="96"/>
      <c r="E49" s="99">
        <v>1</v>
      </c>
      <c r="F49" s="101">
        <v>1</v>
      </c>
      <c r="G49" s="95"/>
      <c r="H49" s="96"/>
      <c r="I49" s="96"/>
      <c r="J49" s="96"/>
      <c r="K49" s="96"/>
      <c r="L49" s="96"/>
      <c r="M49" s="141"/>
      <c r="N49" s="141"/>
      <c r="O49" s="141"/>
      <c r="P49" s="93"/>
      <c r="Q49" s="143" t="e">
        <f t="shared" si="6"/>
        <v>#DIV/0!</v>
      </c>
      <c r="R49" s="93"/>
      <c r="S49" s="143">
        <f t="shared" si="7"/>
        <v>0</v>
      </c>
      <c r="T49" s="96">
        <v>8</v>
      </c>
      <c r="U49" s="182"/>
      <c r="V49" s="143">
        <f t="shared" si="8"/>
        <v>0</v>
      </c>
      <c r="W49" s="96"/>
      <c r="X49" s="96">
        <v>0.8</v>
      </c>
      <c r="Y49" s="143">
        <f t="shared" si="9"/>
        <v>0</v>
      </c>
      <c r="Z49" s="188" t="e">
        <f t="shared" si="10"/>
        <v>#DIV/0!</v>
      </c>
      <c r="AA49" s="189"/>
      <c r="AB49" s="190"/>
      <c r="AC49" s="93"/>
      <c r="AD49" s="191">
        <f t="shared" si="11"/>
        <v>0</v>
      </c>
      <c r="AE49" s="192"/>
      <c r="AF49" s="188" t="e">
        <f t="shared" si="12"/>
        <v>#DIV/0!</v>
      </c>
      <c r="AG49" s="209"/>
      <c r="AH49" s="143" t="e">
        <f t="shared" si="13"/>
        <v>#DIV/0!</v>
      </c>
      <c r="AI49" s="191">
        <v>0</v>
      </c>
      <c r="AJ49" s="208"/>
    </row>
    <row r="50" s="1" customFormat="1" hidden="1" customHeight="1" spans="1:36">
      <c r="A50" s="47"/>
      <c r="B50" s="97"/>
      <c r="C50" s="100"/>
      <c r="D50" s="96"/>
      <c r="E50" s="99">
        <v>1</v>
      </c>
      <c r="F50" s="101">
        <v>1</v>
      </c>
      <c r="G50" s="95"/>
      <c r="H50" s="96"/>
      <c r="I50" s="96"/>
      <c r="J50" s="96"/>
      <c r="K50" s="96"/>
      <c r="L50" s="96"/>
      <c r="M50" s="141"/>
      <c r="N50" s="141"/>
      <c r="O50" s="141"/>
      <c r="P50" s="93"/>
      <c r="Q50" s="143" t="e">
        <f t="shared" si="6"/>
        <v>#DIV/0!</v>
      </c>
      <c r="R50" s="93"/>
      <c r="S50" s="143">
        <f t="shared" si="7"/>
        <v>0</v>
      </c>
      <c r="T50" s="92">
        <v>8</v>
      </c>
      <c r="U50" s="182"/>
      <c r="V50" s="143">
        <f t="shared" si="8"/>
        <v>0</v>
      </c>
      <c r="W50" s="92"/>
      <c r="X50" s="96">
        <v>0.8</v>
      </c>
      <c r="Y50" s="143">
        <f t="shared" si="9"/>
        <v>0</v>
      </c>
      <c r="Z50" s="188" t="e">
        <f t="shared" si="10"/>
        <v>#DIV/0!</v>
      </c>
      <c r="AA50" s="189"/>
      <c r="AB50" s="190"/>
      <c r="AC50" s="93"/>
      <c r="AD50" s="191">
        <f t="shared" si="11"/>
        <v>0</v>
      </c>
      <c r="AE50" s="192"/>
      <c r="AF50" s="188" t="e">
        <f t="shared" si="12"/>
        <v>#DIV/0!</v>
      </c>
      <c r="AG50" s="209"/>
      <c r="AH50" s="143" t="e">
        <f t="shared" si="13"/>
        <v>#DIV/0!</v>
      </c>
      <c r="AI50" s="191">
        <v>0</v>
      </c>
      <c r="AJ50" s="208"/>
    </row>
    <row r="51" s="1" customFormat="1" hidden="1" customHeight="1" spans="1:36">
      <c r="A51" s="47"/>
      <c r="B51" s="97"/>
      <c r="C51" s="100"/>
      <c r="D51" s="96"/>
      <c r="E51" s="99">
        <v>1</v>
      </c>
      <c r="F51" s="101">
        <v>1</v>
      </c>
      <c r="G51" s="95"/>
      <c r="H51" s="96"/>
      <c r="I51" s="96"/>
      <c r="J51" s="96"/>
      <c r="K51" s="96"/>
      <c r="L51" s="96"/>
      <c r="M51" s="141"/>
      <c r="N51" s="141"/>
      <c r="O51" s="141"/>
      <c r="P51" s="93"/>
      <c r="Q51" s="143" t="e">
        <f t="shared" si="6"/>
        <v>#DIV/0!</v>
      </c>
      <c r="R51" s="93"/>
      <c r="S51" s="143">
        <f t="shared" si="7"/>
        <v>0</v>
      </c>
      <c r="T51" s="96">
        <v>8</v>
      </c>
      <c r="U51" s="182"/>
      <c r="V51" s="143">
        <f t="shared" si="8"/>
        <v>0</v>
      </c>
      <c r="W51" s="96"/>
      <c r="X51" s="96">
        <v>0.8</v>
      </c>
      <c r="Y51" s="143">
        <f t="shared" si="9"/>
        <v>0</v>
      </c>
      <c r="Z51" s="188" t="e">
        <f t="shared" si="10"/>
        <v>#DIV/0!</v>
      </c>
      <c r="AA51" s="189"/>
      <c r="AB51" s="190"/>
      <c r="AC51" s="93"/>
      <c r="AD51" s="191">
        <f t="shared" si="11"/>
        <v>0</v>
      </c>
      <c r="AE51" s="192"/>
      <c r="AF51" s="188" t="e">
        <f t="shared" si="12"/>
        <v>#DIV/0!</v>
      </c>
      <c r="AG51" s="209"/>
      <c r="AH51" s="143" t="e">
        <f t="shared" si="13"/>
        <v>#DIV/0!</v>
      </c>
      <c r="AI51" s="191">
        <v>0</v>
      </c>
      <c r="AJ51" s="208"/>
    </row>
    <row r="52" s="1" customFormat="1" hidden="1" customHeight="1" spans="1:36">
      <c r="A52" s="47"/>
      <c r="B52" s="97"/>
      <c r="C52" s="100"/>
      <c r="D52" s="96"/>
      <c r="E52" s="99">
        <v>1</v>
      </c>
      <c r="F52" s="101">
        <v>1</v>
      </c>
      <c r="G52" s="95"/>
      <c r="H52" s="96"/>
      <c r="I52" s="96"/>
      <c r="J52" s="96"/>
      <c r="K52" s="96"/>
      <c r="L52" s="96"/>
      <c r="M52" s="141"/>
      <c r="N52" s="141"/>
      <c r="O52" s="141"/>
      <c r="P52" s="93"/>
      <c r="Q52" s="143" t="e">
        <f t="shared" si="6"/>
        <v>#DIV/0!</v>
      </c>
      <c r="R52" s="93"/>
      <c r="S52" s="143">
        <f t="shared" si="7"/>
        <v>0</v>
      </c>
      <c r="T52" s="92">
        <v>8</v>
      </c>
      <c r="U52" s="182"/>
      <c r="V52" s="143">
        <f t="shared" si="8"/>
        <v>0</v>
      </c>
      <c r="W52" s="92"/>
      <c r="X52" s="96">
        <v>0.8</v>
      </c>
      <c r="Y52" s="143">
        <f t="shared" si="9"/>
        <v>0</v>
      </c>
      <c r="Z52" s="188" t="e">
        <f t="shared" si="10"/>
        <v>#DIV/0!</v>
      </c>
      <c r="AA52" s="189"/>
      <c r="AB52" s="190"/>
      <c r="AC52" s="93"/>
      <c r="AD52" s="191">
        <f t="shared" si="11"/>
        <v>0</v>
      </c>
      <c r="AE52" s="192"/>
      <c r="AF52" s="188" t="e">
        <f t="shared" si="12"/>
        <v>#DIV/0!</v>
      </c>
      <c r="AG52" s="209"/>
      <c r="AH52" s="143" t="e">
        <f t="shared" si="13"/>
        <v>#DIV/0!</v>
      </c>
      <c r="AI52" s="191">
        <v>0</v>
      </c>
      <c r="AJ52" s="208"/>
    </row>
    <row r="53" s="1" customFormat="1" hidden="1" customHeight="1" spans="1:36">
      <c r="A53" s="47"/>
      <c r="B53" s="97"/>
      <c r="C53" s="100"/>
      <c r="D53" s="96"/>
      <c r="E53" s="99">
        <v>1</v>
      </c>
      <c r="F53" s="101">
        <v>1</v>
      </c>
      <c r="G53" s="95"/>
      <c r="H53" s="96"/>
      <c r="I53" s="96"/>
      <c r="J53" s="96"/>
      <c r="K53" s="96"/>
      <c r="L53" s="96"/>
      <c r="M53" s="141"/>
      <c r="N53" s="141"/>
      <c r="O53" s="141"/>
      <c r="P53" s="93"/>
      <c r="Q53" s="143" t="e">
        <f t="shared" si="6"/>
        <v>#DIV/0!</v>
      </c>
      <c r="R53" s="93"/>
      <c r="S53" s="143">
        <f t="shared" si="7"/>
        <v>0</v>
      </c>
      <c r="T53" s="96">
        <v>8</v>
      </c>
      <c r="U53" s="182"/>
      <c r="V53" s="143">
        <f t="shared" si="8"/>
        <v>0</v>
      </c>
      <c r="W53" s="96"/>
      <c r="X53" s="96">
        <v>0.8</v>
      </c>
      <c r="Y53" s="143">
        <f t="shared" si="9"/>
        <v>0</v>
      </c>
      <c r="Z53" s="188" t="e">
        <f t="shared" si="10"/>
        <v>#DIV/0!</v>
      </c>
      <c r="AA53" s="189"/>
      <c r="AB53" s="190"/>
      <c r="AC53" s="93"/>
      <c r="AD53" s="191">
        <f t="shared" si="11"/>
        <v>0</v>
      </c>
      <c r="AE53" s="192"/>
      <c r="AF53" s="188" t="e">
        <f t="shared" si="12"/>
        <v>#DIV/0!</v>
      </c>
      <c r="AG53" s="209"/>
      <c r="AH53" s="143" t="e">
        <f t="shared" si="13"/>
        <v>#DIV/0!</v>
      </c>
      <c r="AI53" s="191">
        <v>0</v>
      </c>
      <c r="AJ53" s="208"/>
    </row>
    <row r="54" s="1" customFormat="1" hidden="1" customHeight="1" spans="1:36">
      <c r="A54" s="47"/>
      <c r="B54" s="97"/>
      <c r="C54" s="100"/>
      <c r="D54" s="96"/>
      <c r="E54" s="99">
        <v>1</v>
      </c>
      <c r="F54" s="101">
        <v>1</v>
      </c>
      <c r="G54" s="95"/>
      <c r="H54" s="96"/>
      <c r="I54" s="96"/>
      <c r="J54" s="96"/>
      <c r="K54" s="96"/>
      <c r="L54" s="96"/>
      <c r="M54" s="141"/>
      <c r="N54" s="141"/>
      <c r="O54" s="141"/>
      <c r="P54" s="93"/>
      <c r="Q54" s="143" t="e">
        <f t="shared" si="6"/>
        <v>#DIV/0!</v>
      </c>
      <c r="R54" s="93"/>
      <c r="S54" s="143">
        <f t="shared" si="7"/>
        <v>0</v>
      </c>
      <c r="T54" s="92">
        <v>8</v>
      </c>
      <c r="U54" s="182"/>
      <c r="V54" s="143">
        <f t="shared" si="8"/>
        <v>0</v>
      </c>
      <c r="W54" s="92"/>
      <c r="X54" s="96">
        <v>0.8</v>
      </c>
      <c r="Y54" s="143">
        <f t="shared" si="9"/>
        <v>0</v>
      </c>
      <c r="Z54" s="188" t="e">
        <f t="shared" si="10"/>
        <v>#DIV/0!</v>
      </c>
      <c r="AA54" s="189"/>
      <c r="AB54" s="190"/>
      <c r="AC54" s="93"/>
      <c r="AD54" s="191">
        <f t="shared" si="11"/>
        <v>0</v>
      </c>
      <c r="AE54" s="192"/>
      <c r="AF54" s="188" t="e">
        <f t="shared" si="12"/>
        <v>#DIV/0!</v>
      </c>
      <c r="AG54" s="209"/>
      <c r="AH54" s="143" t="e">
        <f t="shared" si="13"/>
        <v>#DIV/0!</v>
      </c>
      <c r="AI54" s="191">
        <v>0</v>
      </c>
      <c r="AJ54" s="208"/>
    </row>
    <row r="55" s="1" customFormat="1" hidden="1" customHeight="1" spans="1:36">
      <c r="A55" s="47"/>
      <c r="B55" s="97"/>
      <c r="C55" s="100"/>
      <c r="D55" s="96"/>
      <c r="E55" s="99">
        <v>1</v>
      </c>
      <c r="F55" s="101">
        <v>1</v>
      </c>
      <c r="G55" s="95"/>
      <c r="H55" s="96"/>
      <c r="I55" s="96"/>
      <c r="J55" s="96"/>
      <c r="K55" s="96"/>
      <c r="L55" s="96"/>
      <c r="M55" s="141"/>
      <c r="N55" s="141"/>
      <c r="O55" s="141"/>
      <c r="P55" s="93"/>
      <c r="Q55" s="143" t="e">
        <f t="shared" si="6"/>
        <v>#DIV/0!</v>
      </c>
      <c r="R55" s="93"/>
      <c r="S55" s="143">
        <f t="shared" si="7"/>
        <v>0</v>
      </c>
      <c r="T55" s="96">
        <v>8</v>
      </c>
      <c r="U55" s="182"/>
      <c r="V55" s="143">
        <f t="shared" si="8"/>
        <v>0</v>
      </c>
      <c r="W55" s="96"/>
      <c r="X55" s="96">
        <v>0.8</v>
      </c>
      <c r="Y55" s="143">
        <f t="shared" si="9"/>
        <v>0</v>
      </c>
      <c r="Z55" s="188" t="e">
        <f t="shared" si="10"/>
        <v>#DIV/0!</v>
      </c>
      <c r="AA55" s="189"/>
      <c r="AB55" s="190"/>
      <c r="AC55" s="93"/>
      <c r="AD55" s="191">
        <f t="shared" si="11"/>
        <v>0</v>
      </c>
      <c r="AE55" s="192"/>
      <c r="AF55" s="188" t="e">
        <f t="shared" si="12"/>
        <v>#DIV/0!</v>
      </c>
      <c r="AG55" s="209"/>
      <c r="AH55" s="143" t="e">
        <f t="shared" si="13"/>
        <v>#DIV/0!</v>
      </c>
      <c r="AI55" s="191">
        <v>0</v>
      </c>
      <c r="AJ55" s="208"/>
    </row>
    <row r="56" s="1" customFormat="1" hidden="1" customHeight="1" spans="1:36">
      <c r="A56" s="47"/>
      <c r="B56" s="97"/>
      <c r="C56" s="100"/>
      <c r="D56" s="96"/>
      <c r="E56" s="99">
        <v>1</v>
      </c>
      <c r="F56" s="101">
        <v>1</v>
      </c>
      <c r="G56" s="95"/>
      <c r="H56" s="96"/>
      <c r="I56" s="96"/>
      <c r="J56" s="96"/>
      <c r="K56" s="96"/>
      <c r="L56" s="96"/>
      <c r="M56" s="141"/>
      <c r="N56" s="141"/>
      <c r="O56" s="141"/>
      <c r="P56" s="93"/>
      <c r="Q56" s="143" t="e">
        <f t="shared" si="6"/>
        <v>#DIV/0!</v>
      </c>
      <c r="R56" s="93"/>
      <c r="S56" s="143">
        <f t="shared" si="7"/>
        <v>0</v>
      </c>
      <c r="T56" s="92">
        <v>8</v>
      </c>
      <c r="U56" s="182"/>
      <c r="V56" s="143">
        <f t="shared" si="8"/>
        <v>0</v>
      </c>
      <c r="W56" s="92"/>
      <c r="X56" s="96">
        <v>0.8</v>
      </c>
      <c r="Y56" s="143">
        <f t="shared" si="9"/>
        <v>0</v>
      </c>
      <c r="Z56" s="188" t="e">
        <f t="shared" si="10"/>
        <v>#DIV/0!</v>
      </c>
      <c r="AA56" s="189"/>
      <c r="AB56" s="190"/>
      <c r="AC56" s="93"/>
      <c r="AD56" s="191">
        <f t="shared" si="11"/>
        <v>0</v>
      </c>
      <c r="AE56" s="192"/>
      <c r="AF56" s="188" t="e">
        <f t="shared" si="12"/>
        <v>#DIV/0!</v>
      </c>
      <c r="AG56" s="209"/>
      <c r="AH56" s="143" t="e">
        <f t="shared" si="13"/>
        <v>#DIV/0!</v>
      </c>
      <c r="AI56" s="191">
        <v>0</v>
      </c>
      <c r="AJ56" s="208"/>
    </row>
    <row r="57" s="1" customFormat="1" hidden="1" customHeight="1" spans="1:36">
      <c r="A57" s="47"/>
      <c r="B57" s="97"/>
      <c r="C57" s="100"/>
      <c r="D57" s="96"/>
      <c r="E57" s="99">
        <v>1</v>
      </c>
      <c r="F57" s="101">
        <v>1</v>
      </c>
      <c r="G57" s="95"/>
      <c r="H57" s="96"/>
      <c r="I57" s="96"/>
      <c r="J57" s="96"/>
      <c r="K57" s="96"/>
      <c r="L57" s="96"/>
      <c r="M57" s="141"/>
      <c r="N57" s="141"/>
      <c r="O57" s="141"/>
      <c r="P57" s="93"/>
      <c r="Q57" s="143" t="e">
        <f t="shared" si="6"/>
        <v>#DIV/0!</v>
      </c>
      <c r="R57" s="93"/>
      <c r="S57" s="143">
        <f t="shared" si="7"/>
        <v>0</v>
      </c>
      <c r="T57" s="96">
        <v>8</v>
      </c>
      <c r="U57" s="182"/>
      <c r="V57" s="143">
        <f t="shared" si="8"/>
        <v>0</v>
      </c>
      <c r="W57" s="96"/>
      <c r="X57" s="96">
        <v>0.8</v>
      </c>
      <c r="Y57" s="143">
        <f t="shared" si="9"/>
        <v>0</v>
      </c>
      <c r="Z57" s="188" t="e">
        <f t="shared" si="10"/>
        <v>#DIV/0!</v>
      </c>
      <c r="AA57" s="189"/>
      <c r="AB57" s="190"/>
      <c r="AC57" s="93"/>
      <c r="AD57" s="191">
        <f t="shared" si="11"/>
        <v>0</v>
      </c>
      <c r="AE57" s="192"/>
      <c r="AF57" s="188" t="e">
        <f t="shared" si="12"/>
        <v>#DIV/0!</v>
      </c>
      <c r="AG57" s="209"/>
      <c r="AH57" s="143" t="e">
        <f t="shared" si="13"/>
        <v>#DIV/0!</v>
      </c>
      <c r="AI57" s="191">
        <v>0</v>
      </c>
      <c r="AJ57" s="208"/>
    </row>
    <row r="58" s="1" customFormat="1" hidden="1" customHeight="1" spans="1:36">
      <c r="A58" s="47"/>
      <c r="B58" s="97"/>
      <c r="C58" s="100"/>
      <c r="D58" s="96"/>
      <c r="E58" s="99">
        <v>1</v>
      </c>
      <c r="F58" s="101">
        <v>1</v>
      </c>
      <c r="G58" s="95"/>
      <c r="H58" s="96"/>
      <c r="I58" s="96"/>
      <c r="J58" s="96"/>
      <c r="K58" s="96"/>
      <c r="L58" s="96"/>
      <c r="M58" s="141"/>
      <c r="N58" s="141"/>
      <c r="O58" s="141"/>
      <c r="P58" s="93"/>
      <c r="Q58" s="143" t="e">
        <f t="shared" si="6"/>
        <v>#DIV/0!</v>
      </c>
      <c r="R58" s="93"/>
      <c r="S58" s="143">
        <f t="shared" si="7"/>
        <v>0</v>
      </c>
      <c r="T58" s="92">
        <v>8</v>
      </c>
      <c r="U58" s="182"/>
      <c r="V58" s="143">
        <f t="shared" si="8"/>
        <v>0</v>
      </c>
      <c r="W58" s="92"/>
      <c r="X58" s="96">
        <v>0.8</v>
      </c>
      <c r="Y58" s="143">
        <f t="shared" si="9"/>
        <v>0</v>
      </c>
      <c r="Z58" s="188" t="e">
        <f t="shared" si="10"/>
        <v>#DIV/0!</v>
      </c>
      <c r="AA58" s="189"/>
      <c r="AB58" s="190"/>
      <c r="AC58" s="93"/>
      <c r="AD58" s="191">
        <f t="shared" si="11"/>
        <v>0</v>
      </c>
      <c r="AE58" s="192"/>
      <c r="AF58" s="188" t="e">
        <f t="shared" si="12"/>
        <v>#DIV/0!</v>
      </c>
      <c r="AG58" s="209"/>
      <c r="AH58" s="143" t="e">
        <f t="shared" si="13"/>
        <v>#DIV/0!</v>
      </c>
      <c r="AI58" s="191">
        <v>0</v>
      </c>
      <c r="AJ58" s="208"/>
    </row>
    <row r="59" s="1" customFormat="1" hidden="1" customHeight="1" spans="1:36">
      <c r="A59" s="47"/>
      <c r="B59" s="97"/>
      <c r="C59" s="100"/>
      <c r="D59" s="96"/>
      <c r="E59" s="99">
        <v>1</v>
      </c>
      <c r="F59" s="101">
        <v>1</v>
      </c>
      <c r="G59" s="95"/>
      <c r="H59" s="96"/>
      <c r="I59" s="96"/>
      <c r="J59" s="96"/>
      <c r="K59" s="96"/>
      <c r="L59" s="96"/>
      <c r="M59" s="141"/>
      <c r="N59" s="141"/>
      <c r="O59" s="141"/>
      <c r="P59" s="93"/>
      <c r="Q59" s="143" t="e">
        <f t="shared" si="6"/>
        <v>#DIV/0!</v>
      </c>
      <c r="R59" s="93"/>
      <c r="S59" s="143">
        <f t="shared" si="7"/>
        <v>0</v>
      </c>
      <c r="T59" s="96">
        <v>8</v>
      </c>
      <c r="U59" s="182"/>
      <c r="V59" s="143">
        <f t="shared" si="8"/>
        <v>0</v>
      </c>
      <c r="W59" s="96"/>
      <c r="X59" s="96">
        <v>0.8</v>
      </c>
      <c r="Y59" s="143">
        <f t="shared" si="9"/>
        <v>0</v>
      </c>
      <c r="Z59" s="188" t="e">
        <f t="shared" si="10"/>
        <v>#DIV/0!</v>
      </c>
      <c r="AA59" s="189"/>
      <c r="AB59" s="190"/>
      <c r="AC59" s="93"/>
      <c r="AD59" s="191">
        <f t="shared" si="11"/>
        <v>0</v>
      </c>
      <c r="AE59" s="192"/>
      <c r="AF59" s="188" t="e">
        <f t="shared" si="12"/>
        <v>#DIV/0!</v>
      </c>
      <c r="AG59" s="209"/>
      <c r="AH59" s="143" t="e">
        <f t="shared" si="13"/>
        <v>#DIV/0!</v>
      </c>
      <c r="AI59" s="191">
        <v>0</v>
      </c>
      <c r="AJ59" s="208"/>
    </row>
    <row r="60" s="1" customFormat="1" hidden="1" customHeight="1" spans="1:36">
      <c r="A60" s="47"/>
      <c r="B60" s="97"/>
      <c r="C60" s="100"/>
      <c r="D60" s="96"/>
      <c r="E60" s="99">
        <v>1</v>
      </c>
      <c r="F60" s="101">
        <v>1</v>
      </c>
      <c r="G60" s="95"/>
      <c r="H60" s="96"/>
      <c r="I60" s="96"/>
      <c r="J60" s="96"/>
      <c r="K60" s="96"/>
      <c r="L60" s="96"/>
      <c r="M60" s="141"/>
      <c r="N60" s="141"/>
      <c r="O60" s="141"/>
      <c r="P60" s="93"/>
      <c r="Q60" s="143" t="e">
        <f t="shared" si="6"/>
        <v>#DIV/0!</v>
      </c>
      <c r="R60" s="93"/>
      <c r="S60" s="143">
        <f t="shared" si="7"/>
        <v>0</v>
      </c>
      <c r="T60" s="92">
        <v>8</v>
      </c>
      <c r="U60" s="182"/>
      <c r="V60" s="143">
        <f t="shared" si="8"/>
        <v>0</v>
      </c>
      <c r="W60" s="92"/>
      <c r="X60" s="96">
        <v>0.8</v>
      </c>
      <c r="Y60" s="143">
        <f t="shared" si="9"/>
        <v>0</v>
      </c>
      <c r="Z60" s="188" t="e">
        <f t="shared" si="10"/>
        <v>#DIV/0!</v>
      </c>
      <c r="AA60" s="189"/>
      <c r="AB60" s="190"/>
      <c r="AC60" s="93"/>
      <c r="AD60" s="191">
        <f t="shared" si="11"/>
        <v>0</v>
      </c>
      <c r="AE60" s="192"/>
      <c r="AF60" s="188" t="e">
        <f t="shared" si="12"/>
        <v>#DIV/0!</v>
      </c>
      <c r="AG60" s="209"/>
      <c r="AH60" s="143" t="e">
        <f t="shared" si="13"/>
        <v>#DIV/0!</v>
      </c>
      <c r="AI60" s="191">
        <v>0</v>
      </c>
      <c r="AJ60" s="208"/>
    </row>
    <row r="61" s="1" customFormat="1" hidden="1" customHeight="1" spans="1:36">
      <c r="A61" s="47"/>
      <c r="B61" s="97"/>
      <c r="C61" s="100"/>
      <c r="D61" s="96"/>
      <c r="E61" s="99">
        <v>1</v>
      </c>
      <c r="F61" s="101">
        <v>1</v>
      </c>
      <c r="G61" s="95"/>
      <c r="H61" s="96"/>
      <c r="I61" s="96"/>
      <c r="J61" s="96"/>
      <c r="K61" s="96"/>
      <c r="L61" s="96"/>
      <c r="M61" s="141"/>
      <c r="N61" s="141"/>
      <c r="O61" s="141"/>
      <c r="P61" s="93"/>
      <c r="Q61" s="143" t="e">
        <f t="shared" si="6"/>
        <v>#DIV/0!</v>
      </c>
      <c r="R61" s="93"/>
      <c r="S61" s="143">
        <f t="shared" si="7"/>
        <v>0</v>
      </c>
      <c r="T61" s="96">
        <v>8</v>
      </c>
      <c r="U61" s="182"/>
      <c r="V61" s="143">
        <f t="shared" si="8"/>
        <v>0</v>
      </c>
      <c r="W61" s="96"/>
      <c r="X61" s="96">
        <v>0.8</v>
      </c>
      <c r="Y61" s="143">
        <f t="shared" si="9"/>
        <v>0</v>
      </c>
      <c r="Z61" s="188" t="e">
        <f t="shared" si="10"/>
        <v>#DIV/0!</v>
      </c>
      <c r="AA61" s="189"/>
      <c r="AB61" s="190"/>
      <c r="AC61" s="93"/>
      <c r="AD61" s="191">
        <f t="shared" si="11"/>
        <v>0</v>
      </c>
      <c r="AE61" s="192"/>
      <c r="AF61" s="188" t="e">
        <f t="shared" si="12"/>
        <v>#DIV/0!</v>
      </c>
      <c r="AG61" s="209"/>
      <c r="AH61" s="143" t="e">
        <f t="shared" si="13"/>
        <v>#DIV/0!</v>
      </c>
      <c r="AI61" s="191">
        <v>0</v>
      </c>
      <c r="AJ61" s="208"/>
    </row>
    <row r="62" s="1" customFormat="1" hidden="1" customHeight="1" spans="1:36">
      <c r="A62" s="47"/>
      <c r="B62" s="97"/>
      <c r="C62" s="100"/>
      <c r="D62" s="96"/>
      <c r="E62" s="99">
        <v>1</v>
      </c>
      <c r="F62" s="101">
        <v>1</v>
      </c>
      <c r="G62" s="95"/>
      <c r="H62" s="96"/>
      <c r="I62" s="96"/>
      <c r="J62" s="96"/>
      <c r="K62" s="96"/>
      <c r="L62" s="96"/>
      <c r="M62" s="141"/>
      <c r="N62" s="141"/>
      <c r="O62" s="141"/>
      <c r="P62" s="93"/>
      <c r="Q62" s="143" t="e">
        <f t="shared" si="6"/>
        <v>#DIV/0!</v>
      </c>
      <c r="R62" s="93"/>
      <c r="S62" s="143">
        <f t="shared" si="7"/>
        <v>0</v>
      </c>
      <c r="T62" s="92">
        <v>8</v>
      </c>
      <c r="U62" s="182"/>
      <c r="V62" s="143">
        <f t="shared" si="8"/>
        <v>0</v>
      </c>
      <c r="W62" s="92"/>
      <c r="X62" s="96">
        <v>0.8</v>
      </c>
      <c r="Y62" s="143">
        <f t="shared" si="9"/>
        <v>0</v>
      </c>
      <c r="Z62" s="188" t="e">
        <f t="shared" si="10"/>
        <v>#DIV/0!</v>
      </c>
      <c r="AA62" s="189"/>
      <c r="AB62" s="190"/>
      <c r="AC62" s="93"/>
      <c r="AD62" s="191">
        <f t="shared" si="11"/>
        <v>0</v>
      </c>
      <c r="AE62" s="192"/>
      <c r="AF62" s="188" t="e">
        <f t="shared" si="12"/>
        <v>#DIV/0!</v>
      </c>
      <c r="AG62" s="209"/>
      <c r="AH62" s="143" t="e">
        <f t="shared" si="13"/>
        <v>#DIV/0!</v>
      </c>
      <c r="AI62" s="191">
        <v>0</v>
      </c>
      <c r="AJ62" s="208"/>
    </row>
    <row r="63" s="1" customFormat="1" hidden="1" customHeight="1" spans="1:36">
      <c r="A63" s="47"/>
      <c r="B63" s="97"/>
      <c r="C63" s="100"/>
      <c r="D63" s="96"/>
      <c r="E63" s="99">
        <v>1</v>
      </c>
      <c r="F63" s="101">
        <v>1</v>
      </c>
      <c r="G63" s="95"/>
      <c r="H63" s="96"/>
      <c r="I63" s="96"/>
      <c r="J63" s="96"/>
      <c r="K63" s="96"/>
      <c r="L63" s="96"/>
      <c r="M63" s="141"/>
      <c r="N63" s="141"/>
      <c r="O63" s="141"/>
      <c r="P63" s="93"/>
      <c r="Q63" s="143" t="e">
        <f t="shared" si="6"/>
        <v>#DIV/0!</v>
      </c>
      <c r="R63" s="93"/>
      <c r="S63" s="143">
        <f t="shared" si="7"/>
        <v>0</v>
      </c>
      <c r="T63" s="96">
        <v>8</v>
      </c>
      <c r="U63" s="182"/>
      <c r="V63" s="143">
        <f t="shared" si="8"/>
        <v>0</v>
      </c>
      <c r="W63" s="96"/>
      <c r="X63" s="96">
        <v>0.8</v>
      </c>
      <c r="Y63" s="143">
        <f t="shared" si="9"/>
        <v>0</v>
      </c>
      <c r="Z63" s="188" t="e">
        <f t="shared" si="10"/>
        <v>#DIV/0!</v>
      </c>
      <c r="AA63" s="189"/>
      <c r="AB63" s="190"/>
      <c r="AC63" s="93"/>
      <c r="AD63" s="191">
        <f t="shared" si="11"/>
        <v>0</v>
      </c>
      <c r="AE63" s="192"/>
      <c r="AF63" s="188" t="e">
        <f t="shared" si="12"/>
        <v>#DIV/0!</v>
      </c>
      <c r="AG63" s="209"/>
      <c r="AH63" s="143" t="e">
        <f t="shared" si="13"/>
        <v>#DIV/0!</v>
      </c>
      <c r="AI63" s="191">
        <v>0</v>
      </c>
      <c r="AJ63" s="208"/>
    </row>
    <row r="64" s="1" customFormat="1" hidden="1" customHeight="1" spans="1:36">
      <c r="A64" s="47"/>
      <c r="B64" s="97"/>
      <c r="C64" s="100"/>
      <c r="D64" s="96"/>
      <c r="E64" s="99">
        <v>1</v>
      </c>
      <c r="F64" s="101">
        <v>1</v>
      </c>
      <c r="G64" s="95"/>
      <c r="H64" s="96"/>
      <c r="I64" s="96"/>
      <c r="J64" s="96"/>
      <c r="K64" s="96"/>
      <c r="L64" s="96"/>
      <c r="M64" s="141"/>
      <c r="N64" s="141"/>
      <c r="O64" s="141"/>
      <c r="P64" s="93"/>
      <c r="Q64" s="143" t="e">
        <f t="shared" si="6"/>
        <v>#DIV/0!</v>
      </c>
      <c r="R64" s="93"/>
      <c r="S64" s="143">
        <f t="shared" si="7"/>
        <v>0</v>
      </c>
      <c r="T64" s="92">
        <v>8</v>
      </c>
      <c r="U64" s="182"/>
      <c r="V64" s="143">
        <f t="shared" si="8"/>
        <v>0</v>
      </c>
      <c r="W64" s="92"/>
      <c r="X64" s="96">
        <v>0.8</v>
      </c>
      <c r="Y64" s="143">
        <f t="shared" si="9"/>
        <v>0</v>
      </c>
      <c r="Z64" s="188" t="e">
        <f t="shared" si="10"/>
        <v>#DIV/0!</v>
      </c>
      <c r="AA64" s="189"/>
      <c r="AB64" s="190"/>
      <c r="AC64" s="93"/>
      <c r="AD64" s="191">
        <f t="shared" si="11"/>
        <v>0</v>
      </c>
      <c r="AE64" s="192"/>
      <c r="AF64" s="188" t="e">
        <f t="shared" si="12"/>
        <v>#DIV/0!</v>
      </c>
      <c r="AG64" s="209"/>
      <c r="AH64" s="143" t="e">
        <f t="shared" si="13"/>
        <v>#DIV/0!</v>
      </c>
      <c r="AI64" s="191">
        <v>0</v>
      </c>
      <c r="AJ64" s="208"/>
    </row>
    <row r="65" s="1" customFormat="1" hidden="1" customHeight="1" spans="1:36">
      <c r="A65" s="47"/>
      <c r="B65" s="97"/>
      <c r="C65" s="100"/>
      <c r="D65" s="96"/>
      <c r="E65" s="99">
        <v>1</v>
      </c>
      <c r="F65" s="101">
        <v>1</v>
      </c>
      <c r="G65" s="95"/>
      <c r="H65" s="96"/>
      <c r="I65" s="96"/>
      <c r="J65" s="96"/>
      <c r="K65" s="96"/>
      <c r="L65" s="96"/>
      <c r="M65" s="141"/>
      <c r="N65" s="141"/>
      <c r="O65" s="141"/>
      <c r="P65" s="93"/>
      <c r="Q65" s="143" t="e">
        <f t="shared" si="6"/>
        <v>#DIV/0!</v>
      </c>
      <c r="R65" s="93"/>
      <c r="S65" s="143">
        <f t="shared" si="7"/>
        <v>0</v>
      </c>
      <c r="T65" s="96">
        <v>8</v>
      </c>
      <c r="U65" s="182"/>
      <c r="V65" s="143">
        <f t="shared" si="8"/>
        <v>0</v>
      </c>
      <c r="W65" s="96"/>
      <c r="X65" s="96">
        <v>0.8</v>
      </c>
      <c r="Y65" s="143">
        <f t="shared" si="9"/>
        <v>0</v>
      </c>
      <c r="Z65" s="188" t="e">
        <f t="shared" si="10"/>
        <v>#DIV/0!</v>
      </c>
      <c r="AA65" s="189"/>
      <c r="AB65" s="190"/>
      <c r="AC65" s="93"/>
      <c r="AD65" s="191">
        <f t="shared" si="11"/>
        <v>0</v>
      </c>
      <c r="AE65" s="192"/>
      <c r="AF65" s="188" t="e">
        <f t="shared" si="12"/>
        <v>#DIV/0!</v>
      </c>
      <c r="AG65" s="209"/>
      <c r="AH65" s="143" t="e">
        <f t="shared" si="13"/>
        <v>#DIV/0!</v>
      </c>
      <c r="AI65" s="191">
        <v>0</v>
      </c>
      <c r="AJ65" s="208"/>
    </row>
    <row r="66" s="1" customFormat="1" ht="28" customHeight="1" spans="1:36">
      <c r="A66" s="47"/>
      <c r="B66" s="97"/>
      <c r="C66" s="100"/>
      <c r="D66" s="96"/>
      <c r="E66" s="99">
        <v>1</v>
      </c>
      <c r="F66" s="101">
        <v>1</v>
      </c>
      <c r="G66" s="95"/>
      <c r="H66" s="96"/>
      <c r="I66" s="96"/>
      <c r="J66" s="96"/>
      <c r="K66" s="96"/>
      <c r="L66" s="96"/>
      <c r="M66" s="141"/>
      <c r="N66" s="141"/>
      <c r="O66" s="141"/>
      <c r="P66" s="93"/>
      <c r="Q66" s="143" t="e">
        <f t="shared" si="6"/>
        <v>#DIV/0!</v>
      </c>
      <c r="R66" s="93"/>
      <c r="S66" s="143">
        <f t="shared" si="7"/>
        <v>0</v>
      </c>
      <c r="T66" s="92">
        <v>8</v>
      </c>
      <c r="U66" s="182"/>
      <c r="V66" s="143">
        <f t="shared" si="8"/>
        <v>0</v>
      </c>
      <c r="W66" s="92"/>
      <c r="X66" s="96">
        <v>0.8</v>
      </c>
      <c r="Y66" s="143">
        <f t="shared" si="9"/>
        <v>0</v>
      </c>
      <c r="Z66" s="188" t="e">
        <f t="shared" si="10"/>
        <v>#DIV/0!</v>
      </c>
      <c r="AA66" s="189"/>
      <c r="AB66" s="190"/>
      <c r="AC66" s="93"/>
      <c r="AD66" s="191">
        <f t="shared" si="11"/>
        <v>0</v>
      </c>
      <c r="AE66" s="192"/>
      <c r="AF66" s="188" t="e">
        <f t="shared" si="12"/>
        <v>#DIV/0!</v>
      </c>
      <c r="AG66" s="209"/>
      <c r="AH66" s="143" t="e">
        <f t="shared" si="13"/>
        <v>#DIV/0!</v>
      </c>
      <c r="AI66" s="191">
        <v>0</v>
      </c>
      <c r="AJ66" s="208"/>
    </row>
    <row r="67" s="1" customFormat="1" customHeight="1" spans="1:36">
      <c r="A67" s="47"/>
      <c r="B67" s="97"/>
      <c r="C67" s="100"/>
      <c r="D67" s="96"/>
      <c r="E67" s="99">
        <v>1</v>
      </c>
      <c r="F67" s="101">
        <v>1</v>
      </c>
      <c r="G67" s="95"/>
      <c r="H67" s="96"/>
      <c r="I67" s="96"/>
      <c r="J67" s="96"/>
      <c r="K67" s="96"/>
      <c r="L67" s="96"/>
      <c r="M67" s="141"/>
      <c r="N67" s="141"/>
      <c r="O67" s="141"/>
      <c r="P67" s="93"/>
      <c r="Q67" s="143" t="e">
        <f t="shared" si="6"/>
        <v>#DIV/0!</v>
      </c>
      <c r="R67" s="93"/>
      <c r="S67" s="143">
        <f t="shared" si="7"/>
        <v>0</v>
      </c>
      <c r="T67" s="96"/>
      <c r="U67" s="182"/>
      <c r="V67" s="143">
        <f t="shared" si="8"/>
        <v>0</v>
      </c>
      <c r="W67" s="96"/>
      <c r="X67" s="96">
        <v>0.8</v>
      </c>
      <c r="Y67" s="143">
        <f t="shared" si="9"/>
        <v>0</v>
      </c>
      <c r="Z67" s="188" t="e">
        <f t="shared" si="10"/>
        <v>#DIV/0!</v>
      </c>
      <c r="AA67" s="189"/>
      <c r="AB67" s="190"/>
      <c r="AC67" s="93">
        <v>1</v>
      </c>
      <c r="AD67" s="191">
        <f t="shared" si="11"/>
        <v>0</v>
      </c>
      <c r="AE67" s="192"/>
      <c r="AF67" s="188" t="e">
        <f t="shared" si="12"/>
        <v>#DIV/0!</v>
      </c>
      <c r="AG67" s="207"/>
      <c r="AH67" s="143" t="e">
        <f t="shared" si="13"/>
        <v>#DIV/0!</v>
      </c>
      <c r="AI67" s="191">
        <v>0</v>
      </c>
      <c r="AJ67" s="208"/>
    </row>
    <row r="68" s="1" customFormat="1" customHeight="1" spans="1:36">
      <c r="A68" s="47"/>
      <c r="B68" s="210" t="s">
        <v>77</v>
      </c>
      <c r="C68" s="211" t="s">
        <v>77</v>
      </c>
      <c r="D68" s="56" t="s">
        <v>77</v>
      </c>
      <c r="E68" s="212">
        <v>1</v>
      </c>
      <c r="F68" s="213">
        <v>1</v>
      </c>
      <c r="G68" s="214"/>
      <c r="H68" s="135"/>
      <c r="I68" s="135"/>
      <c r="J68" s="135"/>
      <c r="K68" s="135"/>
      <c r="L68" s="135"/>
      <c r="M68" s="135"/>
      <c r="N68" s="135"/>
      <c r="O68" s="138"/>
      <c r="P68" s="262"/>
      <c r="Q68" s="304" t="e">
        <f t="shared" si="6"/>
        <v>#DIV/0!</v>
      </c>
      <c r="R68" s="93">
        <v>0</v>
      </c>
      <c r="S68" s="304">
        <f t="shared" si="7"/>
        <v>0</v>
      </c>
      <c r="T68" s="71"/>
      <c r="U68" s="71"/>
      <c r="V68" s="145">
        <f t="shared" si="8"/>
        <v>0</v>
      </c>
      <c r="W68" s="71"/>
      <c r="X68" s="71"/>
      <c r="Y68" s="145">
        <f t="shared" si="9"/>
        <v>0</v>
      </c>
      <c r="Z68" s="319" t="e">
        <f t="shared" si="10"/>
        <v>#DIV/0!</v>
      </c>
      <c r="AA68" s="299"/>
      <c r="AB68" s="299"/>
      <c r="AC68" s="71"/>
      <c r="AD68" s="320">
        <f t="shared" si="11"/>
        <v>0</v>
      </c>
      <c r="AE68" s="321"/>
      <c r="AF68" s="319" t="e">
        <f t="shared" si="12"/>
        <v>#DIV/0!</v>
      </c>
      <c r="AG68" s="322">
        <v>1</v>
      </c>
      <c r="AH68" s="145" t="e">
        <f t="shared" si="13"/>
        <v>#DIV/0!</v>
      </c>
      <c r="AI68" s="145">
        <v>0</v>
      </c>
      <c r="AJ68" s="323"/>
    </row>
    <row r="69" s="1" customFormat="1" customHeight="1" spans="1:19">
      <c r="A69" s="69"/>
      <c r="B69" s="215" t="s">
        <v>148</v>
      </c>
      <c r="C69" s="215"/>
      <c r="D69" s="215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305"/>
      <c r="R69" s="306">
        <f>SUM(AI33:AI68)</f>
        <v>10.7558639146176</v>
      </c>
      <c r="S69" s="307"/>
    </row>
    <row r="70" s="1" customFormat="1" ht="32" customHeight="1" spans="1:19">
      <c r="A70" s="217" t="s">
        <v>149</v>
      </c>
      <c r="B70" s="218" t="s">
        <v>150</v>
      </c>
      <c r="C70" s="194" t="s">
        <v>93</v>
      </c>
      <c r="D70" s="76" t="s">
        <v>151</v>
      </c>
      <c r="E70" s="219" t="s">
        <v>152</v>
      </c>
      <c r="F70" s="77" t="s">
        <v>153</v>
      </c>
      <c r="G70" s="220"/>
      <c r="H70" s="194"/>
      <c r="I70" s="219" t="s">
        <v>154</v>
      </c>
      <c r="J70" s="219" t="s">
        <v>155</v>
      </c>
      <c r="K70" s="219" t="s">
        <v>156</v>
      </c>
      <c r="L70" s="263" t="s">
        <v>157</v>
      </c>
      <c r="M70" s="219" t="s">
        <v>158</v>
      </c>
      <c r="N70" s="219" t="s">
        <v>62</v>
      </c>
      <c r="O70" s="264" t="s">
        <v>19</v>
      </c>
      <c r="P70" s="75" t="s">
        <v>159</v>
      </c>
      <c r="Q70" s="308" t="s">
        <v>160</v>
      </c>
      <c r="R70" s="309" t="s">
        <v>38</v>
      </c>
      <c r="S70" s="310" t="s">
        <v>19</v>
      </c>
    </row>
    <row r="71" s="1" customFormat="1" customHeight="1" spans="1:19">
      <c r="A71" s="221"/>
      <c r="B71" s="222"/>
      <c r="C71" s="33"/>
      <c r="D71" s="34"/>
      <c r="E71" s="46"/>
      <c r="F71" s="21" t="s">
        <v>20</v>
      </c>
      <c r="G71" s="21" t="s">
        <v>21</v>
      </c>
      <c r="H71" s="21" t="s">
        <v>22</v>
      </c>
      <c r="I71" s="46"/>
      <c r="J71" s="46"/>
      <c r="K71" s="46"/>
      <c r="L71" s="265"/>
      <c r="M71" s="46"/>
      <c r="N71" s="46"/>
      <c r="O71" s="266"/>
      <c r="P71" s="45"/>
      <c r="Q71" s="165"/>
      <c r="R71" s="166"/>
      <c r="S71" s="167"/>
    </row>
    <row r="72" s="1" customFormat="1" customHeight="1" spans="1:19">
      <c r="A72" s="221"/>
      <c r="B72" s="222"/>
      <c r="C72" s="223">
        <v>1</v>
      </c>
      <c r="D72" s="50"/>
      <c r="E72" s="51">
        <v>1</v>
      </c>
      <c r="F72" s="50" t="s">
        <v>161</v>
      </c>
      <c r="G72" s="50" t="s">
        <v>161</v>
      </c>
      <c r="H72" s="50" t="s">
        <v>161</v>
      </c>
      <c r="I72" s="93">
        <v>1</v>
      </c>
      <c r="J72" s="50" t="s">
        <v>161</v>
      </c>
      <c r="K72" s="129">
        <v>0</v>
      </c>
      <c r="L72" s="93">
        <v>8</v>
      </c>
      <c r="M72" s="129"/>
      <c r="N72" s="267">
        <f t="shared" ref="N72:N84" si="15">M72*E72</f>
        <v>0</v>
      </c>
      <c r="O72" s="268"/>
      <c r="P72" s="269">
        <f>SUM(N72:N84)+SUM(N87:N99)</f>
        <v>0</v>
      </c>
      <c r="Q72" s="311">
        <v>10000</v>
      </c>
      <c r="R72" s="169">
        <f>P72/Q72</f>
        <v>0</v>
      </c>
      <c r="S72" s="170"/>
    </row>
    <row r="73" s="1" customFormat="1" customHeight="1" spans="1:19">
      <c r="A73" s="221"/>
      <c r="B73" s="222"/>
      <c r="C73" s="224">
        <v>2</v>
      </c>
      <c r="D73" s="54"/>
      <c r="E73" s="61"/>
      <c r="F73" s="54"/>
      <c r="G73" s="54"/>
      <c r="H73" s="54"/>
      <c r="I73" s="99"/>
      <c r="J73" s="54"/>
      <c r="K73" s="134"/>
      <c r="L73" s="99"/>
      <c r="M73" s="134">
        <v>0</v>
      </c>
      <c r="N73" s="270">
        <f t="shared" si="15"/>
        <v>0</v>
      </c>
      <c r="O73" s="271"/>
      <c r="P73" s="269"/>
      <c r="Q73" s="311"/>
      <c r="R73" s="169"/>
      <c r="S73" s="171"/>
    </row>
    <row r="74" s="1" customFormat="1" customHeight="1" spans="1:19">
      <c r="A74" s="221"/>
      <c r="B74" s="222"/>
      <c r="C74" s="225"/>
      <c r="D74" s="63"/>
      <c r="E74" s="64"/>
      <c r="F74" s="63"/>
      <c r="G74" s="63"/>
      <c r="H74" s="63"/>
      <c r="I74" s="272"/>
      <c r="J74" s="63"/>
      <c r="K74" s="273"/>
      <c r="L74" s="272"/>
      <c r="M74" s="273">
        <v>0</v>
      </c>
      <c r="N74" s="270">
        <f t="shared" si="15"/>
        <v>0</v>
      </c>
      <c r="O74" s="271"/>
      <c r="P74" s="269"/>
      <c r="Q74" s="311"/>
      <c r="R74" s="169"/>
      <c r="S74" s="171"/>
    </row>
    <row r="75" s="1" customFormat="1" hidden="1" customHeight="1" spans="1:19">
      <c r="A75" s="221"/>
      <c r="B75" s="222"/>
      <c r="C75" s="225"/>
      <c r="D75" s="63"/>
      <c r="E75" s="64"/>
      <c r="F75" s="63"/>
      <c r="G75" s="63"/>
      <c r="H75" s="63"/>
      <c r="I75" s="272"/>
      <c r="J75" s="63"/>
      <c r="K75" s="273"/>
      <c r="L75" s="272"/>
      <c r="M75" s="273">
        <v>0</v>
      </c>
      <c r="N75" s="270">
        <f t="shared" si="15"/>
        <v>0</v>
      </c>
      <c r="O75" s="271"/>
      <c r="P75" s="269"/>
      <c r="Q75" s="311"/>
      <c r="R75" s="169"/>
      <c r="S75" s="171"/>
    </row>
    <row r="76" s="1" customFormat="1" hidden="1" customHeight="1" spans="1:19">
      <c r="A76" s="221"/>
      <c r="B76" s="222"/>
      <c r="C76" s="225"/>
      <c r="D76" s="63"/>
      <c r="E76" s="64"/>
      <c r="F76" s="63"/>
      <c r="G76" s="63"/>
      <c r="H76" s="63"/>
      <c r="I76" s="272"/>
      <c r="J76" s="63"/>
      <c r="K76" s="273"/>
      <c r="L76" s="272"/>
      <c r="M76" s="273">
        <v>0</v>
      </c>
      <c r="N76" s="270">
        <f t="shared" si="15"/>
        <v>0</v>
      </c>
      <c r="O76" s="271"/>
      <c r="P76" s="269"/>
      <c r="Q76" s="311"/>
      <c r="R76" s="169"/>
      <c r="S76" s="171"/>
    </row>
    <row r="77" s="1" customFormat="1" hidden="1" customHeight="1" spans="1:19">
      <c r="A77" s="221"/>
      <c r="B77" s="222"/>
      <c r="C77" s="225"/>
      <c r="D77" s="63"/>
      <c r="E77" s="64"/>
      <c r="F77" s="63"/>
      <c r="G77" s="63"/>
      <c r="H77" s="63"/>
      <c r="I77" s="272"/>
      <c r="J77" s="63"/>
      <c r="K77" s="273"/>
      <c r="L77" s="272"/>
      <c r="M77" s="273">
        <v>0</v>
      </c>
      <c r="N77" s="270">
        <f t="shared" si="15"/>
        <v>0</v>
      </c>
      <c r="O77" s="271"/>
      <c r="P77" s="269"/>
      <c r="Q77" s="311"/>
      <c r="R77" s="169"/>
      <c r="S77" s="171"/>
    </row>
    <row r="78" s="1" customFormat="1" hidden="1" customHeight="1" spans="1:19">
      <c r="A78" s="221"/>
      <c r="B78" s="222"/>
      <c r="C78" s="225"/>
      <c r="D78" s="63"/>
      <c r="E78" s="64"/>
      <c r="F78" s="63"/>
      <c r="G78" s="63"/>
      <c r="H78" s="63"/>
      <c r="I78" s="272"/>
      <c r="J78" s="63"/>
      <c r="K78" s="273"/>
      <c r="L78" s="272"/>
      <c r="M78" s="273">
        <v>0</v>
      </c>
      <c r="N78" s="270">
        <f t="shared" si="15"/>
        <v>0</v>
      </c>
      <c r="O78" s="271"/>
      <c r="P78" s="269"/>
      <c r="Q78" s="311"/>
      <c r="R78" s="169"/>
      <c r="S78" s="171"/>
    </row>
    <row r="79" s="1" customFormat="1" hidden="1" customHeight="1" spans="1:19">
      <c r="A79" s="221"/>
      <c r="B79" s="222"/>
      <c r="C79" s="225"/>
      <c r="D79" s="63"/>
      <c r="E79" s="64"/>
      <c r="F79" s="63"/>
      <c r="G79" s="63"/>
      <c r="H79" s="63"/>
      <c r="I79" s="272"/>
      <c r="J79" s="63"/>
      <c r="K79" s="273"/>
      <c r="L79" s="272"/>
      <c r="M79" s="273">
        <v>0</v>
      </c>
      <c r="N79" s="270">
        <f t="shared" si="15"/>
        <v>0</v>
      </c>
      <c r="O79" s="271"/>
      <c r="P79" s="269"/>
      <c r="Q79" s="311"/>
      <c r="R79" s="169"/>
      <c r="S79" s="171"/>
    </row>
    <row r="80" s="1" customFormat="1" hidden="1" customHeight="1" spans="1:19">
      <c r="A80" s="221"/>
      <c r="B80" s="222"/>
      <c r="C80" s="225"/>
      <c r="D80" s="63"/>
      <c r="E80" s="64"/>
      <c r="F80" s="63"/>
      <c r="G80" s="63"/>
      <c r="H80" s="63"/>
      <c r="I80" s="272"/>
      <c r="J80" s="63"/>
      <c r="K80" s="273"/>
      <c r="L80" s="272"/>
      <c r="M80" s="273">
        <v>0</v>
      </c>
      <c r="N80" s="270">
        <f t="shared" si="15"/>
        <v>0</v>
      </c>
      <c r="O80" s="271"/>
      <c r="P80" s="269"/>
      <c r="Q80" s="311"/>
      <c r="R80" s="169"/>
      <c r="S80" s="171"/>
    </row>
    <row r="81" s="1" customFormat="1" hidden="1" customHeight="1" spans="1:19">
      <c r="A81" s="221"/>
      <c r="B81" s="222"/>
      <c r="C81" s="225"/>
      <c r="D81" s="63"/>
      <c r="E81" s="64"/>
      <c r="F81" s="63"/>
      <c r="G81" s="63"/>
      <c r="H81" s="63"/>
      <c r="I81" s="272"/>
      <c r="J81" s="63"/>
      <c r="K81" s="273"/>
      <c r="L81" s="272"/>
      <c r="M81" s="273">
        <v>0</v>
      </c>
      <c r="N81" s="270">
        <f t="shared" si="15"/>
        <v>0</v>
      </c>
      <c r="O81" s="271"/>
      <c r="P81" s="269"/>
      <c r="Q81" s="311"/>
      <c r="R81" s="169"/>
      <c r="S81" s="171"/>
    </row>
    <row r="82" s="1" customFormat="1" hidden="1" customHeight="1" spans="1:19">
      <c r="A82" s="221"/>
      <c r="B82" s="222"/>
      <c r="C82" s="225"/>
      <c r="D82" s="63"/>
      <c r="E82" s="64"/>
      <c r="F82" s="63"/>
      <c r="G82" s="63"/>
      <c r="H82" s="63"/>
      <c r="I82" s="272"/>
      <c r="J82" s="63"/>
      <c r="K82" s="273"/>
      <c r="L82" s="272"/>
      <c r="M82" s="273">
        <v>0</v>
      </c>
      <c r="N82" s="270">
        <f t="shared" si="15"/>
        <v>0</v>
      </c>
      <c r="O82" s="271"/>
      <c r="P82" s="269"/>
      <c r="Q82" s="311"/>
      <c r="R82" s="169"/>
      <c r="S82" s="171"/>
    </row>
    <row r="83" s="1" customFormat="1" customHeight="1" spans="1:19">
      <c r="A83" s="221"/>
      <c r="B83" s="222"/>
      <c r="C83" s="225"/>
      <c r="D83" s="63"/>
      <c r="E83" s="64"/>
      <c r="F83" s="63"/>
      <c r="G83" s="63"/>
      <c r="H83" s="63"/>
      <c r="I83" s="272"/>
      <c r="J83" s="63"/>
      <c r="K83" s="273"/>
      <c r="L83" s="272"/>
      <c r="M83" s="273">
        <v>0</v>
      </c>
      <c r="N83" s="270">
        <f t="shared" si="15"/>
        <v>0</v>
      </c>
      <c r="O83" s="271"/>
      <c r="P83" s="269"/>
      <c r="Q83" s="311"/>
      <c r="R83" s="169"/>
      <c r="S83" s="171"/>
    </row>
    <row r="84" s="1" customFormat="1" customHeight="1" spans="1:19">
      <c r="A84" s="221"/>
      <c r="B84" s="222"/>
      <c r="C84" s="226" t="s">
        <v>77</v>
      </c>
      <c r="D84" s="227" t="s">
        <v>77</v>
      </c>
      <c r="E84" s="64">
        <v>1</v>
      </c>
      <c r="F84" s="63" t="s">
        <v>161</v>
      </c>
      <c r="G84" s="63" t="s">
        <v>161</v>
      </c>
      <c r="H84" s="63" t="s">
        <v>161</v>
      </c>
      <c r="I84" s="272">
        <v>1</v>
      </c>
      <c r="J84" s="63" t="s">
        <v>161</v>
      </c>
      <c r="K84" s="273">
        <v>1</v>
      </c>
      <c r="L84" s="272">
        <v>50</v>
      </c>
      <c r="M84" s="273">
        <v>0</v>
      </c>
      <c r="N84" s="274">
        <f t="shared" si="15"/>
        <v>0</v>
      </c>
      <c r="O84" s="275"/>
      <c r="P84" s="269"/>
      <c r="Q84" s="311"/>
      <c r="R84" s="169"/>
      <c r="S84" s="171"/>
    </row>
    <row r="85" s="1" customFormat="1" customHeight="1" spans="1:19">
      <c r="A85" s="221"/>
      <c r="B85" s="228" t="s">
        <v>162</v>
      </c>
      <c r="C85" s="229" t="s">
        <v>93</v>
      </c>
      <c r="D85" s="230" t="s">
        <v>163</v>
      </c>
      <c r="E85" s="231" t="s">
        <v>164</v>
      </c>
      <c r="F85" s="231" t="s">
        <v>66</v>
      </c>
      <c r="G85" s="231" t="s">
        <v>66</v>
      </c>
      <c r="H85" s="231" t="s">
        <v>66</v>
      </c>
      <c r="I85" s="231" t="s">
        <v>66</v>
      </c>
      <c r="J85" s="231" t="s">
        <v>66</v>
      </c>
      <c r="K85" s="231" t="s">
        <v>66</v>
      </c>
      <c r="L85" s="231" t="s">
        <v>66</v>
      </c>
      <c r="M85" s="231" t="s">
        <v>158</v>
      </c>
      <c r="N85" s="231" t="s">
        <v>62</v>
      </c>
      <c r="O85" s="276"/>
      <c r="P85" s="269"/>
      <c r="Q85" s="311"/>
      <c r="R85" s="169"/>
      <c r="S85" s="171"/>
    </row>
    <row r="86" s="1" customFormat="1" customHeight="1" spans="1:19">
      <c r="A86" s="221"/>
      <c r="B86" s="232"/>
      <c r="C86" s="33"/>
      <c r="D86" s="34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77"/>
      <c r="P86" s="269"/>
      <c r="Q86" s="311"/>
      <c r="R86" s="169"/>
      <c r="S86" s="171"/>
    </row>
    <row r="87" s="1" customFormat="1" customHeight="1" spans="1:19">
      <c r="A87" s="233"/>
      <c r="B87" s="232"/>
      <c r="C87" s="223">
        <v>1</v>
      </c>
      <c r="D87" s="234" t="s">
        <v>161</v>
      </c>
      <c r="E87" s="51">
        <v>1</v>
      </c>
      <c r="F87" s="235" t="s">
        <v>66</v>
      </c>
      <c r="G87" s="235" t="s">
        <v>66</v>
      </c>
      <c r="H87" s="235" t="s">
        <v>66</v>
      </c>
      <c r="I87" s="235" t="s">
        <v>66</v>
      </c>
      <c r="J87" s="235" t="s">
        <v>66</v>
      </c>
      <c r="K87" s="235" t="s">
        <v>66</v>
      </c>
      <c r="L87" s="235" t="s">
        <v>66</v>
      </c>
      <c r="M87" s="278">
        <v>0</v>
      </c>
      <c r="N87" s="267">
        <f t="shared" ref="N87:N99" si="16">M87*E87</f>
        <v>0</v>
      </c>
      <c r="O87" s="268"/>
      <c r="P87" s="269"/>
      <c r="Q87" s="311"/>
      <c r="R87" s="169"/>
      <c r="S87" s="174"/>
    </row>
    <row r="88" s="1" customFormat="1" customHeight="1" spans="1:19">
      <c r="A88" s="233"/>
      <c r="B88" s="232"/>
      <c r="C88" s="224">
        <v>2</v>
      </c>
      <c r="D88" s="236" t="s">
        <v>161</v>
      </c>
      <c r="E88" s="61">
        <v>1</v>
      </c>
      <c r="F88" s="237" t="s">
        <v>66</v>
      </c>
      <c r="G88" s="237" t="s">
        <v>66</v>
      </c>
      <c r="H88" s="237" t="s">
        <v>66</v>
      </c>
      <c r="I88" s="237" t="s">
        <v>66</v>
      </c>
      <c r="J88" s="237" t="s">
        <v>66</v>
      </c>
      <c r="K88" s="237" t="s">
        <v>66</v>
      </c>
      <c r="L88" s="237" t="s">
        <v>66</v>
      </c>
      <c r="M88" s="273">
        <v>0</v>
      </c>
      <c r="N88" s="270">
        <f t="shared" si="16"/>
        <v>0</v>
      </c>
      <c r="O88" s="271"/>
      <c r="P88" s="269"/>
      <c r="Q88" s="311"/>
      <c r="R88" s="169"/>
      <c r="S88" s="174"/>
    </row>
    <row r="89" s="1" customFormat="1" customHeight="1" spans="1:19">
      <c r="A89" s="233"/>
      <c r="B89" s="232"/>
      <c r="C89" s="225"/>
      <c r="D89" s="236"/>
      <c r="E89" s="64"/>
      <c r="F89" s="237" t="s">
        <v>66</v>
      </c>
      <c r="G89" s="237" t="s">
        <v>66</v>
      </c>
      <c r="H89" s="237" t="s">
        <v>66</v>
      </c>
      <c r="I89" s="237" t="s">
        <v>66</v>
      </c>
      <c r="J89" s="237" t="s">
        <v>66</v>
      </c>
      <c r="K89" s="237" t="s">
        <v>66</v>
      </c>
      <c r="L89" s="237" t="s">
        <v>66</v>
      </c>
      <c r="M89" s="273">
        <v>0</v>
      </c>
      <c r="N89" s="270">
        <f t="shared" si="16"/>
        <v>0</v>
      </c>
      <c r="O89" s="275"/>
      <c r="P89" s="269"/>
      <c r="Q89" s="311"/>
      <c r="R89" s="169"/>
      <c r="S89" s="174"/>
    </row>
    <row r="90" s="1" customFormat="1" hidden="1" customHeight="1" spans="1:19">
      <c r="A90" s="233"/>
      <c r="B90" s="232"/>
      <c r="C90" s="225"/>
      <c r="D90" s="236"/>
      <c r="E90" s="64"/>
      <c r="F90" s="237" t="s">
        <v>66</v>
      </c>
      <c r="G90" s="237" t="s">
        <v>66</v>
      </c>
      <c r="H90" s="237" t="s">
        <v>66</v>
      </c>
      <c r="I90" s="237" t="s">
        <v>66</v>
      </c>
      <c r="J90" s="237" t="s">
        <v>66</v>
      </c>
      <c r="K90" s="237" t="s">
        <v>66</v>
      </c>
      <c r="L90" s="237" t="s">
        <v>66</v>
      </c>
      <c r="M90" s="273">
        <v>0</v>
      </c>
      <c r="N90" s="270">
        <f t="shared" si="16"/>
        <v>0</v>
      </c>
      <c r="O90" s="275"/>
      <c r="P90" s="269"/>
      <c r="Q90" s="311"/>
      <c r="R90" s="169"/>
      <c r="S90" s="174"/>
    </row>
    <row r="91" s="1" customFormat="1" hidden="1" customHeight="1" spans="1:19">
      <c r="A91" s="233"/>
      <c r="B91" s="232"/>
      <c r="C91" s="225"/>
      <c r="D91" s="236"/>
      <c r="E91" s="64"/>
      <c r="F91" s="237" t="s">
        <v>66</v>
      </c>
      <c r="G91" s="237" t="s">
        <v>66</v>
      </c>
      <c r="H91" s="237" t="s">
        <v>66</v>
      </c>
      <c r="I91" s="237" t="s">
        <v>66</v>
      </c>
      <c r="J91" s="237" t="s">
        <v>66</v>
      </c>
      <c r="K91" s="237" t="s">
        <v>66</v>
      </c>
      <c r="L91" s="237" t="s">
        <v>66</v>
      </c>
      <c r="M91" s="273">
        <v>0</v>
      </c>
      <c r="N91" s="270">
        <f t="shared" si="16"/>
        <v>0</v>
      </c>
      <c r="O91" s="275"/>
      <c r="P91" s="269"/>
      <c r="Q91" s="311"/>
      <c r="R91" s="169"/>
      <c r="S91" s="174"/>
    </row>
    <row r="92" s="1" customFormat="1" hidden="1" customHeight="1" spans="1:19">
      <c r="A92" s="233"/>
      <c r="B92" s="232"/>
      <c r="C92" s="225"/>
      <c r="D92" s="236"/>
      <c r="E92" s="64"/>
      <c r="F92" s="237" t="s">
        <v>66</v>
      </c>
      <c r="G92" s="237" t="s">
        <v>66</v>
      </c>
      <c r="H92" s="237" t="s">
        <v>66</v>
      </c>
      <c r="I92" s="237" t="s">
        <v>66</v>
      </c>
      <c r="J92" s="237" t="s">
        <v>66</v>
      </c>
      <c r="K92" s="237" t="s">
        <v>66</v>
      </c>
      <c r="L92" s="237" t="s">
        <v>66</v>
      </c>
      <c r="M92" s="273">
        <v>0</v>
      </c>
      <c r="N92" s="270">
        <f t="shared" si="16"/>
        <v>0</v>
      </c>
      <c r="O92" s="275"/>
      <c r="P92" s="269"/>
      <c r="Q92" s="311"/>
      <c r="R92" s="169"/>
      <c r="S92" s="174"/>
    </row>
    <row r="93" s="1" customFormat="1" hidden="1" customHeight="1" spans="1:19">
      <c r="A93" s="233"/>
      <c r="B93" s="232"/>
      <c r="C93" s="225"/>
      <c r="D93" s="236"/>
      <c r="E93" s="64"/>
      <c r="F93" s="237" t="s">
        <v>66</v>
      </c>
      <c r="G93" s="237" t="s">
        <v>66</v>
      </c>
      <c r="H93" s="237" t="s">
        <v>66</v>
      </c>
      <c r="I93" s="237" t="s">
        <v>66</v>
      </c>
      <c r="J93" s="237" t="s">
        <v>66</v>
      </c>
      <c r="K93" s="237" t="s">
        <v>66</v>
      </c>
      <c r="L93" s="237" t="s">
        <v>66</v>
      </c>
      <c r="M93" s="273">
        <v>0</v>
      </c>
      <c r="N93" s="270">
        <f t="shared" si="16"/>
        <v>0</v>
      </c>
      <c r="O93" s="275"/>
      <c r="P93" s="269"/>
      <c r="Q93" s="311"/>
      <c r="R93" s="169"/>
      <c r="S93" s="174"/>
    </row>
    <row r="94" s="1" customFormat="1" hidden="1" customHeight="1" spans="1:19">
      <c r="A94" s="233"/>
      <c r="B94" s="232"/>
      <c r="C94" s="225"/>
      <c r="D94" s="236"/>
      <c r="E94" s="64"/>
      <c r="F94" s="237" t="s">
        <v>66</v>
      </c>
      <c r="G94" s="237" t="s">
        <v>66</v>
      </c>
      <c r="H94" s="237" t="s">
        <v>66</v>
      </c>
      <c r="I94" s="237" t="s">
        <v>66</v>
      </c>
      <c r="J94" s="237" t="s">
        <v>66</v>
      </c>
      <c r="K94" s="237" t="s">
        <v>66</v>
      </c>
      <c r="L94" s="237" t="s">
        <v>66</v>
      </c>
      <c r="M94" s="273">
        <v>0</v>
      </c>
      <c r="N94" s="270">
        <f t="shared" si="16"/>
        <v>0</v>
      </c>
      <c r="O94" s="275"/>
      <c r="P94" s="269"/>
      <c r="Q94" s="311"/>
      <c r="R94" s="169"/>
      <c r="S94" s="174"/>
    </row>
    <row r="95" s="1" customFormat="1" hidden="1" customHeight="1" spans="1:19">
      <c r="A95" s="233"/>
      <c r="B95" s="232"/>
      <c r="C95" s="225"/>
      <c r="D95" s="236"/>
      <c r="E95" s="64"/>
      <c r="F95" s="237" t="s">
        <v>66</v>
      </c>
      <c r="G95" s="237" t="s">
        <v>66</v>
      </c>
      <c r="H95" s="237" t="s">
        <v>66</v>
      </c>
      <c r="I95" s="237" t="s">
        <v>66</v>
      </c>
      <c r="J95" s="237" t="s">
        <v>66</v>
      </c>
      <c r="K95" s="237" t="s">
        <v>66</v>
      </c>
      <c r="L95" s="237" t="s">
        <v>66</v>
      </c>
      <c r="M95" s="273">
        <v>0</v>
      </c>
      <c r="N95" s="270">
        <f t="shared" si="16"/>
        <v>0</v>
      </c>
      <c r="O95" s="275"/>
      <c r="P95" s="269"/>
      <c r="Q95" s="311"/>
      <c r="R95" s="169"/>
      <c r="S95" s="174"/>
    </row>
    <row r="96" s="1" customFormat="1" hidden="1" customHeight="1" spans="1:19">
      <c r="A96" s="233"/>
      <c r="B96" s="232"/>
      <c r="C96" s="225"/>
      <c r="D96" s="236"/>
      <c r="E96" s="64"/>
      <c r="F96" s="237" t="s">
        <v>66</v>
      </c>
      <c r="G96" s="237" t="s">
        <v>66</v>
      </c>
      <c r="H96" s="237" t="s">
        <v>66</v>
      </c>
      <c r="I96" s="237" t="s">
        <v>66</v>
      </c>
      <c r="J96" s="237" t="s">
        <v>66</v>
      </c>
      <c r="K96" s="237" t="s">
        <v>66</v>
      </c>
      <c r="L96" s="237" t="s">
        <v>66</v>
      </c>
      <c r="M96" s="273">
        <v>0</v>
      </c>
      <c r="N96" s="270">
        <f t="shared" si="16"/>
        <v>0</v>
      </c>
      <c r="O96" s="275"/>
      <c r="P96" s="269"/>
      <c r="Q96" s="311"/>
      <c r="R96" s="169"/>
      <c r="S96" s="174"/>
    </row>
    <row r="97" s="1" customFormat="1" hidden="1" customHeight="1" spans="1:19">
      <c r="A97" s="233"/>
      <c r="B97" s="232"/>
      <c r="C97" s="225"/>
      <c r="D97" s="236"/>
      <c r="E97" s="64"/>
      <c r="F97" s="237" t="s">
        <v>66</v>
      </c>
      <c r="G97" s="237" t="s">
        <v>66</v>
      </c>
      <c r="H97" s="237" t="s">
        <v>66</v>
      </c>
      <c r="I97" s="237" t="s">
        <v>66</v>
      </c>
      <c r="J97" s="237" t="s">
        <v>66</v>
      </c>
      <c r="K97" s="237" t="s">
        <v>66</v>
      </c>
      <c r="L97" s="237" t="s">
        <v>66</v>
      </c>
      <c r="M97" s="273">
        <v>0</v>
      </c>
      <c r="N97" s="270">
        <f t="shared" si="16"/>
        <v>0</v>
      </c>
      <c r="O97" s="275"/>
      <c r="P97" s="269"/>
      <c r="Q97" s="311"/>
      <c r="R97" s="169"/>
      <c r="S97" s="174"/>
    </row>
    <row r="98" s="1" customFormat="1" customHeight="1" spans="1:19">
      <c r="A98" s="233"/>
      <c r="B98" s="232"/>
      <c r="C98" s="225"/>
      <c r="D98" s="236"/>
      <c r="E98" s="64"/>
      <c r="F98" s="237" t="s">
        <v>66</v>
      </c>
      <c r="G98" s="237" t="s">
        <v>66</v>
      </c>
      <c r="H98" s="237" t="s">
        <v>66</v>
      </c>
      <c r="I98" s="237" t="s">
        <v>66</v>
      </c>
      <c r="J98" s="237" t="s">
        <v>66</v>
      </c>
      <c r="K98" s="237" t="s">
        <v>66</v>
      </c>
      <c r="L98" s="237" t="s">
        <v>66</v>
      </c>
      <c r="M98" s="273">
        <v>0</v>
      </c>
      <c r="N98" s="270">
        <f t="shared" si="16"/>
        <v>0</v>
      </c>
      <c r="O98" s="275"/>
      <c r="P98" s="269"/>
      <c r="Q98" s="311"/>
      <c r="R98" s="169"/>
      <c r="S98" s="174"/>
    </row>
    <row r="99" s="1" customFormat="1" customHeight="1" spans="1:19">
      <c r="A99" s="238"/>
      <c r="B99" s="239"/>
      <c r="C99" s="240" t="s">
        <v>77</v>
      </c>
      <c r="D99" s="241" t="s">
        <v>77</v>
      </c>
      <c r="E99" s="242">
        <v>1</v>
      </c>
      <c r="F99" s="145" t="s">
        <v>66</v>
      </c>
      <c r="G99" s="145" t="s">
        <v>66</v>
      </c>
      <c r="H99" s="145" t="s">
        <v>66</v>
      </c>
      <c r="I99" s="145" t="s">
        <v>66</v>
      </c>
      <c r="J99" s="145" t="s">
        <v>66</v>
      </c>
      <c r="K99" s="145" t="s">
        <v>66</v>
      </c>
      <c r="L99" s="145" t="s">
        <v>66</v>
      </c>
      <c r="M99" s="146">
        <v>0</v>
      </c>
      <c r="N99" s="279">
        <f t="shared" si="16"/>
        <v>0</v>
      </c>
      <c r="O99" s="280"/>
      <c r="P99" s="281"/>
      <c r="Q99" s="312"/>
      <c r="R99" s="177"/>
      <c r="S99" s="178"/>
    </row>
    <row r="100" s="1" customFormat="1" customHeight="1" spans="1:19">
      <c r="A100" s="243" t="s">
        <v>165</v>
      </c>
      <c r="B100" s="220" t="s">
        <v>166</v>
      </c>
      <c r="C100" s="220"/>
      <c r="D100" s="220"/>
      <c r="E100" s="220"/>
      <c r="F100" s="220"/>
      <c r="G100" s="220"/>
      <c r="H100" s="220"/>
      <c r="I100" s="220"/>
      <c r="J100" s="74"/>
      <c r="K100" s="220" t="s">
        <v>167</v>
      </c>
      <c r="L100" s="220"/>
      <c r="M100" s="220"/>
      <c r="N100" s="220"/>
      <c r="O100" s="220"/>
      <c r="P100" s="220"/>
      <c r="Q100" s="220"/>
      <c r="R100" s="309" t="s">
        <v>168</v>
      </c>
      <c r="S100" s="310" t="s">
        <v>19</v>
      </c>
    </row>
    <row r="101" s="1" customFormat="1" ht="47" customHeight="1" spans="1:19">
      <c r="A101" s="244"/>
      <c r="B101" s="33" t="s">
        <v>93</v>
      </c>
      <c r="C101" s="34" t="s">
        <v>23</v>
      </c>
      <c r="D101" s="34" t="s">
        <v>169</v>
      </c>
      <c r="E101" s="34" t="s">
        <v>170</v>
      </c>
      <c r="F101" s="34" t="s">
        <v>171</v>
      </c>
      <c r="G101" s="34" t="s">
        <v>172</v>
      </c>
      <c r="H101" s="34" t="s">
        <v>173</v>
      </c>
      <c r="I101" s="34" t="s">
        <v>174</v>
      </c>
      <c r="J101" s="35" t="s">
        <v>175</v>
      </c>
      <c r="K101" s="45" t="s">
        <v>176</v>
      </c>
      <c r="L101" s="46" t="s">
        <v>177</v>
      </c>
      <c r="M101" s="46" t="s">
        <v>178</v>
      </c>
      <c r="N101" s="46" t="s">
        <v>179</v>
      </c>
      <c r="O101" s="46" t="s">
        <v>180</v>
      </c>
      <c r="P101" s="46" t="s">
        <v>181</v>
      </c>
      <c r="Q101" s="165" t="s">
        <v>182</v>
      </c>
      <c r="R101" s="166"/>
      <c r="S101" s="167"/>
    </row>
    <row r="102" s="1" customFormat="1" customHeight="1" spans="1:19">
      <c r="A102" s="244"/>
      <c r="B102" s="245">
        <v>1</v>
      </c>
      <c r="C102" s="246" t="s">
        <v>183</v>
      </c>
      <c r="D102" s="246" t="s">
        <v>184</v>
      </c>
      <c r="E102" s="246"/>
      <c r="F102" s="246">
        <v>1</v>
      </c>
      <c r="G102" s="247">
        <f>E102*F102</f>
        <v>0</v>
      </c>
      <c r="H102" s="248">
        <v>5</v>
      </c>
      <c r="I102" s="282">
        <v>36</v>
      </c>
      <c r="J102" s="283">
        <f>H102/I102</f>
        <v>0.138888888888889</v>
      </c>
      <c r="K102" s="284" t="s">
        <v>185</v>
      </c>
      <c r="L102" s="285">
        <v>432</v>
      </c>
      <c r="M102" s="286" t="s">
        <v>186</v>
      </c>
      <c r="N102" s="287" t="s">
        <v>187</v>
      </c>
      <c r="O102" s="94">
        <v>2700</v>
      </c>
      <c r="P102" s="94">
        <v>360</v>
      </c>
      <c r="Q102" s="313">
        <f>O102/P102</f>
        <v>7.5</v>
      </c>
      <c r="R102" s="169">
        <f>Q102+J102</f>
        <v>7.63888888888889</v>
      </c>
      <c r="S102" s="314"/>
    </row>
    <row r="103" s="1" customFormat="1" customHeight="1" spans="1:19">
      <c r="A103" s="244"/>
      <c r="B103" s="249">
        <v>2</v>
      </c>
      <c r="C103" s="250"/>
      <c r="D103" s="250"/>
      <c r="E103" s="250"/>
      <c r="F103" s="251"/>
      <c r="G103" s="252"/>
      <c r="H103" s="248"/>
      <c r="I103" s="288"/>
      <c r="J103" s="283"/>
      <c r="K103" s="289"/>
      <c r="L103" s="290"/>
      <c r="M103" s="291"/>
      <c r="N103" s="287"/>
      <c r="O103" s="101"/>
      <c r="P103" s="101"/>
      <c r="Q103" s="313"/>
      <c r="R103" s="169"/>
      <c r="S103" s="315"/>
    </row>
    <row r="104" s="1" customFormat="1" customHeight="1" spans="1:19">
      <c r="A104" s="244"/>
      <c r="B104" s="249">
        <v>3</v>
      </c>
      <c r="C104" s="250"/>
      <c r="D104" s="250"/>
      <c r="E104" s="250"/>
      <c r="F104" s="251"/>
      <c r="G104" s="252"/>
      <c r="H104" s="248"/>
      <c r="I104" s="288"/>
      <c r="J104" s="283"/>
      <c r="K104" s="289"/>
      <c r="L104" s="290"/>
      <c r="M104" s="291"/>
      <c r="N104" s="287"/>
      <c r="O104" s="101"/>
      <c r="P104" s="101"/>
      <c r="Q104" s="313"/>
      <c r="R104" s="169"/>
      <c r="S104" s="315"/>
    </row>
    <row r="105" s="1" customFormat="1" customHeight="1" spans="1:19">
      <c r="A105" s="244"/>
      <c r="B105" s="249">
        <v>4</v>
      </c>
      <c r="C105" s="253"/>
      <c r="D105" s="250"/>
      <c r="E105" s="250"/>
      <c r="F105" s="251"/>
      <c r="G105" s="252"/>
      <c r="H105" s="248"/>
      <c r="I105" s="288"/>
      <c r="J105" s="283"/>
      <c r="K105" s="289"/>
      <c r="L105" s="290"/>
      <c r="M105" s="291"/>
      <c r="N105" s="287"/>
      <c r="O105" s="101"/>
      <c r="P105" s="101"/>
      <c r="Q105" s="313"/>
      <c r="R105" s="169"/>
      <c r="S105" s="315"/>
    </row>
    <row r="106" s="1" customFormat="1" customHeight="1" spans="1:19">
      <c r="A106" s="244"/>
      <c r="B106" s="249">
        <v>5</v>
      </c>
      <c r="C106" s="250"/>
      <c r="D106" s="250"/>
      <c r="E106" s="250"/>
      <c r="F106" s="251"/>
      <c r="G106" s="252"/>
      <c r="H106" s="248"/>
      <c r="I106" s="288"/>
      <c r="J106" s="283"/>
      <c r="K106" s="289"/>
      <c r="L106" s="290"/>
      <c r="M106" s="291"/>
      <c r="N106" s="287"/>
      <c r="O106" s="101"/>
      <c r="P106" s="101"/>
      <c r="Q106" s="313"/>
      <c r="R106" s="169"/>
      <c r="S106" s="315"/>
    </row>
    <row r="107" s="1" customFormat="1" customHeight="1" spans="1:19">
      <c r="A107" s="244"/>
      <c r="B107" s="249">
        <v>6</v>
      </c>
      <c r="C107" s="250"/>
      <c r="D107" s="250"/>
      <c r="E107" s="250"/>
      <c r="F107" s="251"/>
      <c r="G107" s="252"/>
      <c r="H107" s="248"/>
      <c r="I107" s="288"/>
      <c r="J107" s="283"/>
      <c r="K107" s="289"/>
      <c r="L107" s="290"/>
      <c r="M107" s="291"/>
      <c r="N107" s="287"/>
      <c r="O107" s="101"/>
      <c r="P107" s="101"/>
      <c r="Q107" s="313"/>
      <c r="R107" s="169"/>
      <c r="S107" s="315"/>
    </row>
    <row r="108" s="1" customFormat="1" hidden="1" customHeight="1" spans="1:19">
      <c r="A108" s="244"/>
      <c r="B108" s="254"/>
      <c r="C108" s="255"/>
      <c r="D108" s="255"/>
      <c r="E108" s="255"/>
      <c r="F108" s="256"/>
      <c r="G108" s="252"/>
      <c r="H108" s="248"/>
      <c r="I108" s="292"/>
      <c r="J108" s="283"/>
      <c r="K108" s="293"/>
      <c r="L108" s="294"/>
      <c r="M108" s="295"/>
      <c r="N108" s="287"/>
      <c r="O108" s="296"/>
      <c r="P108" s="296"/>
      <c r="Q108" s="313"/>
      <c r="R108" s="169"/>
      <c r="S108" s="316"/>
    </row>
    <row r="109" s="1" customFormat="1" hidden="1" customHeight="1" spans="1:19">
      <c r="A109" s="244"/>
      <c r="B109" s="254"/>
      <c r="C109" s="255"/>
      <c r="D109" s="255"/>
      <c r="E109" s="255"/>
      <c r="F109" s="256"/>
      <c r="G109" s="252"/>
      <c r="H109" s="248"/>
      <c r="I109" s="292"/>
      <c r="J109" s="283"/>
      <c r="K109" s="293"/>
      <c r="L109" s="294"/>
      <c r="M109" s="295"/>
      <c r="N109" s="287"/>
      <c r="O109" s="296"/>
      <c r="P109" s="296"/>
      <c r="Q109" s="313"/>
      <c r="R109" s="169"/>
      <c r="S109" s="316"/>
    </row>
    <row r="110" s="1" customFormat="1" hidden="1" customHeight="1" spans="1:19">
      <c r="A110" s="244"/>
      <c r="B110" s="254"/>
      <c r="C110" s="255"/>
      <c r="D110" s="255"/>
      <c r="E110" s="255"/>
      <c r="F110" s="256"/>
      <c r="G110" s="252"/>
      <c r="H110" s="248"/>
      <c r="I110" s="292"/>
      <c r="J110" s="283"/>
      <c r="K110" s="293"/>
      <c r="L110" s="294"/>
      <c r="M110" s="295"/>
      <c r="N110" s="287"/>
      <c r="O110" s="296"/>
      <c r="P110" s="296"/>
      <c r="Q110" s="313"/>
      <c r="R110" s="169"/>
      <c r="S110" s="316"/>
    </row>
    <row r="111" s="1" customFormat="1" hidden="1" customHeight="1" spans="1:19">
      <c r="A111" s="244"/>
      <c r="B111" s="254"/>
      <c r="C111" s="255"/>
      <c r="D111" s="255"/>
      <c r="E111" s="255"/>
      <c r="F111" s="256"/>
      <c r="G111" s="252"/>
      <c r="H111" s="248"/>
      <c r="I111" s="292"/>
      <c r="J111" s="283"/>
      <c r="K111" s="293"/>
      <c r="L111" s="294"/>
      <c r="M111" s="295"/>
      <c r="N111" s="287"/>
      <c r="O111" s="296"/>
      <c r="P111" s="296"/>
      <c r="Q111" s="313"/>
      <c r="R111" s="169"/>
      <c r="S111" s="316"/>
    </row>
    <row r="112" s="1" customFormat="1" hidden="1" customHeight="1" spans="1:19">
      <c r="A112" s="244"/>
      <c r="B112" s="254"/>
      <c r="C112" s="255"/>
      <c r="D112" s="255"/>
      <c r="E112" s="255"/>
      <c r="F112" s="256"/>
      <c r="G112" s="252"/>
      <c r="H112" s="248"/>
      <c r="I112" s="292"/>
      <c r="J112" s="283"/>
      <c r="K112" s="293"/>
      <c r="L112" s="294"/>
      <c r="M112" s="295"/>
      <c r="N112" s="287"/>
      <c r="O112" s="296"/>
      <c r="P112" s="296"/>
      <c r="Q112" s="313"/>
      <c r="R112" s="169"/>
      <c r="S112" s="316"/>
    </row>
    <row r="113" s="1" customFormat="1" hidden="1" customHeight="1" spans="1:19">
      <c r="A113" s="244"/>
      <c r="B113" s="254"/>
      <c r="C113" s="255"/>
      <c r="D113" s="255"/>
      <c r="E113" s="255"/>
      <c r="F113" s="256"/>
      <c r="G113" s="252"/>
      <c r="H113" s="248"/>
      <c r="I113" s="292"/>
      <c r="J113" s="283"/>
      <c r="K113" s="293"/>
      <c r="L113" s="294"/>
      <c r="M113" s="295"/>
      <c r="N113" s="287"/>
      <c r="O113" s="296"/>
      <c r="P113" s="296"/>
      <c r="Q113" s="313"/>
      <c r="R113" s="169"/>
      <c r="S113" s="316"/>
    </row>
    <row r="114" s="1" customFormat="1" hidden="1" customHeight="1" spans="1:19">
      <c r="A114" s="244"/>
      <c r="B114" s="254"/>
      <c r="C114" s="255"/>
      <c r="D114" s="255"/>
      <c r="E114" s="255"/>
      <c r="F114" s="256"/>
      <c r="G114" s="252"/>
      <c r="H114" s="248"/>
      <c r="I114" s="292"/>
      <c r="J114" s="283"/>
      <c r="K114" s="293"/>
      <c r="L114" s="294"/>
      <c r="M114" s="295"/>
      <c r="N114" s="287"/>
      <c r="O114" s="296"/>
      <c r="P114" s="296"/>
      <c r="Q114" s="313"/>
      <c r="R114" s="169"/>
      <c r="S114" s="316"/>
    </row>
    <row r="115" s="1" customFormat="1" hidden="1" customHeight="1" spans="1:19">
      <c r="A115" s="244"/>
      <c r="B115" s="254"/>
      <c r="C115" s="255"/>
      <c r="D115" s="255"/>
      <c r="E115" s="255"/>
      <c r="F115" s="256"/>
      <c r="G115" s="252"/>
      <c r="H115" s="248"/>
      <c r="I115" s="292"/>
      <c r="J115" s="283"/>
      <c r="K115" s="293"/>
      <c r="L115" s="294"/>
      <c r="M115" s="295"/>
      <c r="N115" s="287"/>
      <c r="O115" s="296"/>
      <c r="P115" s="296"/>
      <c r="Q115" s="313"/>
      <c r="R115" s="169"/>
      <c r="S115" s="316"/>
    </row>
    <row r="116" s="1" customFormat="1" hidden="1" customHeight="1" spans="1:19">
      <c r="A116" s="244"/>
      <c r="B116" s="254"/>
      <c r="C116" s="255"/>
      <c r="D116" s="255"/>
      <c r="E116" s="255"/>
      <c r="F116" s="256"/>
      <c r="G116" s="252"/>
      <c r="H116" s="248"/>
      <c r="I116" s="292"/>
      <c r="J116" s="283"/>
      <c r="K116" s="293"/>
      <c r="L116" s="294"/>
      <c r="M116" s="295"/>
      <c r="N116" s="287"/>
      <c r="O116" s="296"/>
      <c r="P116" s="296"/>
      <c r="Q116" s="313"/>
      <c r="R116" s="169"/>
      <c r="S116" s="316"/>
    </row>
    <row r="117" s="1" customFormat="1" hidden="1" customHeight="1" spans="1:19">
      <c r="A117" s="244"/>
      <c r="B117" s="254"/>
      <c r="C117" s="255"/>
      <c r="D117" s="255"/>
      <c r="E117" s="255"/>
      <c r="F117" s="256"/>
      <c r="G117" s="252"/>
      <c r="H117" s="248"/>
      <c r="I117" s="292"/>
      <c r="J117" s="283"/>
      <c r="K117" s="293"/>
      <c r="L117" s="294"/>
      <c r="M117" s="295"/>
      <c r="N117" s="287"/>
      <c r="O117" s="296"/>
      <c r="P117" s="296"/>
      <c r="Q117" s="313"/>
      <c r="R117" s="169"/>
      <c r="S117" s="316"/>
    </row>
    <row r="118" s="1" customFormat="1" hidden="1" customHeight="1" spans="1:19">
      <c r="A118" s="244"/>
      <c r="B118" s="254"/>
      <c r="C118" s="255"/>
      <c r="D118" s="255"/>
      <c r="E118" s="255"/>
      <c r="F118" s="256"/>
      <c r="G118" s="252"/>
      <c r="H118" s="248"/>
      <c r="I118" s="292"/>
      <c r="J118" s="283"/>
      <c r="K118" s="293"/>
      <c r="L118" s="294"/>
      <c r="M118" s="295"/>
      <c r="N118" s="287"/>
      <c r="O118" s="296"/>
      <c r="P118" s="296"/>
      <c r="Q118" s="313"/>
      <c r="R118" s="169"/>
      <c r="S118" s="316"/>
    </row>
    <row r="119" s="1" customFormat="1" hidden="1" customHeight="1" spans="1:19">
      <c r="A119" s="244"/>
      <c r="B119" s="254"/>
      <c r="C119" s="255"/>
      <c r="D119" s="255"/>
      <c r="E119" s="255"/>
      <c r="F119" s="256"/>
      <c r="G119" s="252"/>
      <c r="H119" s="248"/>
      <c r="I119" s="292"/>
      <c r="J119" s="283"/>
      <c r="K119" s="293"/>
      <c r="L119" s="294"/>
      <c r="M119" s="295"/>
      <c r="N119" s="287"/>
      <c r="O119" s="296"/>
      <c r="P119" s="296"/>
      <c r="Q119" s="313"/>
      <c r="R119" s="169"/>
      <c r="S119" s="316"/>
    </row>
    <row r="120" s="1" customFormat="1" hidden="1" customHeight="1" spans="1:19">
      <c r="A120" s="244"/>
      <c r="B120" s="254"/>
      <c r="C120" s="255"/>
      <c r="D120" s="255"/>
      <c r="E120" s="255"/>
      <c r="F120" s="256"/>
      <c r="G120" s="252"/>
      <c r="H120" s="248"/>
      <c r="I120" s="292"/>
      <c r="J120" s="283"/>
      <c r="K120" s="293"/>
      <c r="L120" s="294"/>
      <c r="M120" s="295"/>
      <c r="N120" s="287"/>
      <c r="O120" s="296"/>
      <c r="P120" s="296"/>
      <c r="Q120" s="313"/>
      <c r="R120" s="169"/>
      <c r="S120" s="316"/>
    </row>
    <row r="121" s="1" customFormat="1" hidden="1" customHeight="1" spans="1:19">
      <c r="A121" s="244"/>
      <c r="B121" s="254"/>
      <c r="C121" s="255"/>
      <c r="D121" s="255"/>
      <c r="E121" s="255"/>
      <c r="F121" s="256"/>
      <c r="G121" s="252"/>
      <c r="H121" s="248"/>
      <c r="I121" s="292"/>
      <c r="J121" s="283"/>
      <c r="K121" s="293"/>
      <c r="L121" s="294"/>
      <c r="M121" s="295"/>
      <c r="N121" s="287"/>
      <c r="O121" s="296"/>
      <c r="P121" s="296"/>
      <c r="Q121" s="313"/>
      <c r="R121" s="169"/>
      <c r="S121" s="316"/>
    </row>
    <row r="122" s="1" customFormat="1" hidden="1" customHeight="1" spans="1:19">
      <c r="A122" s="244"/>
      <c r="B122" s="254"/>
      <c r="C122" s="255"/>
      <c r="D122" s="255"/>
      <c r="E122" s="255"/>
      <c r="F122" s="256"/>
      <c r="G122" s="252"/>
      <c r="H122" s="248"/>
      <c r="I122" s="292"/>
      <c r="J122" s="283"/>
      <c r="K122" s="293"/>
      <c r="L122" s="294"/>
      <c r="M122" s="295"/>
      <c r="N122" s="287"/>
      <c r="O122" s="296"/>
      <c r="P122" s="296"/>
      <c r="Q122" s="313"/>
      <c r="R122" s="169"/>
      <c r="S122" s="316"/>
    </row>
    <row r="123" s="1" customFormat="1" hidden="1" customHeight="1" spans="1:19">
      <c r="A123" s="244"/>
      <c r="B123" s="254"/>
      <c r="C123" s="255"/>
      <c r="D123" s="255"/>
      <c r="E123" s="255"/>
      <c r="F123" s="256"/>
      <c r="G123" s="252"/>
      <c r="H123" s="248"/>
      <c r="I123" s="292"/>
      <c r="J123" s="283"/>
      <c r="K123" s="293"/>
      <c r="L123" s="294"/>
      <c r="M123" s="295"/>
      <c r="N123" s="287"/>
      <c r="O123" s="296"/>
      <c r="P123" s="296"/>
      <c r="Q123" s="313"/>
      <c r="R123" s="169"/>
      <c r="S123" s="316"/>
    </row>
    <row r="124" s="1" customFormat="1" hidden="1" customHeight="1" spans="1:19">
      <c r="A124" s="244"/>
      <c r="B124" s="254"/>
      <c r="C124" s="255"/>
      <c r="D124" s="255"/>
      <c r="E124" s="255"/>
      <c r="F124" s="256"/>
      <c r="G124" s="252"/>
      <c r="H124" s="248"/>
      <c r="I124" s="292"/>
      <c r="J124" s="283"/>
      <c r="K124" s="293"/>
      <c r="L124" s="294"/>
      <c r="M124" s="295"/>
      <c r="N124" s="287"/>
      <c r="O124" s="296"/>
      <c r="P124" s="296"/>
      <c r="Q124" s="313"/>
      <c r="R124" s="169"/>
      <c r="S124" s="316"/>
    </row>
    <row r="125" s="1" customFormat="1" hidden="1" customHeight="1" spans="1:19">
      <c r="A125" s="244"/>
      <c r="B125" s="254"/>
      <c r="C125" s="255"/>
      <c r="D125" s="255"/>
      <c r="E125" s="255"/>
      <c r="F125" s="256"/>
      <c r="G125" s="252"/>
      <c r="H125" s="248"/>
      <c r="I125" s="292"/>
      <c r="J125" s="283"/>
      <c r="K125" s="293"/>
      <c r="L125" s="294"/>
      <c r="M125" s="295"/>
      <c r="N125" s="287"/>
      <c r="O125" s="296"/>
      <c r="P125" s="296"/>
      <c r="Q125" s="313"/>
      <c r="R125" s="169"/>
      <c r="S125" s="316"/>
    </row>
    <row r="126" s="1" customFormat="1" hidden="1" customHeight="1" spans="1:19">
      <c r="A126" s="244"/>
      <c r="B126" s="254"/>
      <c r="C126" s="255"/>
      <c r="D126" s="255"/>
      <c r="E126" s="255"/>
      <c r="F126" s="256"/>
      <c r="G126" s="252"/>
      <c r="H126" s="248"/>
      <c r="I126" s="292"/>
      <c r="J126" s="283"/>
      <c r="K126" s="293"/>
      <c r="L126" s="294"/>
      <c r="M126" s="295"/>
      <c r="N126" s="287"/>
      <c r="O126" s="296"/>
      <c r="P126" s="296"/>
      <c r="Q126" s="313"/>
      <c r="R126" s="169"/>
      <c r="S126" s="316"/>
    </row>
    <row r="127" s="1" customFormat="1" hidden="1" customHeight="1" spans="1:19">
      <c r="A127" s="244"/>
      <c r="B127" s="254"/>
      <c r="C127" s="255"/>
      <c r="D127" s="255"/>
      <c r="E127" s="255"/>
      <c r="F127" s="256"/>
      <c r="G127" s="252"/>
      <c r="H127" s="248"/>
      <c r="I127" s="292"/>
      <c r="J127" s="283"/>
      <c r="K127" s="293"/>
      <c r="L127" s="294"/>
      <c r="M127" s="295"/>
      <c r="N127" s="287"/>
      <c r="O127" s="296"/>
      <c r="P127" s="296"/>
      <c r="Q127" s="313"/>
      <c r="R127" s="169"/>
      <c r="S127" s="316"/>
    </row>
    <row r="128" s="1" customFormat="1" customHeight="1" spans="1:19">
      <c r="A128" s="244"/>
      <c r="B128" s="254"/>
      <c r="C128" s="255"/>
      <c r="D128" s="255"/>
      <c r="E128" s="255"/>
      <c r="F128" s="256"/>
      <c r="G128" s="252"/>
      <c r="H128" s="248"/>
      <c r="I128" s="292"/>
      <c r="J128" s="283"/>
      <c r="K128" s="293"/>
      <c r="L128" s="294"/>
      <c r="M128" s="295"/>
      <c r="N128" s="287"/>
      <c r="O128" s="296"/>
      <c r="P128" s="296"/>
      <c r="Q128" s="313"/>
      <c r="R128" s="169"/>
      <c r="S128" s="316"/>
    </row>
    <row r="129" s="1" customFormat="1" customHeight="1" spans="1:19">
      <c r="A129" s="257"/>
      <c r="B129" s="240" t="s">
        <v>77</v>
      </c>
      <c r="C129" s="241"/>
      <c r="D129" s="258"/>
      <c r="E129" s="258"/>
      <c r="F129" s="259"/>
      <c r="G129" s="260"/>
      <c r="H129" s="261"/>
      <c r="I129" s="297"/>
      <c r="J129" s="298"/>
      <c r="K129" s="299"/>
      <c r="L129" s="300"/>
      <c r="M129" s="301"/>
      <c r="N129" s="302"/>
      <c r="O129" s="303"/>
      <c r="P129" s="303"/>
      <c r="Q129" s="317"/>
      <c r="R129" s="177"/>
      <c r="S129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29:AE29"/>
    <mergeCell ref="G30:Z30"/>
    <mergeCell ref="AA30:AD30"/>
    <mergeCell ref="AE30:AF30"/>
    <mergeCell ref="G31:O31"/>
    <mergeCell ref="P31:Q31"/>
    <mergeCell ref="R31:S31"/>
    <mergeCell ref="T31:V31"/>
    <mergeCell ref="W31:Y31"/>
    <mergeCell ref="B69:Q69"/>
    <mergeCell ref="R69:S69"/>
    <mergeCell ref="F70:H70"/>
    <mergeCell ref="B100:J100"/>
    <mergeCell ref="K100:Q100"/>
    <mergeCell ref="A6:A11"/>
    <mergeCell ref="A12:A29"/>
    <mergeCell ref="A30:A69"/>
    <mergeCell ref="A70:A99"/>
    <mergeCell ref="A100:A129"/>
    <mergeCell ref="B6:B8"/>
    <mergeCell ref="B9:B11"/>
    <mergeCell ref="B13:B16"/>
    <mergeCell ref="B17:B29"/>
    <mergeCell ref="B30:B32"/>
    <mergeCell ref="B70:B84"/>
    <mergeCell ref="B85:B99"/>
    <mergeCell ref="C6:C7"/>
    <mergeCell ref="C9:C10"/>
    <mergeCell ref="C30:C32"/>
    <mergeCell ref="C33:C37"/>
    <mergeCell ref="C70:C71"/>
    <mergeCell ref="C85:C86"/>
    <mergeCell ref="D6:D7"/>
    <mergeCell ref="D9:D10"/>
    <mergeCell ref="D30:D32"/>
    <mergeCell ref="D70:D71"/>
    <mergeCell ref="D85:D86"/>
    <mergeCell ref="E6:E7"/>
    <mergeCell ref="E9:E10"/>
    <mergeCell ref="E30:E32"/>
    <mergeCell ref="E70:E71"/>
    <mergeCell ref="E85:E86"/>
    <mergeCell ref="F9:F10"/>
    <mergeCell ref="F30:F32"/>
    <mergeCell ref="F85:F86"/>
    <mergeCell ref="G9:G10"/>
    <mergeCell ref="G85:G86"/>
    <mergeCell ref="H9:H10"/>
    <mergeCell ref="H85:H86"/>
    <mergeCell ref="H102:H129"/>
    <mergeCell ref="I6:I7"/>
    <mergeCell ref="I70:I71"/>
    <mergeCell ref="I85:I86"/>
    <mergeCell ref="I102:I129"/>
    <mergeCell ref="J6:J7"/>
    <mergeCell ref="J70:J71"/>
    <mergeCell ref="J85:J86"/>
    <mergeCell ref="J102:J129"/>
    <mergeCell ref="K70:K71"/>
    <mergeCell ref="K85:K86"/>
    <mergeCell ref="K102:K129"/>
    <mergeCell ref="L70:L71"/>
    <mergeCell ref="L85:L86"/>
    <mergeCell ref="L102:L129"/>
    <mergeCell ref="M70:M71"/>
    <mergeCell ref="M85:M86"/>
    <mergeCell ref="M102:M129"/>
    <mergeCell ref="N6:N7"/>
    <mergeCell ref="N70:N71"/>
    <mergeCell ref="N85:N86"/>
    <mergeCell ref="N102:N129"/>
    <mergeCell ref="O6:O7"/>
    <mergeCell ref="O8:O11"/>
    <mergeCell ref="O70:O71"/>
    <mergeCell ref="O85:O86"/>
    <mergeCell ref="O102:O129"/>
    <mergeCell ref="P6:P7"/>
    <mergeCell ref="P8:P11"/>
    <mergeCell ref="P70:P71"/>
    <mergeCell ref="P72:P99"/>
    <mergeCell ref="P102:P129"/>
    <mergeCell ref="Q6:Q7"/>
    <mergeCell ref="Q8:Q11"/>
    <mergeCell ref="Q70:Q71"/>
    <mergeCell ref="Q72:Q99"/>
    <mergeCell ref="Q102:Q129"/>
    <mergeCell ref="R6:R7"/>
    <mergeCell ref="R8:R11"/>
    <mergeCell ref="R13:R29"/>
    <mergeCell ref="R70:R71"/>
    <mergeCell ref="R72:R99"/>
    <mergeCell ref="R100:R101"/>
    <mergeCell ref="R102:R129"/>
    <mergeCell ref="S6:S7"/>
    <mergeCell ref="S70:S71"/>
    <mergeCell ref="S100:S101"/>
    <mergeCell ref="Z31:Z32"/>
    <mergeCell ref="AA31:AA32"/>
    <mergeCell ref="AB31:AB32"/>
    <mergeCell ref="AC31:AC32"/>
    <mergeCell ref="AD31:AD32"/>
    <mergeCell ref="AE31:AE32"/>
    <mergeCell ref="AF31:AF32"/>
    <mergeCell ref="AG30:AG32"/>
    <mergeCell ref="AH30:AH32"/>
    <mergeCell ref="AI30:AI32"/>
    <mergeCell ref="AJ30:AJ32"/>
  </mergeCells>
  <dataValidations count="1">
    <dataValidation type="list" allowBlank="1" showInputMessage="1" showErrorMessage="1" sqref="I13 I21 I29 I14:I15 I16:I18 I19:I20 I22:I23 I24:I26 I27:I28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68" max="3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25"/>
  <sheetViews>
    <sheetView zoomScale="90" zoomScaleNormal="90" zoomScaleSheetLayoutView="70" topLeftCell="D8" workbookViewId="0">
      <selection activeCell="Q13" sqref="Q13:Q15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12.6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1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102" t="s">
        <v>13</v>
      </c>
      <c r="L6" s="103"/>
      <c r="M6" s="104"/>
      <c r="N6" s="14" t="s">
        <v>14</v>
      </c>
      <c r="O6" s="105" t="s">
        <v>15</v>
      </c>
      <c r="P6" s="106" t="s">
        <v>16</v>
      </c>
      <c r="Q6" s="152" t="s">
        <v>17</v>
      </c>
      <c r="R6" s="153" t="s">
        <v>18</v>
      </c>
      <c r="S6" s="154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7" t="s">
        <v>23</v>
      </c>
      <c r="L7" s="108" t="s">
        <v>24</v>
      </c>
      <c r="M7" s="109" t="s">
        <v>25</v>
      </c>
      <c r="N7" s="110"/>
      <c r="O7" s="111"/>
      <c r="P7" s="112"/>
      <c r="Q7" s="155"/>
      <c r="R7" s="156"/>
      <c r="S7" s="157"/>
    </row>
    <row r="8" s="2" customFormat="1" ht="30" customHeight="1" spans="1:19">
      <c r="A8" s="16"/>
      <c r="B8" s="23"/>
      <c r="C8" s="24" t="s">
        <v>224</v>
      </c>
      <c r="D8" s="25" t="s">
        <v>225</v>
      </c>
      <c r="E8" s="24" t="s">
        <v>224</v>
      </c>
      <c r="F8" s="26">
        <v>617.7</v>
      </c>
      <c r="G8" s="27">
        <v>556.8</v>
      </c>
      <c r="H8" s="28">
        <v>147.1</v>
      </c>
      <c r="I8" s="25" t="s">
        <v>28</v>
      </c>
      <c r="J8" s="113">
        <v>1.114</v>
      </c>
      <c r="K8" s="114" t="s">
        <v>29</v>
      </c>
      <c r="L8" s="115" t="s">
        <v>30</v>
      </c>
      <c r="M8" s="116" t="s">
        <v>31</v>
      </c>
      <c r="N8" s="117">
        <v>45587</v>
      </c>
      <c r="O8" s="118" t="s">
        <v>15</v>
      </c>
      <c r="P8" s="119" t="s">
        <v>32</v>
      </c>
      <c r="Q8" s="158">
        <f>(C11+D11)*H11+E11+F11</f>
        <v>40.9433604906164</v>
      </c>
      <c r="R8" s="159">
        <f>Q8+G11</f>
        <v>40.9433604906164</v>
      </c>
      <c r="S8" s="160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20" t="s">
        <v>40</v>
      </c>
      <c r="J9" s="29"/>
      <c r="K9" s="121" t="s">
        <v>41</v>
      </c>
      <c r="L9" s="29"/>
      <c r="M9" s="30" t="s">
        <v>42</v>
      </c>
      <c r="N9" s="121"/>
      <c r="O9" s="118"/>
      <c r="P9" s="119"/>
      <c r="Q9" s="158"/>
      <c r="R9" s="159"/>
      <c r="S9" s="161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8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7" t="s">
        <v>48</v>
      </c>
      <c r="O10" s="118"/>
      <c r="P10" s="119"/>
      <c r="Q10" s="158"/>
      <c r="R10" s="159"/>
      <c r="S10" s="161"/>
    </row>
    <row r="11" s="2" customFormat="1" customHeight="1" spans="1:19">
      <c r="A11" s="37"/>
      <c r="B11" s="38"/>
      <c r="C11" s="39">
        <f>R13</f>
        <v>25.3748357894195</v>
      </c>
      <c r="D11" s="40">
        <f>R65</f>
        <v>7.83066846380697</v>
      </c>
      <c r="E11" s="40">
        <f>R98</f>
        <v>4.58333333333333</v>
      </c>
      <c r="F11" s="40">
        <f>J11+L11+N11</f>
        <v>2.98849538279039</v>
      </c>
      <c r="G11" s="41">
        <f>R68</f>
        <v>0</v>
      </c>
      <c r="H11" s="42">
        <v>1.005</v>
      </c>
      <c r="I11" s="122">
        <v>0.03</v>
      </c>
      <c r="J11" s="123">
        <f>I11*(C11+D11)</f>
        <v>0.996165127596795</v>
      </c>
      <c r="K11" s="124">
        <v>0.02</v>
      </c>
      <c r="L11" s="123">
        <f>K11*(C11+D11)</f>
        <v>0.66411008506453</v>
      </c>
      <c r="M11" s="124">
        <v>0.04</v>
      </c>
      <c r="N11" s="125">
        <f>M11*(C11+D11)</f>
        <v>1.32822017012906</v>
      </c>
      <c r="O11" s="126"/>
      <c r="P11" s="127"/>
      <c r="Q11" s="162"/>
      <c r="R11" s="163"/>
      <c r="S11" s="164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8" t="s">
        <v>61</v>
      </c>
      <c r="P12" s="46" t="s">
        <v>34</v>
      </c>
      <c r="Q12" s="165" t="s">
        <v>62</v>
      </c>
      <c r="R12" s="166" t="s">
        <v>63</v>
      </c>
      <c r="S12" s="167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92" t="s">
        <v>70</v>
      </c>
      <c r="J13" s="92">
        <f>J8*0.67</f>
        <v>0.74638</v>
      </c>
      <c r="K13" s="92">
        <f t="shared" ref="K13:K15" si="0">J13/0.975</f>
        <v>0.765517948717949</v>
      </c>
      <c r="L13" s="129">
        <v>11.9</v>
      </c>
      <c r="M13" s="130">
        <v>0</v>
      </c>
      <c r="N13" s="131">
        <f t="shared" ref="N13:N15" si="1">(K13-J13)/K13</f>
        <v>0.025</v>
      </c>
      <c r="O13" s="132">
        <v>0.997</v>
      </c>
      <c r="P13" s="133">
        <f t="shared" ref="P13:P16" si="2">((K13*L13)-(K13-J13)*(1-N13)*M13)/O13</f>
        <v>9.13707481418615</v>
      </c>
      <c r="Q13" s="168">
        <f t="shared" ref="Q13:Q16" si="3">H13*P13</f>
        <v>9.13707481418615</v>
      </c>
      <c r="R13" s="169">
        <f>SUM(Q13:Q25)</f>
        <v>25.3748357894195</v>
      </c>
      <c r="S13" s="170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6" t="s">
        <v>70</v>
      </c>
      <c r="J14" s="96">
        <f>J8*0.33</f>
        <v>0.36762</v>
      </c>
      <c r="K14" s="92">
        <f t="shared" si="0"/>
        <v>0.377046153846154</v>
      </c>
      <c r="L14" s="134">
        <v>19.1</v>
      </c>
      <c r="M14" s="130">
        <v>0</v>
      </c>
      <c r="N14" s="131">
        <f t="shared" si="1"/>
        <v>0.025</v>
      </c>
      <c r="O14" s="132">
        <v>0.997</v>
      </c>
      <c r="P14" s="133">
        <f t="shared" si="2"/>
        <v>7.22325129233856</v>
      </c>
      <c r="Q14" s="168">
        <f t="shared" si="3"/>
        <v>7.22325129233856</v>
      </c>
      <c r="R14" s="169"/>
      <c r="S14" s="171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6" t="s">
        <v>70</v>
      </c>
      <c r="J15" s="96">
        <f>J8*0.042</f>
        <v>0.046788</v>
      </c>
      <c r="K15" s="92">
        <f t="shared" si="0"/>
        <v>0.0479876923076923</v>
      </c>
      <c r="L15" s="134">
        <v>19</v>
      </c>
      <c r="M15" s="130">
        <v>0</v>
      </c>
      <c r="N15" s="131">
        <f t="shared" si="1"/>
        <v>0.0250000000000001</v>
      </c>
      <c r="O15" s="132">
        <v>0.997</v>
      </c>
      <c r="P15" s="133">
        <f t="shared" si="2"/>
        <v>0.914509682894839</v>
      </c>
      <c r="Q15" s="168">
        <f t="shared" si="3"/>
        <v>0.914509682894839</v>
      </c>
      <c r="R15" s="169"/>
      <c r="S15" s="171"/>
    </row>
    <row r="16" s="1" customFormat="1" customHeight="1" spans="1:19">
      <c r="A16" s="47"/>
      <c r="B16" s="55"/>
      <c r="C16" s="56" t="s">
        <v>77</v>
      </c>
      <c r="D16" s="56" t="s">
        <v>77</v>
      </c>
      <c r="E16" s="57"/>
      <c r="F16" s="57"/>
      <c r="G16" s="57"/>
      <c r="H16" s="58"/>
      <c r="I16" s="58" t="s">
        <v>70</v>
      </c>
      <c r="J16" s="135"/>
      <c r="K16" s="135"/>
      <c r="L16" s="136"/>
      <c r="M16" s="137"/>
      <c r="N16" s="138"/>
      <c r="O16" s="138">
        <v>1</v>
      </c>
      <c r="P16" s="139">
        <f t="shared" si="2"/>
        <v>0</v>
      </c>
      <c r="Q16" s="172">
        <f t="shared" si="3"/>
        <v>0</v>
      </c>
      <c r="R16" s="169"/>
      <c r="S16" s="171"/>
    </row>
    <row r="17" s="1" customFormat="1" ht="35" customHeight="1" spans="1:19">
      <c r="A17" s="47"/>
      <c r="B17" s="59" t="s">
        <v>78</v>
      </c>
      <c r="C17" s="49" t="s">
        <v>193</v>
      </c>
      <c r="D17" s="50" t="s">
        <v>194</v>
      </c>
      <c r="E17" s="50"/>
      <c r="F17" s="50"/>
      <c r="G17" s="50" t="s">
        <v>69</v>
      </c>
      <c r="H17" s="51">
        <v>1</v>
      </c>
      <c r="I17" s="96" t="s">
        <v>70</v>
      </c>
      <c r="J17" s="140" t="s">
        <v>66</v>
      </c>
      <c r="K17" s="140" t="s">
        <v>66</v>
      </c>
      <c r="L17" s="129">
        <v>0.15</v>
      </c>
      <c r="M17" s="140" t="s">
        <v>66</v>
      </c>
      <c r="N17" s="140" t="s">
        <v>66</v>
      </c>
      <c r="O17" s="141">
        <v>1</v>
      </c>
      <c r="P17" s="142">
        <f t="shared" ref="P17:P29" si="4">H17*L17/O17</f>
        <v>0.15</v>
      </c>
      <c r="Q17" s="173">
        <f t="shared" ref="Q17:Q29" si="5">P17</f>
        <v>0.15</v>
      </c>
      <c r="R17" s="169"/>
      <c r="S17" s="171"/>
    </row>
    <row r="18" s="1" customFormat="1" ht="30" customHeight="1" spans="1:19">
      <c r="A18" s="47"/>
      <c r="B18" s="60"/>
      <c r="C18" s="49" t="s">
        <v>195</v>
      </c>
      <c r="D18" s="50" t="s">
        <v>196</v>
      </c>
      <c r="E18" s="54"/>
      <c r="F18" s="54"/>
      <c r="G18" s="50" t="s">
        <v>69</v>
      </c>
      <c r="H18" s="61">
        <v>1</v>
      </c>
      <c r="I18" s="96" t="s">
        <v>70</v>
      </c>
      <c r="J18" s="143" t="s">
        <v>66</v>
      </c>
      <c r="K18" s="143" t="s">
        <v>66</v>
      </c>
      <c r="L18" s="134">
        <v>0.15</v>
      </c>
      <c r="M18" s="143" t="s">
        <v>66</v>
      </c>
      <c r="N18" s="143" t="s">
        <v>66</v>
      </c>
      <c r="O18" s="144">
        <v>1</v>
      </c>
      <c r="P18" s="142">
        <f t="shared" si="4"/>
        <v>0.15</v>
      </c>
      <c r="Q18" s="173">
        <f t="shared" si="5"/>
        <v>0.15</v>
      </c>
      <c r="R18" s="169"/>
      <c r="S18" s="171"/>
    </row>
    <row r="19" s="1" customFormat="1" ht="33" customHeight="1" spans="1:19">
      <c r="A19" s="62"/>
      <c r="B19" s="60"/>
      <c r="C19" s="49" t="s">
        <v>197</v>
      </c>
      <c r="D19" s="50" t="s">
        <v>198</v>
      </c>
      <c r="E19" s="63"/>
      <c r="F19" s="63"/>
      <c r="G19" s="50" t="s">
        <v>69</v>
      </c>
      <c r="H19" s="64">
        <v>1</v>
      </c>
      <c r="I19" s="96" t="s">
        <v>70</v>
      </c>
      <c r="J19" s="143" t="s">
        <v>66</v>
      </c>
      <c r="K19" s="143" t="s">
        <v>66</v>
      </c>
      <c r="L19" s="134">
        <v>0.2</v>
      </c>
      <c r="M19" s="143" t="s">
        <v>66</v>
      </c>
      <c r="N19" s="143" t="s">
        <v>66</v>
      </c>
      <c r="O19" s="144">
        <v>1</v>
      </c>
      <c r="P19" s="142">
        <f t="shared" si="4"/>
        <v>0.2</v>
      </c>
      <c r="Q19" s="173">
        <f t="shared" si="5"/>
        <v>0.2</v>
      </c>
      <c r="R19" s="169"/>
      <c r="S19" s="174"/>
    </row>
    <row r="20" s="1" customFormat="1" ht="33" customHeight="1" spans="1:19">
      <c r="A20" s="62"/>
      <c r="B20" s="60"/>
      <c r="C20" s="49" t="s">
        <v>199</v>
      </c>
      <c r="D20" s="50" t="s">
        <v>200</v>
      </c>
      <c r="E20" s="63"/>
      <c r="F20" s="63"/>
      <c r="G20" s="50" t="s">
        <v>69</v>
      </c>
      <c r="H20" s="64">
        <v>1</v>
      </c>
      <c r="I20" s="96" t="s">
        <v>70</v>
      </c>
      <c r="J20" s="143" t="s">
        <v>66</v>
      </c>
      <c r="K20" s="143" t="s">
        <v>66</v>
      </c>
      <c r="L20" s="134">
        <v>0.2</v>
      </c>
      <c r="M20" s="143" t="s">
        <v>66</v>
      </c>
      <c r="N20" s="143" t="s">
        <v>66</v>
      </c>
      <c r="O20" s="144">
        <v>1</v>
      </c>
      <c r="P20" s="142">
        <f t="shared" si="4"/>
        <v>0.2</v>
      </c>
      <c r="Q20" s="173">
        <f t="shared" si="5"/>
        <v>0.2</v>
      </c>
      <c r="R20" s="169"/>
      <c r="S20" s="174"/>
    </row>
    <row r="21" s="1" customFormat="1" ht="30" customHeight="1" spans="1:19">
      <c r="A21" s="62"/>
      <c r="B21" s="60"/>
      <c r="C21" s="49" t="s">
        <v>201</v>
      </c>
      <c r="D21" s="63" t="s">
        <v>202</v>
      </c>
      <c r="E21" s="63"/>
      <c r="F21" s="63"/>
      <c r="G21" s="50" t="s">
        <v>69</v>
      </c>
      <c r="H21" s="64">
        <v>2</v>
      </c>
      <c r="I21" s="96" t="s">
        <v>70</v>
      </c>
      <c r="J21" s="143" t="s">
        <v>66</v>
      </c>
      <c r="K21" s="143" t="s">
        <v>66</v>
      </c>
      <c r="L21" s="134">
        <v>0.5</v>
      </c>
      <c r="M21" s="143" t="s">
        <v>66</v>
      </c>
      <c r="N21" s="143" t="s">
        <v>66</v>
      </c>
      <c r="O21" s="144">
        <v>1</v>
      </c>
      <c r="P21" s="142">
        <f t="shared" si="4"/>
        <v>1</v>
      </c>
      <c r="Q21" s="173">
        <f t="shared" si="5"/>
        <v>1</v>
      </c>
      <c r="R21" s="169"/>
      <c r="S21" s="174"/>
    </row>
    <row r="22" s="1" customFormat="1" ht="30" customHeight="1" spans="1:19">
      <c r="A22" s="62"/>
      <c r="B22" s="60"/>
      <c r="C22" s="49" t="s">
        <v>203</v>
      </c>
      <c r="D22" s="63" t="s">
        <v>202</v>
      </c>
      <c r="E22" s="63"/>
      <c r="F22" s="63"/>
      <c r="G22" s="50" t="s">
        <v>69</v>
      </c>
      <c r="H22" s="64">
        <v>1</v>
      </c>
      <c r="I22" s="96" t="s">
        <v>70</v>
      </c>
      <c r="J22" s="143" t="s">
        <v>66</v>
      </c>
      <c r="K22" s="143" t="s">
        <v>66</v>
      </c>
      <c r="L22" s="134">
        <v>0.8</v>
      </c>
      <c r="M22" s="143" t="s">
        <v>66</v>
      </c>
      <c r="N22" s="143" t="s">
        <v>66</v>
      </c>
      <c r="O22" s="144">
        <v>1</v>
      </c>
      <c r="P22" s="142">
        <f t="shared" si="4"/>
        <v>0.8</v>
      </c>
      <c r="Q22" s="173">
        <f t="shared" si="5"/>
        <v>0.8</v>
      </c>
      <c r="R22" s="169"/>
      <c r="S22" s="174"/>
    </row>
    <row r="23" s="1" customFormat="1" ht="30" customHeight="1" spans="1:19">
      <c r="A23" s="62"/>
      <c r="B23" s="60"/>
      <c r="C23" s="49" t="s">
        <v>226</v>
      </c>
      <c r="D23" s="63" t="s">
        <v>227</v>
      </c>
      <c r="E23" s="63"/>
      <c r="F23" s="63"/>
      <c r="G23" s="50" t="s">
        <v>69</v>
      </c>
      <c r="H23" s="64">
        <v>1</v>
      </c>
      <c r="I23" s="96" t="s">
        <v>70</v>
      </c>
      <c r="J23" s="143" t="s">
        <v>66</v>
      </c>
      <c r="K23" s="143" t="s">
        <v>66</v>
      </c>
      <c r="L23" s="134">
        <v>2</v>
      </c>
      <c r="M23" s="143" t="s">
        <v>66</v>
      </c>
      <c r="N23" s="143" t="s">
        <v>66</v>
      </c>
      <c r="O23" s="144">
        <v>1</v>
      </c>
      <c r="P23" s="142">
        <f t="shared" si="4"/>
        <v>2</v>
      </c>
      <c r="Q23" s="173">
        <f t="shared" si="5"/>
        <v>2</v>
      </c>
      <c r="R23" s="169"/>
      <c r="S23" s="174"/>
    </row>
    <row r="24" s="1" customFormat="1" ht="30" customHeight="1" spans="1:19">
      <c r="A24" s="62"/>
      <c r="B24" s="60"/>
      <c r="C24" s="49" t="s">
        <v>228</v>
      </c>
      <c r="D24" s="63" t="s">
        <v>229</v>
      </c>
      <c r="E24" s="63"/>
      <c r="F24" s="63"/>
      <c r="G24" s="50" t="s">
        <v>69</v>
      </c>
      <c r="H24" s="64">
        <v>1</v>
      </c>
      <c r="I24" s="96" t="s">
        <v>70</v>
      </c>
      <c r="J24" s="143" t="s">
        <v>66</v>
      </c>
      <c r="K24" s="143" t="s">
        <v>66</v>
      </c>
      <c r="L24" s="134">
        <v>3.6</v>
      </c>
      <c r="M24" s="143" t="s">
        <v>66</v>
      </c>
      <c r="N24" s="143" t="s">
        <v>66</v>
      </c>
      <c r="O24" s="144">
        <v>1</v>
      </c>
      <c r="P24" s="142">
        <f t="shared" si="4"/>
        <v>3.6</v>
      </c>
      <c r="Q24" s="173">
        <f t="shared" si="5"/>
        <v>3.6</v>
      </c>
      <c r="R24" s="169"/>
      <c r="S24" s="174"/>
    </row>
    <row r="25" s="1" customFormat="1" customHeight="1" spans="1:19">
      <c r="A25" s="69"/>
      <c r="B25" s="70"/>
      <c r="C25" s="56" t="s">
        <v>77</v>
      </c>
      <c r="D25" s="56" t="s">
        <v>77</v>
      </c>
      <c r="E25" s="71"/>
      <c r="F25" s="71"/>
      <c r="G25" s="50"/>
      <c r="H25" s="72"/>
      <c r="I25" s="72" t="s">
        <v>70</v>
      </c>
      <c r="J25" s="145" t="s">
        <v>66</v>
      </c>
      <c r="K25" s="145" t="s">
        <v>66</v>
      </c>
      <c r="L25" s="146">
        <v>0</v>
      </c>
      <c r="M25" s="145" t="s">
        <v>66</v>
      </c>
      <c r="N25" s="145" t="s">
        <v>66</v>
      </c>
      <c r="O25" s="147">
        <v>1</v>
      </c>
      <c r="P25" s="142">
        <f>H25*L25/O25</f>
        <v>0</v>
      </c>
      <c r="Q25" s="173">
        <f>P25</f>
        <v>0</v>
      </c>
      <c r="R25" s="177"/>
      <c r="S25" s="178"/>
    </row>
    <row r="26" s="1" customFormat="1" customHeight="1" spans="1:36">
      <c r="A26" s="73" t="s">
        <v>92</v>
      </c>
      <c r="B26" s="74" t="s">
        <v>93</v>
      </c>
      <c r="C26" s="75" t="s">
        <v>94</v>
      </c>
      <c r="D26" s="76" t="s">
        <v>95</v>
      </c>
      <c r="E26" s="76" t="s">
        <v>96</v>
      </c>
      <c r="F26" s="77" t="s">
        <v>97</v>
      </c>
      <c r="G26" s="78" t="s">
        <v>98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183"/>
      <c r="AA26" s="79" t="s">
        <v>99</v>
      </c>
      <c r="AB26" s="79"/>
      <c r="AC26" s="79"/>
      <c r="AD26" s="79"/>
      <c r="AE26" s="78" t="s">
        <v>100</v>
      </c>
      <c r="AF26" s="183"/>
      <c r="AG26" s="193" t="s">
        <v>61</v>
      </c>
      <c r="AH26" s="194" t="s">
        <v>101</v>
      </c>
      <c r="AI26" s="77" t="s">
        <v>62</v>
      </c>
      <c r="AJ26" s="195" t="s">
        <v>19</v>
      </c>
    </row>
    <row r="27" s="1" customFormat="1" customHeight="1" spans="1:36">
      <c r="A27" s="47"/>
      <c r="B27" s="80"/>
      <c r="C27" s="81"/>
      <c r="D27" s="82"/>
      <c r="E27" s="82"/>
      <c r="F27" s="83"/>
      <c r="G27" s="84" t="s">
        <v>102</v>
      </c>
      <c r="H27" s="85"/>
      <c r="I27" s="85"/>
      <c r="J27" s="85"/>
      <c r="K27" s="85"/>
      <c r="L27" s="85"/>
      <c r="M27" s="85"/>
      <c r="N27" s="85"/>
      <c r="O27" s="148"/>
      <c r="P27" s="149" t="s">
        <v>103</v>
      </c>
      <c r="Q27" s="149"/>
      <c r="R27" s="149" t="s">
        <v>104</v>
      </c>
      <c r="S27" s="149"/>
      <c r="T27" s="149" t="s">
        <v>105</v>
      </c>
      <c r="U27" s="149"/>
      <c r="V27" s="149"/>
      <c r="W27" s="179" t="s">
        <v>106</v>
      </c>
      <c r="X27" s="179"/>
      <c r="Y27" s="179"/>
      <c r="Z27" s="184" t="s">
        <v>107</v>
      </c>
      <c r="AA27" s="81" t="s">
        <v>108</v>
      </c>
      <c r="AB27" s="29" t="s">
        <v>109</v>
      </c>
      <c r="AC27" s="30" t="s">
        <v>110</v>
      </c>
      <c r="AD27" s="121" t="s">
        <v>111</v>
      </c>
      <c r="AE27" s="185" t="s">
        <v>112</v>
      </c>
      <c r="AF27" s="184" t="s">
        <v>113</v>
      </c>
      <c r="AG27" s="196"/>
      <c r="AH27" s="197"/>
      <c r="AI27" s="198"/>
      <c r="AJ27" s="199"/>
    </row>
    <row r="28" s="1" customFormat="1" ht="31" customHeight="1" spans="1:36">
      <c r="A28" s="47"/>
      <c r="B28" s="86"/>
      <c r="C28" s="45"/>
      <c r="D28" s="34"/>
      <c r="E28" s="34"/>
      <c r="F28" s="87"/>
      <c r="G28" s="88" t="s">
        <v>114</v>
      </c>
      <c r="H28" s="34" t="s">
        <v>52</v>
      </c>
      <c r="I28" s="34" t="s">
        <v>115</v>
      </c>
      <c r="J28" s="34" t="s">
        <v>116</v>
      </c>
      <c r="K28" s="34" t="s">
        <v>117</v>
      </c>
      <c r="L28" s="34" t="s">
        <v>118</v>
      </c>
      <c r="M28" s="34" t="s">
        <v>119</v>
      </c>
      <c r="N28" s="34" t="s">
        <v>120</v>
      </c>
      <c r="O28" s="34" t="s">
        <v>121</v>
      </c>
      <c r="P28" s="34" t="s">
        <v>122</v>
      </c>
      <c r="Q28" s="34" t="s">
        <v>123</v>
      </c>
      <c r="R28" s="34" t="s">
        <v>124</v>
      </c>
      <c r="S28" s="34" t="s">
        <v>125</v>
      </c>
      <c r="T28" s="34" t="s">
        <v>126</v>
      </c>
      <c r="U28" s="34" t="s">
        <v>127</v>
      </c>
      <c r="V28" s="34" t="s">
        <v>128</v>
      </c>
      <c r="W28" s="180" t="s">
        <v>129</v>
      </c>
      <c r="X28" s="34" t="s">
        <v>130</v>
      </c>
      <c r="Y28" s="34" t="s">
        <v>131</v>
      </c>
      <c r="Z28" s="35"/>
      <c r="AA28" s="45"/>
      <c r="AB28" s="33"/>
      <c r="AC28" s="34"/>
      <c r="AD28" s="87"/>
      <c r="AE28" s="186"/>
      <c r="AF28" s="35"/>
      <c r="AG28" s="200"/>
      <c r="AH28" s="33"/>
      <c r="AI28" s="201"/>
      <c r="AJ28" s="202"/>
    </row>
    <row r="29" s="4" customFormat="1" customHeight="1" spans="1:36">
      <c r="A29" s="89"/>
      <c r="B29" s="90">
        <v>1</v>
      </c>
      <c r="C29" s="91" t="s">
        <v>230</v>
      </c>
      <c r="D29" s="92" t="s">
        <v>133</v>
      </c>
      <c r="E29" s="93">
        <v>1</v>
      </c>
      <c r="F29" s="94">
        <v>700</v>
      </c>
      <c r="G29" s="95" t="s">
        <v>134</v>
      </c>
      <c r="H29" s="96" t="s">
        <v>135</v>
      </c>
      <c r="I29" s="96"/>
      <c r="J29" s="96">
        <v>300</v>
      </c>
      <c r="K29" s="96">
        <v>45</v>
      </c>
      <c r="L29" s="96">
        <v>800</v>
      </c>
      <c r="M29" s="150">
        <v>0.02</v>
      </c>
      <c r="N29" s="141">
        <v>0.03</v>
      </c>
      <c r="O29" s="141">
        <v>0.95</v>
      </c>
      <c r="P29" s="93">
        <v>10</v>
      </c>
      <c r="Q29" s="143">
        <f t="shared" ref="Q29:Q64" si="6">J29*10000*(1-N29+M29)/P29/12/26/20</f>
        <v>47.5961538461538</v>
      </c>
      <c r="R29" s="181">
        <v>23.5</v>
      </c>
      <c r="S29" s="143">
        <f t="shared" ref="S29:S64" si="7">L29*R29/26/20</f>
        <v>36.1538461538462</v>
      </c>
      <c r="T29" s="92">
        <v>4</v>
      </c>
      <c r="U29" s="93">
        <v>1</v>
      </c>
      <c r="V29" s="143">
        <f t="shared" ref="V29:V64" si="8">T29*U29</f>
        <v>4</v>
      </c>
      <c r="W29" s="92">
        <v>1</v>
      </c>
      <c r="X29" s="92">
        <v>0.8</v>
      </c>
      <c r="Y29" s="187">
        <f t="shared" ref="Y29:Y64" si="9">K29*X29*W29</f>
        <v>36</v>
      </c>
      <c r="Z29" s="188">
        <f t="shared" ref="Z29:Z64" si="10">(S29+Q29)/O29+Y29+V29</f>
        <v>128.157894736842</v>
      </c>
      <c r="AA29" s="189">
        <v>10</v>
      </c>
      <c r="AB29" s="190">
        <v>5800</v>
      </c>
      <c r="AC29" s="93">
        <v>1</v>
      </c>
      <c r="AD29" s="191">
        <f t="shared" ref="AD29:AD64" si="11">AC29*AA29*AB29/26/10</f>
        <v>223.076923076923</v>
      </c>
      <c r="AE29" s="192">
        <v>0.4</v>
      </c>
      <c r="AF29" s="188">
        <f t="shared" ref="AF29:AF64" si="12">AE29*Z29</f>
        <v>51.2631578947368</v>
      </c>
      <c r="AG29" s="203">
        <v>1</v>
      </c>
      <c r="AH29" s="143">
        <f t="shared" ref="AH29:AH64" si="13">(AD29+AF29)/AG29/F29</f>
        <v>0.391914401388086</v>
      </c>
      <c r="AI29" s="204">
        <f t="shared" ref="AI29:AI33" si="14">AH29*E29</f>
        <v>0.391914401388086</v>
      </c>
      <c r="AJ29" s="205" t="s">
        <v>136</v>
      </c>
    </row>
    <row r="30" s="1" customFormat="1" customHeight="1" spans="1:36">
      <c r="A30" s="47"/>
      <c r="B30" s="97">
        <v>2</v>
      </c>
      <c r="C30" s="91"/>
      <c r="D30" s="92" t="s">
        <v>137</v>
      </c>
      <c r="E30" s="93">
        <v>1</v>
      </c>
      <c r="F30" s="94">
        <v>550</v>
      </c>
      <c r="G30" s="95" t="s">
        <v>138</v>
      </c>
      <c r="H30" s="96" t="s">
        <v>139</v>
      </c>
      <c r="I30" s="96" t="s">
        <v>140</v>
      </c>
      <c r="J30" s="96">
        <v>1200</v>
      </c>
      <c r="K30" s="96">
        <v>280</v>
      </c>
      <c r="L30" s="96">
        <v>1400</v>
      </c>
      <c r="M30" s="150">
        <v>0.025</v>
      </c>
      <c r="N30" s="141">
        <v>0.03</v>
      </c>
      <c r="O30" s="141">
        <v>0.95</v>
      </c>
      <c r="P30" s="93">
        <v>10</v>
      </c>
      <c r="Q30" s="143">
        <f t="shared" si="6"/>
        <v>191.346153846154</v>
      </c>
      <c r="R30" s="181">
        <v>23.5</v>
      </c>
      <c r="S30" s="143">
        <f t="shared" si="7"/>
        <v>63.2692307692308</v>
      </c>
      <c r="T30" s="96">
        <v>4</v>
      </c>
      <c r="U30" s="182">
        <v>1</v>
      </c>
      <c r="V30" s="143">
        <f t="shared" si="8"/>
        <v>4</v>
      </c>
      <c r="W30" s="96">
        <v>1</v>
      </c>
      <c r="X30" s="96">
        <v>0.8</v>
      </c>
      <c r="Y30" s="187">
        <f t="shared" si="9"/>
        <v>224</v>
      </c>
      <c r="Z30" s="188">
        <f t="shared" si="10"/>
        <v>496.016194331984</v>
      </c>
      <c r="AA30" s="189">
        <v>10</v>
      </c>
      <c r="AB30" s="190">
        <v>5800</v>
      </c>
      <c r="AC30" s="93">
        <v>12</v>
      </c>
      <c r="AD30" s="191">
        <f t="shared" si="11"/>
        <v>2676.92307692308</v>
      </c>
      <c r="AE30" s="192">
        <v>0.13</v>
      </c>
      <c r="AF30" s="188">
        <f t="shared" si="12"/>
        <v>64.4821052631579</v>
      </c>
      <c r="AG30" s="206">
        <v>0.997</v>
      </c>
      <c r="AH30" s="143">
        <f t="shared" si="13"/>
        <v>4.99937117203654</v>
      </c>
      <c r="AI30" s="204">
        <f t="shared" si="14"/>
        <v>4.99937117203654</v>
      </c>
      <c r="AJ30" s="205" t="s">
        <v>136</v>
      </c>
    </row>
    <row r="31" s="1" customFormat="1" customHeight="1" spans="1:36">
      <c r="A31" s="47"/>
      <c r="B31" s="98">
        <v>3</v>
      </c>
      <c r="C31" s="91"/>
      <c r="D31" s="96" t="s">
        <v>141</v>
      </c>
      <c r="E31" s="99">
        <v>1</v>
      </c>
      <c r="F31" s="94">
        <v>550</v>
      </c>
      <c r="G31" s="95" t="s">
        <v>142</v>
      </c>
      <c r="H31" s="96" t="s">
        <v>135</v>
      </c>
      <c r="I31" s="96"/>
      <c r="J31" s="96">
        <v>32</v>
      </c>
      <c r="K31" s="96">
        <v>25</v>
      </c>
      <c r="L31" s="96">
        <v>40</v>
      </c>
      <c r="M31" s="150">
        <v>0.02</v>
      </c>
      <c r="N31" s="141">
        <v>0.03</v>
      </c>
      <c r="O31" s="141">
        <v>0.95</v>
      </c>
      <c r="P31" s="93">
        <v>10</v>
      </c>
      <c r="Q31" s="143">
        <f t="shared" si="6"/>
        <v>5.07692307692308</v>
      </c>
      <c r="R31" s="181">
        <v>23.5</v>
      </c>
      <c r="S31" s="143">
        <f t="shared" si="7"/>
        <v>1.80769230769231</v>
      </c>
      <c r="T31" s="92"/>
      <c r="U31" s="182">
        <v>0</v>
      </c>
      <c r="V31" s="143">
        <f t="shared" si="8"/>
        <v>0</v>
      </c>
      <c r="W31" s="92">
        <v>1</v>
      </c>
      <c r="X31" s="96">
        <v>0.8</v>
      </c>
      <c r="Y31" s="187">
        <f t="shared" si="9"/>
        <v>20</v>
      </c>
      <c r="Z31" s="188">
        <f t="shared" si="10"/>
        <v>27.246963562753</v>
      </c>
      <c r="AA31" s="189">
        <v>10</v>
      </c>
      <c r="AB31" s="190">
        <v>5800</v>
      </c>
      <c r="AC31" s="93">
        <v>2</v>
      </c>
      <c r="AD31" s="191">
        <f t="shared" si="11"/>
        <v>446.153846153846</v>
      </c>
      <c r="AE31" s="192">
        <v>0.0028</v>
      </c>
      <c r="AF31" s="188">
        <f t="shared" si="12"/>
        <v>0.0762914979757085</v>
      </c>
      <c r="AG31" s="206">
        <v>0.997</v>
      </c>
      <c r="AH31" s="143">
        <f t="shared" si="13"/>
        <v>0.813768829491788</v>
      </c>
      <c r="AI31" s="204">
        <f t="shared" si="14"/>
        <v>0.813768829491788</v>
      </c>
      <c r="AJ31" s="205" t="s">
        <v>136</v>
      </c>
    </row>
    <row r="32" s="1" customFormat="1" customHeight="1" spans="1:36">
      <c r="A32" s="47"/>
      <c r="B32" s="97">
        <v>4</v>
      </c>
      <c r="C32" s="91"/>
      <c r="D32" s="96" t="s">
        <v>143</v>
      </c>
      <c r="E32" s="99">
        <v>1</v>
      </c>
      <c r="F32" s="94">
        <v>550</v>
      </c>
      <c r="G32" s="95" t="s">
        <v>144</v>
      </c>
      <c r="H32" s="96" t="s">
        <v>66</v>
      </c>
      <c r="I32" s="96"/>
      <c r="J32" s="96">
        <v>8</v>
      </c>
      <c r="K32" s="96">
        <v>6</v>
      </c>
      <c r="L32" s="96">
        <v>100</v>
      </c>
      <c r="M32" s="150">
        <v>0.01</v>
      </c>
      <c r="N32" s="141">
        <v>0.03</v>
      </c>
      <c r="O32" s="141">
        <v>0.95</v>
      </c>
      <c r="P32" s="93">
        <v>10</v>
      </c>
      <c r="Q32" s="143">
        <f t="shared" si="6"/>
        <v>1.25641025641026</v>
      </c>
      <c r="R32" s="181">
        <v>23.5</v>
      </c>
      <c r="S32" s="143">
        <f t="shared" si="7"/>
        <v>4.51923076923077</v>
      </c>
      <c r="T32" s="96"/>
      <c r="U32" s="182">
        <v>0</v>
      </c>
      <c r="V32" s="143">
        <f t="shared" si="8"/>
        <v>0</v>
      </c>
      <c r="W32" s="96">
        <v>1</v>
      </c>
      <c r="X32" s="96">
        <v>0.8</v>
      </c>
      <c r="Y32" s="187">
        <f t="shared" si="9"/>
        <v>4.8</v>
      </c>
      <c r="Z32" s="188">
        <f t="shared" si="10"/>
        <v>10.8796221322537</v>
      </c>
      <c r="AA32" s="189">
        <v>10</v>
      </c>
      <c r="AB32" s="190">
        <v>5800</v>
      </c>
      <c r="AC32" s="93">
        <v>2</v>
      </c>
      <c r="AD32" s="191">
        <f t="shared" si="11"/>
        <v>446.153846153846</v>
      </c>
      <c r="AE32" s="192">
        <v>0.0028</v>
      </c>
      <c r="AF32" s="188">
        <f t="shared" si="12"/>
        <v>0.0304629419703104</v>
      </c>
      <c r="AG32" s="206">
        <v>0.997</v>
      </c>
      <c r="AH32" s="143">
        <f t="shared" si="13"/>
        <v>0.813685254118385</v>
      </c>
      <c r="AI32" s="204">
        <f t="shared" si="14"/>
        <v>0.813685254118385</v>
      </c>
      <c r="AJ32" s="205" t="s">
        <v>136</v>
      </c>
    </row>
    <row r="33" s="1" customFormat="1" customHeight="1" spans="1:36">
      <c r="A33" s="47"/>
      <c r="B33" s="97">
        <v>5</v>
      </c>
      <c r="C33" s="91"/>
      <c r="D33" s="96" t="s">
        <v>145</v>
      </c>
      <c r="E33" s="99">
        <v>1</v>
      </c>
      <c r="F33" s="94">
        <v>550</v>
      </c>
      <c r="G33" s="95" t="s">
        <v>146</v>
      </c>
      <c r="H33" s="96" t="s">
        <v>147</v>
      </c>
      <c r="I33" s="96"/>
      <c r="J33" s="96">
        <v>100</v>
      </c>
      <c r="K33" s="96">
        <v>30</v>
      </c>
      <c r="L33" s="96">
        <v>2200</v>
      </c>
      <c r="M33" s="150">
        <v>0.02</v>
      </c>
      <c r="N33" s="141">
        <v>0.03</v>
      </c>
      <c r="O33" s="141">
        <v>0.95</v>
      </c>
      <c r="P33" s="93">
        <v>10</v>
      </c>
      <c r="Q33" s="143">
        <f t="shared" si="6"/>
        <v>15.8653846153846</v>
      </c>
      <c r="R33" s="181">
        <v>23.5</v>
      </c>
      <c r="S33" s="143">
        <f t="shared" si="7"/>
        <v>99.4230769230769</v>
      </c>
      <c r="T33" s="92"/>
      <c r="U33" s="182">
        <v>0.03</v>
      </c>
      <c r="V33" s="143">
        <f t="shared" si="8"/>
        <v>0</v>
      </c>
      <c r="W33" s="92">
        <v>1</v>
      </c>
      <c r="X33" s="96">
        <v>0.8</v>
      </c>
      <c r="Y33" s="143">
        <f t="shared" si="9"/>
        <v>24</v>
      </c>
      <c r="Z33" s="188">
        <f t="shared" si="10"/>
        <v>145.356275303644</v>
      </c>
      <c r="AA33" s="189">
        <v>10</v>
      </c>
      <c r="AB33" s="190">
        <v>5800</v>
      </c>
      <c r="AC33" s="93">
        <v>2</v>
      </c>
      <c r="AD33" s="191">
        <f t="shared" si="11"/>
        <v>446.153846153846</v>
      </c>
      <c r="AE33" s="192">
        <v>0.0028</v>
      </c>
      <c r="AF33" s="188">
        <f t="shared" si="12"/>
        <v>0.406997570850202</v>
      </c>
      <c r="AG33" s="206">
        <v>1</v>
      </c>
      <c r="AH33" s="143">
        <f t="shared" si="13"/>
        <v>0.811928806772175</v>
      </c>
      <c r="AI33" s="204">
        <f t="shared" si="14"/>
        <v>0.811928806772175</v>
      </c>
      <c r="AJ33" s="205" t="s">
        <v>136</v>
      </c>
    </row>
    <row r="34" s="1" customFormat="1" customHeight="1" spans="1:36">
      <c r="A34" s="47"/>
      <c r="B34" s="97"/>
      <c r="C34" s="100"/>
      <c r="D34" s="96"/>
      <c r="E34" s="99">
        <v>1</v>
      </c>
      <c r="F34" s="101">
        <v>1</v>
      </c>
      <c r="G34" s="95"/>
      <c r="H34" s="96"/>
      <c r="I34" s="96"/>
      <c r="J34" s="96"/>
      <c r="K34" s="96"/>
      <c r="L34" s="96"/>
      <c r="M34" s="141"/>
      <c r="N34" s="141"/>
      <c r="O34" s="141"/>
      <c r="P34" s="93"/>
      <c r="Q34" s="143" t="e">
        <f t="shared" si="6"/>
        <v>#DIV/0!</v>
      </c>
      <c r="R34" s="93"/>
      <c r="S34" s="143">
        <f t="shared" si="7"/>
        <v>0</v>
      </c>
      <c r="T34" s="96"/>
      <c r="U34" s="182"/>
      <c r="V34" s="143">
        <f t="shared" si="8"/>
        <v>0</v>
      </c>
      <c r="W34" s="96"/>
      <c r="X34" s="96">
        <v>0.8</v>
      </c>
      <c r="Y34" s="143">
        <f t="shared" si="9"/>
        <v>0</v>
      </c>
      <c r="Z34" s="188" t="e">
        <f t="shared" si="10"/>
        <v>#DIV/0!</v>
      </c>
      <c r="AA34" s="189"/>
      <c r="AB34" s="190"/>
      <c r="AC34" s="93">
        <v>0.5</v>
      </c>
      <c r="AD34" s="191">
        <f t="shared" si="11"/>
        <v>0</v>
      </c>
      <c r="AE34" s="192"/>
      <c r="AF34" s="188" t="e">
        <f t="shared" si="12"/>
        <v>#DIV/0!</v>
      </c>
      <c r="AG34" s="207"/>
      <c r="AH34" s="143" t="e">
        <f t="shared" si="13"/>
        <v>#DIV/0!</v>
      </c>
      <c r="AI34" s="191">
        <v>0</v>
      </c>
      <c r="AJ34" s="208"/>
    </row>
    <row r="35" s="1" customFormat="1" customHeight="1" spans="1:36">
      <c r="A35" s="47"/>
      <c r="B35" s="97"/>
      <c r="C35" s="100"/>
      <c r="D35" s="96"/>
      <c r="E35" s="99">
        <v>1</v>
      </c>
      <c r="F35" s="101">
        <v>1</v>
      </c>
      <c r="G35" s="95"/>
      <c r="H35" s="96"/>
      <c r="I35" s="96"/>
      <c r="J35" s="96"/>
      <c r="K35" s="96"/>
      <c r="L35" s="96"/>
      <c r="M35" s="141"/>
      <c r="N35" s="141"/>
      <c r="O35" s="141"/>
      <c r="P35" s="93"/>
      <c r="Q35" s="143" t="e">
        <f t="shared" si="6"/>
        <v>#DIV/0!</v>
      </c>
      <c r="R35" s="93"/>
      <c r="S35" s="143">
        <f t="shared" si="7"/>
        <v>0</v>
      </c>
      <c r="T35" s="92"/>
      <c r="U35" s="182"/>
      <c r="V35" s="143">
        <f t="shared" si="8"/>
        <v>0</v>
      </c>
      <c r="W35" s="92"/>
      <c r="X35" s="96">
        <v>0.8</v>
      </c>
      <c r="Y35" s="143">
        <f t="shared" si="9"/>
        <v>0</v>
      </c>
      <c r="Z35" s="188" t="e">
        <f t="shared" si="10"/>
        <v>#DIV/0!</v>
      </c>
      <c r="AA35" s="189"/>
      <c r="AB35" s="190"/>
      <c r="AC35" s="93">
        <v>1</v>
      </c>
      <c r="AD35" s="191">
        <f t="shared" si="11"/>
        <v>0</v>
      </c>
      <c r="AE35" s="192"/>
      <c r="AF35" s="188" t="e">
        <f t="shared" si="12"/>
        <v>#DIV/0!</v>
      </c>
      <c r="AG35" s="207"/>
      <c r="AH35" s="143" t="e">
        <f t="shared" si="13"/>
        <v>#DIV/0!</v>
      </c>
      <c r="AI35" s="191">
        <v>0</v>
      </c>
      <c r="AJ35" s="208"/>
    </row>
    <row r="36" s="1" customFormat="1" customHeight="1" spans="1:36">
      <c r="A36" s="47"/>
      <c r="B36" s="97"/>
      <c r="C36" s="100"/>
      <c r="D36" s="96"/>
      <c r="E36" s="99">
        <v>1</v>
      </c>
      <c r="F36" s="101">
        <v>1</v>
      </c>
      <c r="G36" s="95"/>
      <c r="H36" s="96"/>
      <c r="I36" s="96"/>
      <c r="J36" s="96"/>
      <c r="K36" s="96"/>
      <c r="L36" s="96"/>
      <c r="M36" s="141"/>
      <c r="N36" s="141"/>
      <c r="O36" s="141"/>
      <c r="P36" s="93"/>
      <c r="Q36" s="143" t="e">
        <f t="shared" si="6"/>
        <v>#DIV/0!</v>
      </c>
      <c r="R36" s="93"/>
      <c r="S36" s="143">
        <f t="shared" si="7"/>
        <v>0</v>
      </c>
      <c r="T36" s="96"/>
      <c r="U36" s="182"/>
      <c r="V36" s="143">
        <f t="shared" si="8"/>
        <v>0</v>
      </c>
      <c r="W36" s="96"/>
      <c r="X36" s="96">
        <v>0.8</v>
      </c>
      <c r="Y36" s="143">
        <f t="shared" si="9"/>
        <v>0</v>
      </c>
      <c r="Z36" s="188" t="e">
        <f t="shared" si="10"/>
        <v>#DIV/0!</v>
      </c>
      <c r="AA36" s="189"/>
      <c r="AB36" s="190"/>
      <c r="AC36" s="93">
        <v>1</v>
      </c>
      <c r="AD36" s="191">
        <f t="shared" si="11"/>
        <v>0</v>
      </c>
      <c r="AE36" s="192"/>
      <c r="AF36" s="188" t="e">
        <f t="shared" si="12"/>
        <v>#DIV/0!</v>
      </c>
      <c r="AG36" s="207"/>
      <c r="AH36" s="143" t="e">
        <f t="shared" si="13"/>
        <v>#DIV/0!</v>
      </c>
      <c r="AI36" s="191">
        <v>0</v>
      </c>
      <c r="AJ36" s="208"/>
    </row>
    <row r="37" s="1" customFormat="1" customHeight="1" spans="1:36">
      <c r="A37" s="47"/>
      <c r="B37" s="97"/>
      <c r="C37" s="100"/>
      <c r="D37" s="96"/>
      <c r="E37" s="99">
        <v>1</v>
      </c>
      <c r="F37" s="101">
        <v>1</v>
      </c>
      <c r="G37" s="95"/>
      <c r="H37" s="96"/>
      <c r="I37" s="96"/>
      <c r="J37" s="96"/>
      <c r="K37" s="96"/>
      <c r="L37" s="96"/>
      <c r="M37" s="141"/>
      <c r="N37" s="141"/>
      <c r="O37" s="141"/>
      <c r="P37" s="93"/>
      <c r="Q37" s="143" t="e">
        <f t="shared" si="6"/>
        <v>#DIV/0!</v>
      </c>
      <c r="R37" s="93"/>
      <c r="S37" s="143">
        <f t="shared" si="7"/>
        <v>0</v>
      </c>
      <c r="T37" s="96"/>
      <c r="U37" s="182"/>
      <c r="V37" s="143">
        <f t="shared" si="8"/>
        <v>0</v>
      </c>
      <c r="W37" s="96"/>
      <c r="X37" s="96">
        <v>0.8</v>
      </c>
      <c r="Y37" s="143">
        <f t="shared" si="9"/>
        <v>0</v>
      </c>
      <c r="Z37" s="188" t="e">
        <f t="shared" si="10"/>
        <v>#DIV/0!</v>
      </c>
      <c r="AA37" s="189"/>
      <c r="AB37" s="190"/>
      <c r="AC37" s="93">
        <v>1</v>
      </c>
      <c r="AD37" s="191">
        <f t="shared" si="11"/>
        <v>0</v>
      </c>
      <c r="AE37" s="192"/>
      <c r="AF37" s="188" t="e">
        <f t="shared" si="12"/>
        <v>#DIV/0!</v>
      </c>
      <c r="AG37" s="207"/>
      <c r="AH37" s="143" t="e">
        <f t="shared" si="13"/>
        <v>#DIV/0!</v>
      </c>
      <c r="AI37" s="191">
        <v>0</v>
      </c>
      <c r="AJ37" s="208"/>
    </row>
    <row r="38" s="1" customFormat="1" hidden="1" customHeight="1" spans="1:36">
      <c r="A38" s="47"/>
      <c r="B38" s="97"/>
      <c r="C38" s="100"/>
      <c r="D38" s="96"/>
      <c r="E38" s="99">
        <v>1</v>
      </c>
      <c r="F38" s="101">
        <v>1</v>
      </c>
      <c r="G38" s="95"/>
      <c r="H38" s="96"/>
      <c r="I38" s="96"/>
      <c r="J38" s="96"/>
      <c r="K38" s="96"/>
      <c r="L38" s="96"/>
      <c r="M38" s="141"/>
      <c r="N38" s="141"/>
      <c r="O38" s="141"/>
      <c r="P38" s="93"/>
      <c r="Q38" s="143" t="e">
        <f t="shared" si="6"/>
        <v>#DIV/0!</v>
      </c>
      <c r="R38" s="93"/>
      <c r="S38" s="143">
        <f t="shared" si="7"/>
        <v>0</v>
      </c>
      <c r="T38" s="92">
        <v>8</v>
      </c>
      <c r="U38" s="182"/>
      <c r="V38" s="143">
        <f t="shared" si="8"/>
        <v>0</v>
      </c>
      <c r="W38" s="92"/>
      <c r="X38" s="96">
        <v>0.8</v>
      </c>
      <c r="Y38" s="143">
        <f t="shared" si="9"/>
        <v>0</v>
      </c>
      <c r="Z38" s="188" t="e">
        <f t="shared" si="10"/>
        <v>#DIV/0!</v>
      </c>
      <c r="AA38" s="189"/>
      <c r="AB38" s="190"/>
      <c r="AC38" s="93"/>
      <c r="AD38" s="191">
        <f t="shared" si="11"/>
        <v>0</v>
      </c>
      <c r="AE38" s="192"/>
      <c r="AF38" s="188" t="e">
        <f t="shared" si="12"/>
        <v>#DIV/0!</v>
      </c>
      <c r="AG38" s="209"/>
      <c r="AH38" s="143" t="e">
        <f t="shared" si="13"/>
        <v>#DIV/0!</v>
      </c>
      <c r="AI38" s="191">
        <v>0</v>
      </c>
      <c r="AJ38" s="208"/>
    </row>
    <row r="39" s="1" customFormat="1" hidden="1" customHeight="1" spans="1:36">
      <c r="A39" s="47"/>
      <c r="B39" s="97"/>
      <c r="C39" s="100"/>
      <c r="D39" s="96"/>
      <c r="E39" s="99">
        <v>1</v>
      </c>
      <c r="F39" s="101">
        <v>1</v>
      </c>
      <c r="G39" s="95"/>
      <c r="H39" s="96"/>
      <c r="I39" s="96"/>
      <c r="J39" s="96"/>
      <c r="K39" s="96"/>
      <c r="L39" s="96"/>
      <c r="M39" s="141"/>
      <c r="N39" s="141"/>
      <c r="O39" s="141"/>
      <c r="P39" s="93"/>
      <c r="Q39" s="143" t="e">
        <f t="shared" si="6"/>
        <v>#DIV/0!</v>
      </c>
      <c r="R39" s="93"/>
      <c r="S39" s="143">
        <f t="shared" si="7"/>
        <v>0</v>
      </c>
      <c r="T39" s="96">
        <v>8</v>
      </c>
      <c r="U39" s="182"/>
      <c r="V39" s="143">
        <f t="shared" si="8"/>
        <v>0</v>
      </c>
      <c r="W39" s="96"/>
      <c r="X39" s="96">
        <v>0.8</v>
      </c>
      <c r="Y39" s="143">
        <f t="shared" si="9"/>
        <v>0</v>
      </c>
      <c r="Z39" s="188" t="e">
        <f t="shared" si="10"/>
        <v>#DIV/0!</v>
      </c>
      <c r="AA39" s="189"/>
      <c r="AB39" s="190"/>
      <c r="AC39" s="93"/>
      <c r="AD39" s="191">
        <f t="shared" si="11"/>
        <v>0</v>
      </c>
      <c r="AE39" s="192"/>
      <c r="AF39" s="188" t="e">
        <f t="shared" si="12"/>
        <v>#DIV/0!</v>
      </c>
      <c r="AG39" s="209"/>
      <c r="AH39" s="143" t="e">
        <f t="shared" si="13"/>
        <v>#DIV/0!</v>
      </c>
      <c r="AI39" s="191">
        <v>0</v>
      </c>
      <c r="AJ39" s="208"/>
    </row>
    <row r="40" s="1" customFormat="1" hidden="1" customHeight="1" spans="1:36">
      <c r="A40" s="47"/>
      <c r="B40" s="97"/>
      <c r="C40" s="100"/>
      <c r="D40" s="96"/>
      <c r="E40" s="99">
        <v>1</v>
      </c>
      <c r="F40" s="101">
        <v>1</v>
      </c>
      <c r="G40" s="95"/>
      <c r="H40" s="96"/>
      <c r="I40" s="96"/>
      <c r="J40" s="96"/>
      <c r="K40" s="96"/>
      <c r="L40" s="96"/>
      <c r="M40" s="141"/>
      <c r="N40" s="141"/>
      <c r="O40" s="141"/>
      <c r="P40" s="93"/>
      <c r="Q40" s="143" t="e">
        <f t="shared" si="6"/>
        <v>#DIV/0!</v>
      </c>
      <c r="R40" s="93"/>
      <c r="S40" s="143">
        <f t="shared" si="7"/>
        <v>0</v>
      </c>
      <c r="T40" s="92">
        <v>8</v>
      </c>
      <c r="U40" s="182"/>
      <c r="V40" s="143">
        <f t="shared" si="8"/>
        <v>0</v>
      </c>
      <c r="W40" s="92"/>
      <c r="X40" s="96">
        <v>0.8</v>
      </c>
      <c r="Y40" s="143">
        <f t="shared" si="9"/>
        <v>0</v>
      </c>
      <c r="Z40" s="188" t="e">
        <f t="shared" si="10"/>
        <v>#DIV/0!</v>
      </c>
      <c r="AA40" s="189"/>
      <c r="AB40" s="190"/>
      <c r="AC40" s="93"/>
      <c r="AD40" s="191">
        <f t="shared" si="11"/>
        <v>0</v>
      </c>
      <c r="AE40" s="192"/>
      <c r="AF40" s="188" t="e">
        <f t="shared" si="12"/>
        <v>#DIV/0!</v>
      </c>
      <c r="AG40" s="209"/>
      <c r="AH40" s="143" t="e">
        <f t="shared" si="13"/>
        <v>#DIV/0!</v>
      </c>
      <c r="AI40" s="191">
        <v>0</v>
      </c>
      <c r="AJ40" s="208"/>
    </row>
    <row r="41" s="1" customFormat="1" hidden="1" customHeight="1" spans="1:36">
      <c r="A41" s="47"/>
      <c r="B41" s="97"/>
      <c r="C41" s="100"/>
      <c r="D41" s="96"/>
      <c r="E41" s="99">
        <v>1</v>
      </c>
      <c r="F41" s="101">
        <v>1</v>
      </c>
      <c r="G41" s="95"/>
      <c r="H41" s="96"/>
      <c r="I41" s="96"/>
      <c r="J41" s="96"/>
      <c r="K41" s="96"/>
      <c r="L41" s="96"/>
      <c r="M41" s="141"/>
      <c r="N41" s="141"/>
      <c r="O41" s="141"/>
      <c r="P41" s="93"/>
      <c r="Q41" s="143" t="e">
        <f t="shared" si="6"/>
        <v>#DIV/0!</v>
      </c>
      <c r="R41" s="93"/>
      <c r="S41" s="143">
        <f t="shared" si="7"/>
        <v>0</v>
      </c>
      <c r="T41" s="96">
        <v>8</v>
      </c>
      <c r="U41" s="182"/>
      <c r="V41" s="143">
        <f t="shared" si="8"/>
        <v>0</v>
      </c>
      <c r="W41" s="96"/>
      <c r="X41" s="96">
        <v>0.8</v>
      </c>
      <c r="Y41" s="143">
        <f t="shared" si="9"/>
        <v>0</v>
      </c>
      <c r="Z41" s="188" t="e">
        <f t="shared" si="10"/>
        <v>#DIV/0!</v>
      </c>
      <c r="AA41" s="189"/>
      <c r="AB41" s="190"/>
      <c r="AC41" s="93"/>
      <c r="AD41" s="191">
        <f t="shared" si="11"/>
        <v>0</v>
      </c>
      <c r="AE41" s="192"/>
      <c r="AF41" s="188" t="e">
        <f t="shared" si="12"/>
        <v>#DIV/0!</v>
      </c>
      <c r="AG41" s="209"/>
      <c r="AH41" s="143" t="e">
        <f t="shared" si="13"/>
        <v>#DIV/0!</v>
      </c>
      <c r="AI41" s="191">
        <v>0</v>
      </c>
      <c r="AJ41" s="208"/>
    </row>
    <row r="42" s="1" customFormat="1" hidden="1" customHeight="1" spans="1:36">
      <c r="A42" s="47"/>
      <c r="B42" s="97"/>
      <c r="C42" s="100"/>
      <c r="D42" s="96"/>
      <c r="E42" s="99">
        <v>1</v>
      </c>
      <c r="F42" s="101">
        <v>1</v>
      </c>
      <c r="G42" s="95"/>
      <c r="H42" s="96"/>
      <c r="I42" s="96"/>
      <c r="J42" s="96"/>
      <c r="K42" s="96"/>
      <c r="L42" s="96"/>
      <c r="M42" s="141"/>
      <c r="N42" s="141"/>
      <c r="O42" s="141"/>
      <c r="P42" s="93"/>
      <c r="Q42" s="143" t="e">
        <f t="shared" si="6"/>
        <v>#DIV/0!</v>
      </c>
      <c r="R42" s="93"/>
      <c r="S42" s="143">
        <f t="shared" si="7"/>
        <v>0</v>
      </c>
      <c r="T42" s="92">
        <v>8</v>
      </c>
      <c r="U42" s="182"/>
      <c r="V42" s="143">
        <f t="shared" si="8"/>
        <v>0</v>
      </c>
      <c r="W42" s="92"/>
      <c r="X42" s="96">
        <v>0.8</v>
      </c>
      <c r="Y42" s="143">
        <f t="shared" si="9"/>
        <v>0</v>
      </c>
      <c r="Z42" s="188" t="e">
        <f t="shared" si="10"/>
        <v>#DIV/0!</v>
      </c>
      <c r="AA42" s="189"/>
      <c r="AB42" s="190"/>
      <c r="AC42" s="93"/>
      <c r="AD42" s="191">
        <f t="shared" si="11"/>
        <v>0</v>
      </c>
      <c r="AE42" s="192"/>
      <c r="AF42" s="188" t="e">
        <f t="shared" si="12"/>
        <v>#DIV/0!</v>
      </c>
      <c r="AG42" s="209"/>
      <c r="AH42" s="143" t="e">
        <f t="shared" si="13"/>
        <v>#DIV/0!</v>
      </c>
      <c r="AI42" s="191">
        <v>0</v>
      </c>
      <c r="AJ42" s="208"/>
    </row>
    <row r="43" s="1" customFormat="1" hidden="1" customHeight="1" spans="1:36">
      <c r="A43" s="47"/>
      <c r="B43" s="97"/>
      <c r="C43" s="100"/>
      <c r="D43" s="96"/>
      <c r="E43" s="99">
        <v>1</v>
      </c>
      <c r="F43" s="101">
        <v>1</v>
      </c>
      <c r="G43" s="95"/>
      <c r="H43" s="96"/>
      <c r="I43" s="96"/>
      <c r="J43" s="96"/>
      <c r="K43" s="96"/>
      <c r="L43" s="96"/>
      <c r="M43" s="141"/>
      <c r="N43" s="141"/>
      <c r="O43" s="141"/>
      <c r="P43" s="93"/>
      <c r="Q43" s="143" t="e">
        <f t="shared" si="6"/>
        <v>#DIV/0!</v>
      </c>
      <c r="R43" s="93"/>
      <c r="S43" s="143">
        <f t="shared" si="7"/>
        <v>0</v>
      </c>
      <c r="T43" s="96">
        <v>8</v>
      </c>
      <c r="U43" s="182"/>
      <c r="V43" s="143">
        <f t="shared" si="8"/>
        <v>0</v>
      </c>
      <c r="W43" s="96"/>
      <c r="X43" s="96">
        <v>0.8</v>
      </c>
      <c r="Y43" s="143">
        <f t="shared" si="9"/>
        <v>0</v>
      </c>
      <c r="Z43" s="188" t="e">
        <f t="shared" si="10"/>
        <v>#DIV/0!</v>
      </c>
      <c r="AA43" s="189"/>
      <c r="AB43" s="190"/>
      <c r="AC43" s="93"/>
      <c r="AD43" s="191">
        <f t="shared" si="11"/>
        <v>0</v>
      </c>
      <c r="AE43" s="192"/>
      <c r="AF43" s="188" t="e">
        <f t="shared" si="12"/>
        <v>#DIV/0!</v>
      </c>
      <c r="AG43" s="209"/>
      <c r="AH43" s="143" t="e">
        <f t="shared" si="13"/>
        <v>#DIV/0!</v>
      </c>
      <c r="AI43" s="191">
        <v>0</v>
      </c>
      <c r="AJ43" s="208"/>
    </row>
    <row r="44" s="1" customFormat="1" hidden="1" customHeight="1" spans="1:36">
      <c r="A44" s="47"/>
      <c r="B44" s="97"/>
      <c r="C44" s="100"/>
      <c r="D44" s="96"/>
      <c r="E44" s="99">
        <v>1</v>
      </c>
      <c r="F44" s="101">
        <v>1</v>
      </c>
      <c r="G44" s="95"/>
      <c r="H44" s="96"/>
      <c r="I44" s="96"/>
      <c r="J44" s="96"/>
      <c r="K44" s="96"/>
      <c r="L44" s="96"/>
      <c r="M44" s="141"/>
      <c r="N44" s="141"/>
      <c r="O44" s="141"/>
      <c r="P44" s="93"/>
      <c r="Q44" s="143" t="e">
        <f t="shared" si="6"/>
        <v>#DIV/0!</v>
      </c>
      <c r="R44" s="93"/>
      <c r="S44" s="143">
        <f t="shared" si="7"/>
        <v>0</v>
      </c>
      <c r="T44" s="92">
        <v>8</v>
      </c>
      <c r="U44" s="182"/>
      <c r="V44" s="143">
        <f t="shared" si="8"/>
        <v>0</v>
      </c>
      <c r="W44" s="92"/>
      <c r="X44" s="96">
        <v>0.8</v>
      </c>
      <c r="Y44" s="143">
        <f t="shared" si="9"/>
        <v>0</v>
      </c>
      <c r="Z44" s="188" t="e">
        <f t="shared" si="10"/>
        <v>#DIV/0!</v>
      </c>
      <c r="AA44" s="189"/>
      <c r="AB44" s="190"/>
      <c r="AC44" s="93"/>
      <c r="AD44" s="191">
        <f t="shared" si="11"/>
        <v>0</v>
      </c>
      <c r="AE44" s="192"/>
      <c r="AF44" s="188" t="e">
        <f t="shared" si="12"/>
        <v>#DIV/0!</v>
      </c>
      <c r="AG44" s="209"/>
      <c r="AH44" s="143" t="e">
        <f t="shared" si="13"/>
        <v>#DIV/0!</v>
      </c>
      <c r="AI44" s="191">
        <v>0</v>
      </c>
      <c r="AJ44" s="208"/>
    </row>
    <row r="45" s="1" customFormat="1" hidden="1" customHeight="1" spans="1:36">
      <c r="A45" s="47"/>
      <c r="B45" s="97"/>
      <c r="C45" s="100"/>
      <c r="D45" s="96"/>
      <c r="E45" s="99">
        <v>1</v>
      </c>
      <c r="F45" s="101">
        <v>1</v>
      </c>
      <c r="G45" s="95"/>
      <c r="H45" s="96"/>
      <c r="I45" s="96"/>
      <c r="J45" s="96"/>
      <c r="K45" s="96"/>
      <c r="L45" s="96"/>
      <c r="M45" s="141"/>
      <c r="N45" s="141"/>
      <c r="O45" s="141"/>
      <c r="P45" s="93"/>
      <c r="Q45" s="143" t="e">
        <f t="shared" si="6"/>
        <v>#DIV/0!</v>
      </c>
      <c r="R45" s="93"/>
      <c r="S45" s="143">
        <f t="shared" si="7"/>
        <v>0</v>
      </c>
      <c r="T45" s="96">
        <v>8</v>
      </c>
      <c r="U45" s="182"/>
      <c r="V45" s="143">
        <f t="shared" si="8"/>
        <v>0</v>
      </c>
      <c r="W45" s="96"/>
      <c r="X45" s="96">
        <v>0.8</v>
      </c>
      <c r="Y45" s="143">
        <f t="shared" si="9"/>
        <v>0</v>
      </c>
      <c r="Z45" s="188" t="e">
        <f t="shared" si="10"/>
        <v>#DIV/0!</v>
      </c>
      <c r="AA45" s="189"/>
      <c r="AB45" s="190"/>
      <c r="AC45" s="93"/>
      <c r="AD45" s="191">
        <f t="shared" si="11"/>
        <v>0</v>
      </c>
      <c r="AE45" s="192"/>
      <c r="AF45" s="188" t="e">
        <f t="shared" si="12"/>
        <v>#DIV/0!</v>
      </c>
      <c r="AG45" s="209"/>
      <c r="AH45" s="143" t="e">
        <f t="shared" si="13"/>
        <v>#DIV/0!</v>
      </c>
      <c r="AI45" s="191">
        <v>0</v>
      </c>
      <c r="AJ45" s="208"/>
    </row>
    <row r="46" s="1" customFormat="1" hidden="1" customHeight="1" spans="1:36">
      <c r="A46" s="47"/>
      <c r="B46" s="97"/>
      <c r="C46" s="100"/>
      <c r="D46" s="96"/>
      <c r="E46" s="99">
        <v>1</v>
      </c>
      <c r="F46" s="101">
        <v>1</v>
      </c>
      <c r="G46" s="95"/>
      <c r="H46" s="96"/>
      <c r="I46" s="96"/>
      <c r="J46" s="96"/>
      <c r="K46" s="96"/>
      <c r="L46" s="96"/>
      <c r="M46" s="141"/>
      <c r="N46" s="141"/>
      <c r="O46" s="141"/>
      <c r="P46" s="93"/>
      <c r="Q46" s="143" t="e">
        <f t="shared" si="6"/>
        <v>#DIV/0!</v>
      </c>
      <c r="R46" s="93"/>
      <c r="S46" s="143">
        <f t="shared" si="7"/>
        <v>0</v>
      </c>
      <c r="T46" s="92">
        <v>8</v>
      </c>
      <c r="U46" s="182"/>
      <c r="V46" s="143">
        <f t="shared" si="8"/>
        <v>0</v>
      </c>
      <c r="W46" s="92"/>
      <c r="X46" s="96">
        <v>0.8</v>
      </c>
      <c r="Y46" s="143">
        <f t="shared" si="9"/>
        <v>0</v>
      </c>
      <c r="Z46" s="188" t="e">
        <f t="shared" si="10"/>
        <v>#DIV/0!</v>
      </c>
      <c r="AA46" s="189"/>
      <c r="AB46" s="190"/>
      <c r="AC46" s="93"/>
      <c r="AD46" s="191">
        <f t="shared" si="11"/>
        <v>0</v>
      </c>
      <c r="AE46" s="192"/>
      <c r="AF46" s="188" t="e">
        <f t="shared" si="12"/>
        <v>#DIV/0!</v>
      </c>
      <c r="AG46" s="209"/>
      <c r="AH46" s="143" t="e">
        <f t="shared" si="13"/>
        <v>#DIV/0!</v>
      </c>
      <c r="AI46" s="191">
        <v>0</v>
      </c>
      <c r="AJ46" s="208"/>
    </row>
    <row r="47" s="1" customFormat="1" hidden="1" customHeight="1" spans="1:36">
      <c r="A47" s="47"/>
      <c r="B47" s="97"/>
      <c r="C47" s="100"/>
      <c r="D47" s="96"/>
      <c r="E47" s="99">
        <v>1</v>
      </c>
      <c r="F47" s="101">
        <v>1</v>
      </c>
      <c r="G47" s="95"/>
      <c r="H47" s="96"/>
      <c r="I47" s="96"/>
      <c r="J47" s="96"/>
      <c r="K47" s="96"/>
      <c r="L47" s="96"/>
      <c r="M47" s="141"/>
      <c r="N47" s="141"/>
      <c r="O47" s="141"/>
      <c r="P47" s="93"/>
      <c r="Q47" s="143" t="e">
        <f t="shared" si="6"/>
        <v>#DIV/0!</v>
      </c>
      <c r="R47" s="93"/>
      <c r="S47" s="143">
        <f t="shared" si="7"/>
        <v>0</v>
      </c>
      <c r="T47" s="96">
        <v>8</v>
      </c>
      <c r="U47" s="182"/>
      <c r="V47" s="143">
        <f t="shared" si="8"/>
        <v>0</v>
      </c>
      <c r="W47" s="96"/>
      <c r="X47" s="96">
        <v>0.8</v>
      </c>
      <c r="Y47" s="143">
        <f t="shared" si="9"/>
        <v>0</v>
      </c>
      <c r="Z47" s="188" t="e">
        <f t="shared" si="10"/>
        <v>#DIV/0!</v>
      </c>
      <c r="AA47" s="189"/>
      <c r="AB47" s="190"/>
      <c r="AC47" s="93"/>
      <c r="AD47" s="191">
        <f t="shared" si="11"/>
        <v>0</v>
      </c>
      <c r="AE47" s="192"/>
      <c r="AF47" s="188" t="e">
        <f t="shared" si="12"/>
        <v>#DIV/0!</v>
      </c>
      <c r="AG47" s="209"/>
      <c r="AH47" s="143" t="e">
        <f t="shared" si="13"/>
        <v>#DIV/0!</v>
      </c>
      <c r="AI47" s="191">
        <v>0</v>
      </c>
      <c r="AJ47" s="208"/>
    </row>
    <row r="48" s="1" customFormat="1" hidden="1" customHeight="1" spans="1:36">
      <c r="A48" s="47"/>
      <c r="B48" s="97"/>
      <c r="C48" s="100"/>
      <c r="D48" s="96"/>
      <c r="E48" s="99">
        <v>1</v>
      </c>
      <c r="F48" s="101">
        <v>1</v>
      </c>
      <c r="G48" s="95"/>
      <c r="H48" s="96"/>
      <c r="I48" s="96"/>
      <c r="J48" s="96"/>
      <c r="K48" s="96"/>
      <c r="L48" s="96"/>
      <c r="M48" s="141"/>
      <c r="N48" s="141"/>
      <c r="O48" s="141"/>
      <c r="P48" s="93"/>
      <c r="Q48" s="143" t="e">
        <f t="shared" si="6"/>
        <v>#DIV/0!</v>
      </c>
      <c r="R48" s="93"/>
      <c r="S48" s="143">
        <f t="shared" si="7"/>
        <v>0</v>
      </c>
      <c r="T48" s="92">
        <v>8</v>
      </c>
      <c r="U48" s="182"/>
      <c r="V48" s="143">
        <f t="shared" si="8"/>
        <v>0</v>
      </c>
      <c r="W48" s="92"/>
      <c r="X48" s="96">
        <v>0.8</v>
      </c>
      <c r="Y48" s="143">
        <f t="shared" si="9"/>
        <v>0</v>
      </c>
      <c r="Z48" s="188" t="e">
        <f t="shared" si="10"/>
        <v>#DIV/0!</v>
      </c>
      <c r="AA48" s="189"/>
      <c r="AB48" s="190"/>
      <c r="AC48" s="93"/>
      <c r="AD48" s="191">
        <f t="shared" si="11"/>
        <v>0</v>
      </c>
      <c r="AE48" s="192"/>
      <c r="AF48" s="188" t="e">
        <f t="shared" si="12"/>
        <v>#DIV/0!</v>
      </c>
      <c r="AG48" s="209"/>
      <c r="AH48" s="143" t="e">
        <f t="shared" si="13"/>
        <v>#DIV/0!</v>
      </c>
      <c r="AI48" s="191">
        <v>0</v>
      </c>
      <c r="AJ48" s="208"/>
    </row>
    <row r="49" s="1" customFormat="1" hidden="1" customHeight="1" spans="1:36">
      <c r="A49" s="47"/>
      <c r="B49" s="97"/>
      <c r="C49" s="100"/>
      <c r="D49" s="96"/>
      <c r="E49" s="99">
        <v>1</v>
      </c>
      <c r="F49" s="101">
        <v>1</v>
      </c>
      <c r="G49" s="95"/>
      <c r="H49" s="96"/>
      <c r="I49" s="96"/>
      <c r="J49" s="96"/>
      <c r="K49" s="96"/>
      <c r="L49" s="96"/>
      <c r="M49" s="141"/>
      <c r="N49" s="141"/>
      <c r="O49" s="141"/>
      <c r="P49" s="93"/>
      <c r="Q49" s="143" t="e">
        <f t="shared" si="6"/>
        <v>#DIV/0!</v>
      </c>
      <c r="R49" s="93"/>
      <c r="S49" s="143">
        <f t="shared" si="7"/>
        <v>0</v>
      </c>
      <c r="T49" s="96">
        <v>8</v>
      </c>
      <c r="U49" s="182"/>
      <c r="V49" s="143">
        <f t="shared" si="8"/>
        <v>0</v>
      </c>
      <c r="W49" s="96"/>
      <c r="X49" s="96">
        <v>0.8</v>
      </c>
      <c r="Y49" s="143">
        <f t="shared" si="9"/>
        <v>0</v>
      </c>
      <c r="Z49" s="188" t="e">
        <f t="shared" si="10"/>
        <v>#DIV/0!</v>
      </c>
      <c r="AA49" s="189"/>
      <c r="AB49" s="190"/>
      <c r="AC49" s="93"/>
      <c r="AD49" s="191">
        <f t="shared" si="11"/>
        <v>0</v>
      </c>
      <c r="AE49" s="192"/>
      <c r="AF49" s="188" t="e">
        <f t="shared" si="12"/>
        <v>#DIV/0!</v>
      </c>
      <c r="AG49" s="209"/>
      <c r="AH49" s="143" t="e">
        <f t="shared" si="13"/>
        <v>#DIV/0!</v>
      </c>
      <c r="AI49" s="191">
        <v>0</v>
      </c>
      <c r="AJ49" s="208"/>
    </row>
    <row r="50" s="1" customFormat="1" hidden="1" customHeight="1" spans="1:36">
      <c r="A50" s="47"/>
      <c r="B50" s="97"/>
      <c r="C50" s="100"/>
      <c r="D50" s="96"/>
      <c r="E50" s="99">
        <v>1</v>
      </c>
      <c r="F50" s="101">
        <v>1</v>
      </c>
      <c r="G50" s="95"/>
      <c r="H50" s="96"/>
      <c r="I50" s="96"/>
      <c r="J50" s="96"/>
      <c r="K50" s="96"/>
      <c r="L50" s="96"/>
      <c r="M50" s="141"/>
      <c r="N50" s="141"/>
      <c r="O50" s="141"/>
      <c r="P50" s="93"/>
      <c r="Q50" s="143" t="e">
        <f t="shared" si="6"/>
        <v>#DIV/0!</v>
      </c>
      <c r="R50" s="93"/>
      <c r="S50" s="143">
        <f t="shared" si="7"/>
        <v>0</v>
      </c>
      <c r="T50" s="92">
        <v>8</v>
      </c>
      <c r="U50" s="182"/>
      <c r="V50" s="143">
        <f t="shared" si="8"/>
        <v>0</v>
      </c>
      <c r="W50" s="92"/>
      <c r="X50" s="96">
        <v>0.8</v>
      </c>
      <c r="Y50" s="143">
        <f t="shared" si="9"/>
        <v>0</v>
      </c>
      <c r="Z50" s="188" t="e">
        <f t="shared" si="10"/>
        <v>#DIV/0!</v>
      </c>
      <c r="AA50" s="189"/>
      <c r="AB50" s="190"/>
      <c r="AC50" s="93"/>
      <c r="AD50" s="191">
        <f t="shared" si="11"/>
        <v>0</v>
      </c>
      <c r="AE50" s="192"/>
      <c r="AF50" s="188" t="e">
        <f t="shared" si="12"/>
        <v>#DIV/0!</v>
      </c>
      <c r="AG50" s="209"/>
      <c r="AH50" s="143" t="e">
        <f t="shared" si="13"/>
        <v>#DIV/0!</v>
      </c>
      <c r="AI50" s="191">
        <v>0</v>
      </c>
      <c r="AJ50" s="208"/>
    </row>
    <row r="51" s="1" customFormat="1" hidden="1" customHeight="1" spans="1:36">
      <c r="A51" s="47"/>
      <c r="B51" s="97"/>
      <c r="C51" s="100"/>
      <c r="D51" s="96"/>
      <c r="E51" s="99">
        <v>1</v>
      </c>
      <c r="F51" s="101">
        <v>1</v>
      </c>
      <c r="G51" s="95"/>
      <c r="H51" s="96"/>
      <c r="I51" s="96"/>
      <c r="J51" s="96"/>
      <c r="K51" s="96"/>
      <c r="L51" s="96"/>
      <c r="M51" s="141"/>
      <c r="N51" s="141"/>
      <c r="O51" s="141"/>
      <c r="P51" s="93"/>
      <c r="Q51" s="143" t="e">
        <f t="shared" si="6"/>
        <v>#DIV/0!</v>
      </c>
      <c r="R51" s="93"/>
      <c r="S51" s="143">
        <f t="shared" si="7"/>
        <v>0</v>
      </c>
      <c r="T51" s="96">
        <v>8</v>
      </c>
      <c r="U51" s="182"/>
      <c r="V51" s="143">
        <f t="shared" si="8"/>
        <v>0</v>
      </c>
      <c r="W51" s="96"/>
      <c r="X51" s="96">
        <v>0.8</v>
      </c>
      <c r="Y51" s="143">
        <f t="shared" si="9"/>
        <v>0</v>
      </c>
      <c r="Z51" s="188" t="e">
        <f t="shared" si="10"/>
        <v>#DIV/0!</v>
      </c>
      <c r="AA51" s="189"/>
      <c r="AB51" s="190"/>
      <c r="AC51" s="93"/>
      <c r="AD51" s="191">
        <f t="shared" si="11"/>
        <v>0</v>
      </c>
      <c r="AE51" s="192"/>
      <c r="AF51" s="188" t="e">
        <f t="shared" si="12"/>
        <v>#DIV/0!</v>
      </c>
      <c r="AG51" s="209"/>
      <c r="AH51" s="143" t="e">
        <f t="shared" si="13"/>
        <v>#DIV/0!</v>
      </c>
      <c r="AI51" s="191">
        <v>0</v>
      </c>
      <c r="AJ51" s="208"/>
    </row>
    <row r="52" s="1" customFormat="1" hidden="1" customHeight="1" spans="1:36">
      <c r="A52" s="47"/>
      <c r="B52" s="97"/>
      <c r="C52" s="100"/>
      <c r="D52" s="96"/>
      <c r="E52" s="99">
        <v>1</v>
      </c>
      <c r="F52" s="101">
        <v>1</v>
      </c>
      <c r="G52" s="95"/>
      <c r="H52" s="96"/>
      <c r="I52" s="96"/>
      <c r="J52" s="96"/>
      <c r="K52" s="96"/>
      <c r="L52" s="96"/>
      <c r="M52" s="141"/>
      <c r="N52" s="141"/>
      <c r="O52" s="141"/>
      <c r="P52" s="93"/>
      <c r="Q52" s="143" t="e">
        <f t="shared" si="6"/>
        <v>#DIV/0!</v>
      </c>
      <c r="R52" s="93"/>
      <c r="S52" s="143">
        <f t="shared" si="7"/>
        <v>0</v>
      </c>
      <c r="T52" s="92">
        <v>8</v>
      </c>
      <c r="U52" s="182"/>
      <c r="V52" s="143">
        <f t="shared" si="8"/>
        <v>0</v>
      </c>
      <c r="W52" s="92"/>
      <c r="X52" s="96">
        <v>0.8</v>
      </c>
      <c r="Y52" s="143">
        <f t="shared" si="9"/>
        <v>0</v>
      </c>
      <c r="Z52" s="188" t="e">
        <f t="shared" si="10"/>
        <v>#DIV/0!</v>
      </c>
      <c r="AA52" s="189"/>
      <c r="AB52" s="190"/>
      <c r="AC52" s="93"/>
      <c r="AD52" s="191">
        <f t="shared" si="11"/>
        <v>0</v>
      </c>
      <c r="AE52" s="192"/>
      <c r="AF52" s="188" t="e">
        <f t="shared" si="12"/>
        <v>#DIV/0!</v>
      </c>
      <c r="AG52" s="209"/>
      <c r="AH52" s="143" t="e">
        <f t="shared" si="13"/>
        <v>#DIV/0!</v>
      </c>
      <c r="AI52" s="191">
        <v>0</v>
      </c>
      <c r="AJ52" s="208"/>
    </row>
    <row r="53" s="1" customFormat="1" hidden="1" customHeight="1" spans="1:36">
      <c r="A53" s="47"/>
      <c r="B53" s="97"/>
      <c r="C53" s="100"/>
      <c r="D53" s="96"/>
      <c r="E53" s="99">
        <v>1</v>
      </c>
      <c r="F53" s="101">
        <v>1</v>
      </c>
      <c r="G53" s="95"/>
      <c r="H53" s="96"/>
      <c r="I53" s="96"/>
      <c r="J53" s="96"/>
      <c r="K53" s="96"/>
      <c r="L53" s="96"/>
      <c r="M53" s="141"/>
      <c r="N53" s="141"/>
      <c r="O53" s="141"/>
      <c r="P53" s="93"/>
      <c r="Q53" s="143" t="e">
        <f t="shared" si="6"/>
        <v>#DIV/0!</v>
      </c>
      <c r="R53" s="93"/>
      <c r="S53" s="143">
        <f t="shared" si="7"/>
        <v>0</v>
      </c>
      <c r="T53" s="96">
        <v>8</v>
      </c>
      <c r="U53" s="182"/>
      <c r="V53" s="143">
        <f t="shared" si="8"/>
        <v>0</v>
      </c>
      <c r="W53" s="96"/>
      <c r="X53" s="96">
        <v>0.8</v>
      </c>
      <c r="Y53" s="143">
        <f t="shared" si="9"/>
        <v>0</v>
      </c>
      <c r="Z53" s="188" t="e">
        <f t="shared" si="10"/>
        <v>#DIV/0!</v>
      </c>
      <c r="AA53" s="189"/>
      <c r="AB53" s="190"/>
      <c r="AC53" s="93"/>
      <c r="AD53" s="191">
        <f t="shared" si="11"/>
        <v>0</v>
      </c>
      <c r="AE53" s="192"/>
      <c r="AF53" s="188" t="e">
        <f t="shared" si="12"/>
        <v>#DIV/0!</v>
      </c>
      <c r="AG53" s="209"/>
      <c r="AH53" s="143" t="e">
        <f t="shared" si="13"/>
        <v>#DIV/0!</v>
      </c>
      <c r="AI53" s="191">
        <v>0</v>
      </c>
      <c r="AJ53" s="208"/>
    </row>
    <row r="54" s="1" customFormat="1" hidden="1" customHeight="1" spans="1:36">
      <c r="A54" s="47"/>
      <c r="B54" s="97"/>
      <c r="C54" s="100"/>
      <c r="D54" s="96"/>
      <c r="E54" s="99">
        <v>1</v>
      </c>
      <c r="F54" s="101">
        <v>1</v>
      </c>
      <c r="G54" s="95"/>
      <c r="H54" s="96"/>
      <c r="I54" s="96"/>
      <c r="J54" s="96"/>
      <c r="K54" s="96"/>
      <c r="L54" s="96"/>
      <c r="M54" s="141"/>
      <c r="N54" s="141"/>
      <c r="O54" s="141"/>
      <c r="P54" s="93"/>
      <c r="Q54" s="143" t="e">
        <f t="shared" si="6"/>
        <v>#DIV/0!</v>
      </c>
      <c r="R54" s="93"/>
      <c r="S54" s="143">
        <f t="shared" si="7"/>
        <v>0</v>
      </c>
      <c r="T54" s="92">
        <v>8</v>
      </c>
      <c r="U54" s="182"/>
      <c r="V54" s="143">
        <f t="shared" si="8"/>
        <v>0</v>
      </c>
      <c r="W54" s="92"/>
      <c r="X54" s="96">
        <v>0.8</v>
      </c>
      <c r="Y54" s="143">
        <f t="shared" si="9"/>
        <v>0</v>
      </c>
      <c r="Z54" s="188" t="e">
        <f t="shared" si="10"/>
        <v>#DIV/0!</v>
      </c>
      <c r="AA54" s="189"/>
      <c r="AB54" s="190"/>
      <c r="AC54" s="93"/>
      <c r="AD54" s="191">
        <f t="shared" si="11"/>
        <v>0</v>
      </c>
      <c r="AE54" s="192"/>
      <c r="AF54" s="188" t="e">
        <f t="shared" si="12"/>
        <v>#DIV/0!</v>
      </c>
      <c r="AG54" s="209"/>
      <c r="AH54" s="143" t="e">
        <f t="shared" si="13"/>
        <v>#DIV/0!</v>
      </c>
      <c r="AI54" s="191">
        <v>0</v>
      </c>
      <c r="AJ54" s="208"/>
    </row>
    <row r="55" s="1" customFormat="1" hidden="1" customHeight="1" spans="1:36">
      <c r="A55" s="47"/>
      <c r="B55" s="97"/>
      <c r="C55" s="100"/>
      <c r="D55" s="96"/>
      <c r="E55" s="99">
        <v>1</v>
      </c>
      <c r="F55" s="101">
        <v>1</v>
      </c>
      <c r="G55" s="95"/>
      <c r="H55" s="96"/>
      <c r="I55" s="96"/>
      <c r="J55" s="96"/>
      <c r="K55" s="96"/>
      <c r="L55" s="96"/>
      <c r="M55" s="141"/>
      <c r="N55" s="141"/>
      <c r="O55" s="141"/>
      <c r="P55" s="93"/>
      <c r="Q55" s="143" t="e">
        <f t="shared" si="6"/>
        <v>#DIV/0!</v>
      </c>
      <c r="R55" s="93"/>
      <c r="S55" s="143">
        <f t="shared" si="7"/>
        <v>0</v>
      </c>
      <c r="T55" s="96">
        <v>8</v>
      </c>
      <c r="U55" s="182"/>
      <c r="V55" s="143">
        <f t="shared" si="8"/>
        <v>0</v>
      </c>
      <c r="W55" s="96"/>
      <c r="X55" s="96">
        <v>0.8</v>
      </c>
      <c r="Y55" s="143">
        <f t="shared" si="9"/>
        <v>0</v>
      </c>
      <c r="Z55" s="188" t="e">
        <f t="shared" si="10"/>
        <v>#DIV/0!</v>
      </c>
      <c r="AA55" s="189"/>
      <c r="AB55" s="190"/>
      <c r="AC55" s="93"/>
      <c r="AD55" s="191">
        <f t="shared" si="11"/>
        <v>0</v>
      </c>
      <c r="AE55" s="192"/>
      <c r="AF55" s="188" t="e">
        <f t="shared" si="12"/>
        <v>#DIV/0!</v>
      </c>
      <c r="AG55" s="209"/>
      <c r="AH55" s="143" t="e">
        <f t="shared" si="13"/>
        <v>#DIV/0!</v>
      </c>
      <c r="AI55" s="191">
        <v>0</v>
      </c>
      <c r="AJ55" s="208"/>
    </row>
    <row r="56" s="1" customFormat="1" hidden="1" customHeight="1" spans="1:36">
      <c r="A56" s="47"/>
      <c r="B56" s="97"/>
      <c r="C56" s="100"/>
      <c r="D56" s="96"/>
      <c r="E56" s="99">
        <v>1</v>
      </c>
      <c r="F56" s="101">
        <v>1</v>
      </c>
      <c r="G56" s="95"/>
      <c r="H56" s="96"/>
      <c r="I56" s="96"/>
      <c r="J56" s="96"/>
      <c r="K56" s="96"/>
      <c r="L56" s="96"/>
      <c r="M56" s="141"/>
      <c r="N56" s="141"/>
      <c r="O56" s="141"/>
      <c r="P56" s="93"/>
      <c r="Q56" s="143" t="e">
        <f t="shared" si="6"/>
        <v>#DIV/0!</v>
      </c>
      <c r="R56" s="93"/>
      <c r="S56" s="143">
        <f t="shared" si="7"/>
        <v>0</v>
      </c>
      <c r="T56" s="92">
        <v>8</v>
      </c>
      <c r="U56" s="182"/>
      <c r="V56" s="143">
        <f t="shared" si="8"/>
        <v>0</v>
      </c>
      <c r="W56" s="92"/>
      <c r="X56" s="96">
        <v>0.8</v>
      </c>
      <c r="Y56" s="143">
        <f t="shared" si="9"/>
        <v>0</v>
      </c>
      <c r="Z56" s="188" t="e">
        <f t="shared" si="10"/>
        <v>#DIV/0!</v>
      </c>
      <c r="AA56" s="189"/>
      <c r="AB56" s="190"/>
      <c r="AC56" s="93"/>
      <c r="AD56" s="191">
        <f t="shared" si="11"/>
        <v>0</v>
      </c>
      <c r="AE56" s="192"/>
      <c r="AF56" s="188" t="e">
        <f t="shared" si="12"/>
        <v>#DIV/0!</v>
      </c>
      <c r="AG56" s="209"/>
      <c r="AH56" s="143" t="e">
        <f t="shared" si="13"/>
        <v>#DIV/0!</v>
      </c>
      <c r="AI56" s="191">
        <v>0</v>
      </c>
      <c r="AJ56" s="208"/>
    </row>
    <row r="57" s="1" customFormat="1" hidden="1" customHeight="1" spans="1:36">
      <c r="A57" s="47"/>
      <c r="B57" s="97"/>
      <c r="C57" s="100"/>
      <c r="D57" s="96"/>
      <c r="E57" s="99">
        <v>1</v>
      </c>
      <c r="F57" s="101">
        <v>1</v>
      </c>
      <c r="G57" s="95"/>
      <c r="H57" s="96"/>
      <c r="I57" s="96"/>
      <c r="J57" s="96"/>
      <c r="K57" s="96"/>
      <c r="L57" s="96"/>
      <c r="M57" s="141"/>
      <c r="N57" s="141"/>
      <c r="O57" s="141"/>
      <c r="P57" s="93"/>
      <c r="Q57" s="143" t="e">
        <f t="shared" si="6"/>
        <v>#DIV/0!</v>
      </c>
      <c r="R57" s="93"/>
      <c r="S57" s="143">
        <f t="shared" si="7"/>
        <v>0</v>
      </c>
      <c r="T57" s="96">
        <v>8</v>
      </c>
      <c r="U57" s="182"/>
      <c r="V57" s="143">
        <f t="shared" si="8"/>
        <v>0</v>
      </c>
      <c r="W57" s="96"/>
      <c r="X57" s="96">
        <v>0.8</v>
      </c>
      <c r="Y57" s="143">
        <f t="shared" si="9"/>
        <v>0</v>
      </c>
      <c r="Z57" s="188" t="e">
        <f t="shared" si="10"/>
        <v>#DIV/0!</v>
      </c>
      <c r="AA57" s="189"/>
      <c r="AB57" s="190"/>
      <c r="AC57" s="93"/>
      <c r="AD57" s="191">
        <f t="shared" si="11"/>
        <v>0</v>
      </c>
      <c r="AE57" s="192"/>
      <c r="AF57" s="188" t="e">
        <f t="shared" si="12"/>
        <v>#DIV/0!</v>
      </c>
      <c r="AG57" s="209"/>
      <c r="AH57" s="143" t="e">
        <f t="shared" si="13"/>
        <v>#DIV/0!</v>
      </c>
      <c r="AI57" s="191">
        <v>0</v>
      </c>
      <c r="AJ57" s="208"/>
    </row>
    <row r="58" s="1" customFormat="1" hidden="1" customHeight="1" spans="1:36">
      <c r="A58" s="47"/>
      <c r="B58" s="97"/>
      <c r="C58" s="100"/>
      <c r="D58" s="96"/>
      <c r="E58" s="99">
        <v>1</v>
      </c>
      <c r="F58" s="101">
        <v>1</v>
      </c>
      <c r="G58" s="95"/>
      <c r="H58" s="96"/>
      <c r="I58" s="96"/>
      <c r="J58" s="96"/>
      <c r="K58" s="96"/>
      <c r="L58" s="96"/>
      <c r="M58" s="141"/>
      <c r="N58" s="141"/>
      <c r="O58" s="141"/>
      <c r="P58" s="93"/>
      <c r="Q58" s="143" t="e">
        <f t="shared" si="6"/>
        <v>#DIV/0!</v>
      </c>
      <c r="R58" s="93"/>
      <c r="S58" s="143">
        <f t="shared" si="7"/>
        <v>0</v>
      </c>
      <c r="T58" s="92">
        <v>8</v>
      </c>
      <c r="U58" s="182"/>
      <c r="V58" s="143">
        <f t="shared" si="8"/>
        <v>0</v>
      </c>
      <c r="W58" s="92"/>
      <c r="X58" s="96">
        <v>0.8</v>
      </c>
      <c r="Y58" s="143">
        <f t="shared" si="9"/>
        <v>0</v>
      </c>
      <c r="Z58" s="188" t="e">
        <f t="shared" si="10"/>
        <v>#DIV/0!</v>
      </c>
      <c r="AA58" s="189"/>
      <c r="AB58" s="190"/>
      <c r="AC58" s="93"/>
      <c r="AD58" s="191">
        <f t="shared" si="11"/>
        <v>0</v>
      </c>
      <c r="AE58" s="192"/>
      <c r="AF58" s="188" t="e">
        <f t="shared" si="12"/>
        <v>#DIV/0!</v>
      </c>
      <c r="AG58" s="209"/>
      <c r="AH58" s="143" t="e">
        <f t="shared" si="13"/>
        <v>#DIV/0!</v>
      </c>
      <c r="AI58" s="191">
        <v>0</v>
      </c>
      <c r="AJ58" s="208"/>
    </row>
    <row r="59" s="1" customFormat="1" hidden="1" customHeight="1" spans="1:36">
      <c r="A59" s="47"/>
      <c r="B59" s="97"/>
      <c r="C59" s="100"/>
      <c r="D59" s="96"/>
      <c r="E59" s="99">
        <v>1</v>
      </c>
      <c r="F59" s="101">
        <v>1</v>
      </c>
      <c r="G59" s="95"/>
      <c r="H59" s="96"/>
      <c r="I59" s="96"/>
      <c r="J59" s="96"/>
      <c r="K59" s="96"/>
      <c r="L59" s="96"/>
      <c r="M59" s="141"/>
      <c r="N59" s="141"/>
      <c r="O59" s="141"/>
      <c r="P59" s="93"/>
      <c r="Q59" s="143" t="e">
        <f t="shared" si="6"/>
        <v>#DIV/0!</v>
      </c>
      <c r="R59" s="93"/>
      <c r="S59" s="143">
        <f t="shared" si="7"/>
        <v>0</v>
      </c>
      <c r="T59" s="96">
        <v>8</v>
      </c>
      <c r="U59" s="182"/>
      <c r="V59" s="143">
        <f t="shared" si="8"/>
        <v>0</v>
      </c>
      <c r="W59" s="96"/>
      <c r="X59" s="96">
        <v>0.8</v>
      </c>
      <c r="Y59" s="143">
        <f t="shared" si="9"/>
        <v>0</v>
      </c>
      <c r="Z59" s="188" t="e">
        <f t="shared" si="10"/>
        <v>#DIV/0!</v>
      </c>
      <c r="AA59" s="189"/>
      <c r="AB59" s="190"/>
      <c r="AC59" s="93"/>
      <c r="AD59" s="191">
        <f t="shared" si="11"/>
        <v>0</v>
      </c>
      <c r="AE59" s="192"/>
      <c r="AF59" s="188" t="e">
        <f t="shared" si="12"/>
        <v>#DIV/0!</v>
      </c>
      <c r="AG59" s="209"/>
      <c r="AH59" s="143" t="e">
        <f t="shared" si="13"/>
        <v>#DIV/0!</v>
      </c>
      <c r="AI59" s="191">
        <v>0</v>
      </c>
      <c r="AJ59" s="208"/>
    </row>
    <row r="60" s="1" customFormat="1" hidden="1" customHeight="1" spans="1:36">
      <c r="A60" s="47"/>
      <c r="B60" s="97"/>
      <c r="C60" s="100"/>
      <c r="D60" s="96"/>
      <c r="E60" s="99">
        <v>1</v>
      </c>
      <c r="F60" s="101">
        <v>1</v>
      </c>
      <c r="G60" s="95"/>
      <c r="H60" s="96"/>
      <c r="I60" s="96"/>
      <c r="J60" s="96"/>
      <c r="K60" s="96"/>
      <c r="L60" s="96"/>
      <c r="M60" s="141"/>
      <c r="N60" s="141"/>
      <c r="O60" s="141"/>
      <c r="P60" s="93"/>
      <c r="Q60" s="143" t="e">
        <f t="shared" si="6"/>
        <v>#DIV/0!</v>
      </c>
      <c r="R60" s="93"/>
      <c r="S60" s="143">
        <f t="shared" si="7"/>
        <v>0</v>
      </c>
      <c r="T60" s="92">
        <v>8</v>
      </c>
      <c r="U60" s="182"/>
      <c r="V60" s="143">
        <f t="shared" si="8"/>
        <v>0</v>
      </c>
      <c r="W60" s="92"/>
      <c r="X60" s="96">
        <v>0.8</v>
      </c>
      <c r="Y60" s="143">
        <f t="shared" si="9"/>
        <v>0</v>
      </c>
      <c r="Z60" s="188" t="e">
        <f t="shared" si="10"/>
        <v>#DIV/0!</v>
      </c>
      <c r="AA60" s="189"/>
      <c r="AB60" s="190"/>
      <c r="AC60" s="93"/>
      <c r="AD60" s="191">
        <f t="shared" si="11"/>
        <v>0</v>
      </c>
      <c r="AE60" s="192"/>
      <c r="AF60" s="188" t="e">
        <f t="shared" si="12"/>
        <v>#DIV/0!</v>
      </c>
      <c r="AG60" s="209"/>
      <c r="AH60" s="143" t="e">
        <f t="shared" si="13"/>
        <v>#DIV/0!</v>
      </c>
      <c r="AI60" s="191">
        <v>0</v>
      </c>
      <c r="AJ60" s="208"/>
    </row>
    <row r="61" s="1" customFormat="1" hidden="1" customHeight="1" spans="1:36">
      <c r="A61" s="47"/>
      <c r="B61" s="97"/>
      <c r="C61" s="100"/>
      <c r="D61" s="96"/>
      <c r="E61" s="99">
        <v>1</v>
      </c>
      <c r="F61" s="101">
        <v>1</v>
      </c>
      <c r="G61" s="95"/>
      <c r="H61" s="96"/>
      <c r="I61" s="96"/>
      <c r="J61" s="96"/>
      <c r="K61" s="96"/>
      <c r="L61" s="96"/>
      <c r="M61" s="141"/>
      <c r="N61" s="141"/>
      <c r="O61" s="141"/>
      <c r="P61" s="93"/>
      <c r="Q61" s="143" t="e">
        <f t="shared" si="6"/>
        <v>#DIV/0!</v>
      </c>
      <c r="R61" s="93"/>
      <c r="S61" s="143">
        <f t="shared" si="7"/>
        <v>0</v>
      </c>
      <c r="T61" s="96">
        <v>8</v>
      </c>
      <c r="U61" s="182"/>
      <c r="V61" s="143">
        <f t="shared" si="8"/>
        <v>0</v>
      </c>
      <c r="W61" s="96"/>
      <c r="X61" s="96">
        <v>0.8</v>
      </c>
      <c r="Y61" s="143">
        <f t="shared" si="9"/>
        <v>0</v>
      </c>
      <c r="Z61" s="188" t="e">
        <f t="shared" si="10"/>
        <v>#DIV/0!</v>
      </c>
      <c r="AA61" s="189"/>
      <c r="AB61" s="190"/>
      <c r="AC61" s="93"/>
      <c r="AD61" s="191">
        <f t="shared" si="11"/>
        <v>0</v>
      </c>
      <c r="AE61" s="192"/>
      <c r="AF61" s="188" t="e">
        <f t="shared" si="12"/>
        <v>#DIV/0!</v>
      </c>
      <c r="AG61" s="209"/>
      <c r="AH61" s="143" t="e">
        <f t="shared" si="13"/>
        <v>#DIV/0!</v>
      </c>
      <c r="AI61" s="191">
        <v>0</v>
      </c>
      <c r="AJ61" s="208"/>
    </row>
    <row r="62" s="1" customFormat="1" ht="28" customHeight="1" spans="1:36">
      <c r="A62" s="47"/>
      <c r="B62" s="97"/>
      <c r="C62" s="100"/>
      <c r="D62" s="96"/>
      <c r="E62" s="99">
        <v>1</v>
      </c>
      <c r="F62" s="101">
        <v>1</v>
      </c>
      <c r="G62" s="95"/>
      <c r="H62" s="96"/>
      <c r="I62" s="96"/>
      <c r="J62" s="96"/>
      <c r="K62" s="96"/>
      <c r="L62" s="96"/>
      <c r="M62" s="141"/>
      <c r="N62" s="141"/>
      <c r="O62" s="141"/>
      <c r="P62" s="93"/>
      <c r="Q62" s="143" t="e">
        <f t="shared" si="6"/>
        <v>#DIV/0!</v>
      </c>
      <c r="R62" s="93"/>
      <c r="S62" s="143">
        <f t="shared" si="7"/>
        <v>0</v>
      </c>
      <c r="T62" s="92">
        <v>8</v>
      </c>
      <c r="U62" s="182"/>
      <c r="V62" s="143">
        <f t="shared" si="8"/>
        <v>0</v>
      </c>
      <c r="W62" s="92"/>
      <c r="X62" s="96">
        <v>0.8</v>
      </c>
      <c r="Y62" s="143">
        <f t="shared" si="9"/>
        <v>0</v>
      </c>
      <c r="Z62" s="188" t="e">
        <f t="shared" si="10"/>
        <v>#DIV/0!</v>
      </c>
      <c r="AA62" s="189"/>
      <c r="AB62" s="190"/>
      <c r="AC62" s="93"/>
      <c r="AD62" s="191">
        <f t="shared" si="11"/>
        <v>0</v>
      </c>
      <c r="AE62" s="192"/>
      <c r="AF62" s="188" t="e">
        <f t="shared" si="12"/>
        <v>#DIV/0!</v>
      </c>
      <c r="AG62" s="209"/>
      <c r="AH62" s="143" t="e">
        <f t="shared" si="13"/>
        <v>#DIV/0!</v>
      </c>
      <c r="AI62" s="191">
        <v>0</v>
      </c>
      <c r="AJ62" s="208"/>
    </row>
    <row r="63" s="1" customFormat="1" customHeight="1" spans="1:36">
      <c r="A63" s="47"/>
      <c r="B63" s="97"/>
      <c r="C63" s="100"/>
      <c r="D63" s="96"/>
      <c r="E63" s="99">
        <v>1</v>
      </c>
      <c r="F63" s="101">
        <v>1</v>
      </c>
      <c r="G63" s="95"/>
      <c r="H63" s="96"/>
      <c r="I63" s="96"/>
      <c r="J63" s="96"/>
      <c r="K63" s="96"/>
      <c r="L63" s="96"/>
      <c r="M63" s="141"/>
      <c r="N63" s="141"/>
      <c r="O63" s="141"/>
      <c r="P63" s="93"/>
      <c r="Q63" s="143" t="e">
        <f t="shared" si="6"/>
        <v>#DIV/0!</v>
      </c>
      <c r="R63" s="93"/>
      <c r="S63" s="143">
        <f t="shared" si="7"/>
        <v>0</v>
      </c>
      <c r="T63" s="96"/>
      <c r="U63" s="182"/>
      <c r="V63" s="143">
        <f t="shared" si="8"/>
        <v>0</v>
      </c>
      <c r="W63" s="96"/>
      <c r="X63" s="96">
        <v>0.8</v>
      </c>
      <c r="Y63" s="143">
        <f t="shared" si="9"/>
        <v>0</v>
      </c>
      <c r="Z63" s="188" t="e">
        <f t="shared" si="10"/>
        <v>#DIV/0!</v>
      </c>
      <c r="AA63" s="189"/>
      <c r="AB63" s="190"/>
      <c r="AC63" s="93">
        <v>1</v>
      </c>
      <c r="AD63" s="191">
        <f t="shared" si="11"/>
        <v>0</v>
      </c>
      <c r="AE63" s="192"/>
      <c r="AF63" s="188" t="e">
        <f t="shared" si="12"/>
        <v>#DIV/0!</v>
      </c>
      <c r="AG63" s="207"/>
      <c r="AH63" s="143" t="e">
        <f t="shared" si="13"/>
        <v>#DIV/0!</v>
      </c>
      <c r="AI63" s="191">
        <v>0</v>
      </c>
      <c r="AJ63" s="208"/>
    </row>
    <row r="64" s="1" customFormat="1" customHeight="1" spans="1:36">
      <c r="A64" s="47"/>
      <c r="B64" s="210" t="s">
        <v>77</v>
      </c>
      <c r="C64" s="211" t="s">
        <v>77</v>
      </c>
      <c r="D64" s="56" t="s">
        <v>77</v>
      </c>
      <c r="E64" s="212">
        <v>1</v>
      </c>
      <c r="F64" s="213">
        <v>1</v>
      </c>
      <c r="G64" s="214"/>
      <c r="H64" s="135"/>
      <c r="I64" s="135"/>
      <c r="J64" s="135"/>
      <c r="K64" s="135"/>
      <c r="L64" s="135"/>
      <c r="M64" s="135"/>
      <c r="N64" s="135"/>
      <c r="O64" s="138"/>
      <c r="P64" s="262"/>
      <c r="Q64" s="304" t="e">
        <f t="shared" si="6"/>
        <v>#DIV/0!</v>
      </c>
      <c r="R64" s="93">
        <v>0</v>
      </c>
      <c r="S64" s="304">
        <f t="shared" si="7"/>
        <v>0</v>
      </c>
      <c r="T64" s="71"/>
      <c r="U64" s="71"/>
      <c r="V64" s="145">
        <f t="shared" si="8"/>
        <v>0</v>
      </c>
      <c r="W64" s="71"/>
      <c r="X64" s="71"/>
      <c r="Y64" s="145">
        <f t="shared" si="9"/>
        <v>0</v>
      </c>
      <c r="Z64" s="319" t="e">
        <f t="shared" si="10"/>
        <v>#DIV/0!</v>
      </c>
      <c r="AA64" s="299"/>
      <c r="AB64" s="299"/>
      <c r="AC64" s="71"/>
      <c r="AD64" s="320">
        <f t="shared" si="11"/>
        <v>0</v>
      </c>
      <c r="AE64" s="321"/>
      <c r="AF64" s="319" t="e">
        <f t="shared" si="12"/>
        <v>#DIV/0!</v>
      </c>
      <c r="AG64" s="322">
        <v>1</v>
      </c>
      <c r="AH64" s="145" t="e">
        <f t="shared" si="13"/>
        <v>#DIV/0!</v>
      </c>
      <c r="AI64" s="145">
        <v>0</v>
      </c>
      <c r="AJ64" s="323"/>
    </row>
    <row r="65" s="1" customFormat="1" customHeight="1" spans="1:19">
      <c r="A65" s="69"/>
      <c r="B65" s="215" t="s">
        <v>148</v>
      </c>
      <c r="C65" s="215"/>
      <c r="D65" s="215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305"/>
      <c r="R65" s="306">
        <f>SUM(AI29:AI64)</f>
        <v>7.83066846380697</v>
      </c>
      <c r="S65" s="307"/>
    </row>
    <row r="66" s="1" customFormat="1" ht="32" customHeight="1" spans="1:19">
      <c r="A66" s="217" t="s">
        <v>149</v>
      </c>
      <c r="B66" s="218" t="s">
        <v>150</v>
      </c>
      <c r="C66" s="194" t="s">
        <v>93</v>
      </c>
      <c r="D66" s="76" t="s">
        <v>151</v>
      </c>
      <c r="E66" s="219" t="s">
        <v>152</v>
      </c>
      <c r="F66" s="77" t="s">
        <v>153</v>
      </c>
      <c r="G66" s="220"/>
      <c r="H66" s="194"/>
      <c r="I66" s="219" t="s">
        <v>154</v>
      </c>
      <c r="J66" s="219" t="s">
        <v>155</v>
      </c>
      <c r="K66" s="219" t="s">
        <v>156</v>
      </c>
      <c r="L66" s="263" t="s">
        <v>157</v>
      </c>
      <c r="M66" s="219" t="s">
        <v>158</v>
      </c>
      <c r="N66" s="219" t="s">
        <v>62</v>
      </c>
      <c r="O66" s="264" t="s">
        <v>19</v>
      </c>
      <c r="P66" s="75" t="s">
        <v>159</v>
      </c>
      <c r="Q66" s="308" t="s">
        <v>160</v>
      </c>
      <c r="R66" s="309" t="s">
        <v>38</v>
      </c>
      <c r="S66" s="310" t="s">
        <v>19</v>
      </c>
    </row>
    <row r="67" s="1" customFormat="1" customHeight="1" spans="1:19">
      <c r="A67" s="221"/>
      <c r="B67" s="222"/>
      <c r="C67" s="33"/>
      <c r="D67" s="34"/>
      <c r="E67" s="46"/>
      <c r="F67" s="21" t="s">
        <v>20</v>
      </c>
      <c r="G67" s="21" t="s">
        <v>21</v>
      </c>
      <c r="H67" s="21" t="s">
        <v>22</v>
      </c>
      <c r="I67" s="46"/>
      <c r="J67" s="46"/>
      <c r="K67" s="46"/>
      <c r="L67" s="265"/>
      <c r="M67" s="46"/>
      <c r="N67" s="46"/>
      <c r="O67" s="266"/>
      <c r="P67" s="45"/>
      <c r="Q67" s="165"/>
      <c r="R67" s="166"/>
      <c r="S67" s="167"/>
    </row>
    <row r="68" s="1" customFormat="1" customHeight="1" spans="1:19">
      <c r="A68" s="221"/>
      <c r="B68" s="222"/>
      <c r="C68" s="223">
        <v>1</v>
      </c>
      <c r="D68" s="50"/>
      <c r="E68" s="51">
        <v>1</v>
      </c>
      <c r="F68" s="50" t="s">
        <v>161</v>
      </c>
      <c r="G68" s="50" t="s">
        <v>161</v>
      </c>
      <c r="H68" s="50" t="s">
        <v>161</v>
      </c>
      <c r="I68" s="93">
        <v>1</v>
      </c>
      <c r="J68" s="50" t="s">
        <v>161</v>
      </c>
      <c r="K68" s="129">
        <v>0</v>
      </c>
      <c r="L68" s="93">
        <v>8</v>
      </c>
      <c r="M68" s="129"/>
      <c r="N68" s="267">
        <f t="shared" ref="N68:N80" si="15">M68*E68</f>
        <v>0</v>
      </c>
      <c r="O68" s="268"/>
      <c r="P68" s="269">
        <f>SUM(N68:N80)+SUM(N83:N95)</f>
        <v>0</v>
      </c>
      <c r="Q68" s="311">
        <v>10000</v>
      </c>
      <c r="R68" s="169">
        <f>P68/Q68</f>
        <v>0</v>
      </c>
      <c r="S68" s="170"/>
    </row>
    <row r="69" s="1" customFormat="1" customHeight="1" spans="1:19">
      <c r="A69" s="221"/>
      <c r="B69" s="222"/>
      <c r="C69" s="224">
        <v>2</v>
      </c>
      <c r="D69" s="54"/>
      <c r="E69" s="61"/>
      <c r="F69" s="54"/>
      <c r="G69" s="54"/>
      <c r="H69" s="54"/>
      <c r="I69" s="99"/>
      <c r="J69" s="54"/>
      <c r="K69" s="134"/>
      <c r="L69" s="99"/>
      <c r="M69" s="134">
        <v>0</v>
      </c>
      <c r="N69" s="270">
        <f t="shared" si="15"/>
        <v>0</v>
      </c>
      <c r="O69" s="271"/>
      <c r="P69" s="269"/>
      <c r="Q69" s="311"/>
      <c r="R69" s="169"/>
      <c r="S69" s="171"/>
    </row>
    <row r="70" s="1" customFormat="1" customHeight="1" spans="1:19">
      <c r="A70" s="221"/>
      <c r="B70" s="222"/>
      <c r="C70" s="225"/>
      <c r="D70" s="63"/>
      <c r="E70" s="64"/>
      <c r="F70" s="63"/>
      <c r="G70" s="63"/>
      <c r="H70" s="63"/>
      <c r="I70" s="272"/>
      <c r="J70" s="63"/>
      <c r="K70" s="273"/>
      <c r="L70" s="272"/>
      <c r="M70" s="273">
        <v>0</v>
      </c>
      <c r="N70" s="270">
        <f t="shared" si="15"/>
        <v>0</v>
      </c>
      <c r="O70" s="271"/>
      <c r="P70" s="269"/>
      <c r="Q70" s="311"/>
      <c r="R70" s="169"/>
      <c r="S70" s="171"/>
    </row>
    <row r="71" s="1" customFormat="1" hidden="1" customHeight="1" spans="1:19">
      <c r="A71" s="221"/>
      <c r="B71" s="222"/>
      <c r="C71" s="225"/>
      <c r="D71" s="63"/>
      <c r="E71" s="64"/>
      <c r="F71" s="63"/>
      <c r="G71" s="63"/>
      <c r="H71" s="63"/>
      <c r="I71" s="272"/>
      <c r="J71" s="63"/>
      <c r="K71" s="273"/>
      <c r="L71" s="272"/>
      <c r="M71" s="273">
        <v>0</v>
      </c>
      <c r="N71" s="270">
        <f t="shared" si="15"/>
        <v>0</v>
      </c>
      <c r="O71" s="271"/>
      <c r="P71" s="269"/>
      <c r="Q71" s="311"/>
      <c r="R71" s="169"/>
      <c r="S71" s="171"/>
    </row>
    <row r="72" s="1" customFormat="1" hidden="1" customHeight="1" spans="1:19">
      <c r="A72" s="221"/>
      <c r="B72" s="222"/>
      <c r="C72" s="225"/>
      <c r="D72" s="63"/>
      <c r="E72" s="64"/>
      <c r="F72" s="63"/>
      <c r="G72" s="63"/>
      <c r="H72" s="63"/>
      <c r="I72" s="272"/>
      <c r="J72" s="63"/>
      <c r="K72" s="273"/>
      <c r="L72" s="272"/>
      <c r="M72" s="273">
        <v>0</v>
      </c>
      <c r="N72" s="270">
        <f t="shared" si="15"/>
        <v>0</v>
      </c>
      <c r="O72" s="271"/>
      <c r="P72" s="269"/>
      <c r="Q72" s="311"/>
      <c r="R72" s="169"/>
      <c r="S72" s="171"/>
    </row>
    <row r="73" s="1" customFormat="1" hidden="1" customHeight="1" spans="1:19">
      <c r="A73" s="221"/>
      <c r="B73" s="222"/>
      <c r="C73" s="225"/>
      <c r="D73" s="63"/>
      <c r="E73" s="64"/>
      <c r="F73" s="63"/>
      <c r="G73" s="63"/>
      <c r="H73" s="63"/>
      <c r="I73" s="272"/>
      <c r="J73" s="63"/>
      <c r="K73" s="273"/>
      <c r="L73" s="272"/>
      <c r="M73" s="273">
        <v>0</v>
      </c>
      <c r="N73" s="270">
        <f t="shared" si="15"/>
        <v>0</v>
      </c>
      <c r="O73" s="271"/>
      <c r="P73" s="269"/>
      <c r="Q73" s="311"/>
      <c r="R73" s="169"/>
      <c r="S73" s="171"/>
    </row>
    <row r="74" s="1" customFormat="1" hidden="1" customHeight="1" spans="1:19">
      <c r="A74" s="221"/>
      <c r="B74" s="222"/>
      <c r="C74" s="225"/>
      <c r="D74" s="63"/>
      <c r="E74" s="64"/>
      <c r="F74" s="63"/>
      <c r="G74" s="63"/>
      <c r="H74" s="63"/>
      <c r="I74" s="272"/>
      <c r="J74" s="63"/>
      <c r="K74" s="273"/>
      <c r="L74" s="272"/>
      <c r="M74" s="273">
        <v>0</v>
      </c>
      <c r="N74" s="270">
        <f t="shared" si="15"/>
        <v>0</v>
      </c>
      <c r="O74" s="271"/>
      <c r="P74" s="269"/>
      <c r="Q74" s="311"/>
      <c r="R74" s="169"/>
      <c r="S74" s="171"/>
    </row>
    <row r="75" s="1" customFormat="1" hidden="1" customHeight="1" spans="1:19">
      <c r="A75" s="221"/>
      <c r="B75" s="222"/>
      <c r="C75" s="225"/>
      <c r="D75" s="63"/>
      <c r="E75" s="64"/>
      <c r="F75" s="63"/>
      <c r="G75" s="63"/>
      <c r="H75" s="63"/>
      <c r="I75" s="272"/>
      <c r="J75" s="63"/>
      <c r="K75" s="273"/>
      <c r="L75" s="272"/>
      <c r="M75" s="273">
        <v>0</v>
      </c>
      <c r="N75" s="270">
        <f t="shared" si="15"/>
        <v>0</v>
      </c>
      <c r="O75" s="271"/>
      <c r="P75" s="269"/>
      <c r="Q75" s="311"/>
      <c r="R75" s="169"/>
      <c r="S75" s="171"/>
    </row>
    <row r="76" s="1" customFormat="1" hidden="1" customHeight="1" spans="1:19">
      <c r="A76" s="221"/>
      <c r="B76" s="222"/>
      <c r="C76" s="225"/>
      <c r="D76" s="63"/>
      <c r="E76" s="64"/>
      <c r="F76" s="63"/>
      <c r="G76" s="63"/>
      <c r="H76" s="63"/>
      <c r="I76" s="272"/>
      <c r="J76" s="63"/>
      <c r="K76" s="273"/>
      <c r="L76" s="272"/>
      <c r="M76" s="273">
        <v>0</v>
      </c>
      <c r="N76" s="270">
        <f t="shared" si="15"/>
        <v>0</v>
      </c>
      <c r="O76" s="271"/>
      <c r="P76" s="269"/>
      <c r="Q76" s="311"/>
      <c r="R76" s="169"/>
      <c r="S76" s="171"/>
    </row>
    <row r="77" s="1" customFormat="1" hidden="1" customHeight="1" spans="1:19">
      <c r="A77" s="221"/>
      <c r="B77" s="222"/>
      <c r="C77" s="225"/>
      <c r="D77" s="63"/>
      <c r="E77" s="64"/>
      <c r="F77" s="63"/>
      <c r="G77" s="63"/>
      <c r="H77" s="63"/>
      <c r="I77" s="272"/>
      <c r="J77" s="63"/>
      <c r="K77" s="273"/>
      <c r="L77" s="272"/>
      <c r="M77" s="273">
        <v>0</v>
      </c>
      <c r="N77" s="270">
        <f t="shared" si="15"/>
        <v>0</v>
      </c>
      <c r="O77" s="271"/>
      <c r="P77" s="269"/>
      <c r="Q77" s="311"/>
      <c r="R77" s="169"/>
      <c r="S77" s="171"/>
    </row>
    <row r="78" s="1" customFormat="1" hidden="1" customHeight="1" spans="1:19">
      <c r="A78" s="221"/>
      <c r="B78" s="222"/>
      <c r="C78" s="225"/>
      <c r="D78" s="63"/>
      <c r="E78" s="64"/>
      <c r="F78" s="63"/>
      <c r="G78" s="63"/>
      <c r="H78" s="63"/>
      <c r="I78" s="272"/>
      <c r="J78" s="63"/>
      <c r="K78" s="273"/>
      <c r="L78" s="272"/>
      <c r="M78" s="273">
        <v>0</v>
      </c>
      <c r="N78" s="270">
        <f t="shared" si="15"/>
        <v>0</v>
      </c>
      <c r="O78" s="271"/>
      <c r="P78" s="269"/>
      <c r="Q78" s="311"/>
      <c r="R78" s="169"/>
      <c r="S78" s="171"/>
    </row>
    <row r="79" s="1" customFormat="1" customHeight="1" spans="1:19">
      <c r="A79" s="221"/>
      <c r="B79" s="222"/>
      <c r="C79" s="225"/>
      <c r="D79" s="63"/>
      <c r="E79" s="64"/>
      <c r="F79" s="63"/>
      <c r="G79" s="63"/>
      <c r="H79" s="63"/>
      <c r="I79" s="272"/>
      <c r="J79" s="63"/>
      <c r="K79" s="273"/>
      <c r="L79" s="272"/>
      <c r="M79" s="273">
        <v>0</v>
      </c>
      <c r="N79" s="270">
        <f t="shared" si="15"/>
        <v>0</v>
      </c>
      <c r="O79" s="271"/>
      <c r="P79" s="269"/>
      <c r="Q79" s="311"/>
      <c r="R79" s="169"/>
      <c r="S79" s="171"/>
    </row>
    <row r="80" s="1" customFormat="1" customHeight="1" spans="1:19">
      <c r="A80" s="221"/>
      <c r="B80" s="222"/>
      <c r="C80" s="226" t="s">
        <v>77</v>
      </c>
      <c r="D80" s="227" t="s">
        <v>77</v>
      </c>
      <c r="E80" s="64">
        <v>1</v>
      </c>
      <c r="F80" s="63" t="s">
        <v>161</v>
      </c>
      <c r="G80" s="63" t="s">
        <v>161</v>
      </c>
      <c r="H80" s="63" t="s">
        <v>161</v>
      </c>
      <c r="I80" s="272">
        <v>1</v>
      </c>
      <c r="J80" s="63" t="s">
        <v>161</v>
      </c>
      <c r="K80" s="273">
        <v>1</v>
      </c>
      <c r="L80" s="272">
        <v>50</v>
      </c>
      <c r="M80" s="273">
        <v>0</v>
      </c>
      <c r="N80" s="274">
        <f t="shared" si="15"/>
        <v>0</v>
      </c>
      <c r="O80" s="275"/>
      <c r="P80" s="269"/>
      <c r="Q80" s="311"/>
      <c r="R80" s="169"/>
      <c r="S80" s="171"/>
    </row>
    <row r="81" s="1" customFormat="1" customHeight="1" spans="1:19">
      <c r="A81" s="221"/>
      <c r="B81" s="228" t="s">
        <v>162</v>
      </c>
      <c r="C81" s="229" t="s">
        <v>93</v>
      </c>
      <c r="D81" s="230" t="s">
        <v>163</v>
      </c>
      <c r="E81" s="231" t="s">
        <v>164</v>
      </c>
      <c r="F81" s="231" t="s">
        <v>66</v>
      </c>
      <c r="G81" s="231" t="s">
        <v>66</v>
      </c>
      <c r="H81" s="231" t="s">
        <v>66</v>
      </c>
      <c r="I81" s="231" t="s">
        <v>66</v>
      </c>
      <c r="J81" s="231" t="s">
        <v>66</v>
      </c>
      <c r="K81" s="231" t="s">
        <v>66</v>
      </c>
      <c r="L81" s="231" t="s">
        <v>66</v>
      </c>
      <c r="M81" s="231" t="s">
        <v>158</v>
      </c>
      <c r="N81" s="231" t="s">
        <v>62</v>
      </c>
      <c r="O81" s="276"/>
      <c r="P81" s="269"/>
      <c r="Q81" s="311"/>
      <c r="R81" s="169"/>
      <c r="S81" s="171"/>
    </row>
    <row r="82" s="1" customFormat="1" customHeight="1" spans="1:19">
      <c r="A82" s="221"/>
      <c r="B82" s="232"/>
      <c r="C82" s="33"/>
      <c r="D82" s="34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77"/>
      <c r="P82" s="269"/>
      <c r="Q82" s="311"/>
      <c r="R82" s="169"/>
      <c r="S82" s="171"/>
    </row>
    <row r="83" s="1" customFormat="1" customHeight="1" spans="1:19">
      <c r="A83" s="233"/>
      <c r="B83" s="232"/>
      <c r="C83" s="223">
        <v>1</v>
      </c>
      <c r="D83" s="234" t="s">
        <v>161</v>
      </c>
      <c r="E83" s="51">
        <v>1</v>
      </c>
      <c r="F83" s="235" t="s">
        <v>66</v>
      </c>
      <c r="G83" s="235" t="s">
        <v>66</v>
      </c>
      <c r="H83" s="235" t="s">
        <v>66</v>
      </c>
      <c r="I83" s="235" t="s">
        <v>66</v>
      </c>
      <c r="J83" s="235" t="s">
        <v>66</v>
      </c>
      <c r="K83" s="235" t="s">
        <v>66</v>
      </c>
      <c r="L83" s="235" t="s">
        <v>66</v>
      </c>
      <c r="M83" s="278">
        <v>0</v>
      </c>
      <c r="N83" s="267">
        <f t="shared" ref="N83:N95" si="16">M83*E83</f>
        <v>0</v>
      </c>
      <c r="O83" s="268"/>
      <c r="P83" s="269"/>
      <c r="Q83" s="311"/>
      <c r="R83" s="169"/>
      <c r="S83" s="174"/>
    </row>
    <row r="84" s="1" customFormat="1" customHeight="1" spans="1:19">
      <c r="A84" s="233"/>
      <c r="B84" s="232"/>
      <c r="C84" s="224">
        <v>2</v>
      </c>
      <c r="D84" s="236" t="s">
        <v>161</v>
      </c>
      <c r="E84" s="61">
        <v>1</v>
      </c>
      <c r="F84" s="237" t="s">
        <v>66</v>
      </c>
      <c r="G84" s="237" t="s">
        <v>66</v>
      </c>
      <c r="H84" s="237" t="s">
        <v>66</v>
      </c>
      <c r="I84" s="237" t="s">
        <v>66</v>
      </c>
      <c r="J84" s="237" t="s">
        <v>66</v>
      </c>
      <c r="K84" s="237" t="s">
        <v>66</v>
      </c>
      <c r="L84" s="237" t="s">
        <v>66</v>
      </c>
      <c r="M84" s="273">
        <v>0</v>
      </c>
      <c r="N84" s="270">
        <f t="shared" si="16"/>
        <v>0</v>
      </c>
      <c r="O84" s="271"/>
      <c r="P84" s="269"/>
      <c r="Q84" s="311"/>
      <c r="R84" s="169"/>
      <c r="S84" s="174"/>
    </row>
    <row r="85" s="1" customFormat="1" customHeight="1" spans="1:19">
      <c r="A85" s="233"/>
      <c r="B85" s="232"/>
      <c r="C85" s="225"/>
      <c r="D85" s="236"/>
      <c r="E85" s="64"/>
      <c r="F85" s="237" t="s">
        <v>66</v>
      </c>
      <c r="G85" s="237" t="s">
        <v>66</v>
      </c>
      <c r="H85" s="237" t="s">
        <v>66</v>
      </c>
      <c r="I85" s="237" t="s">
        <v>66</v>
      </c>
      <c r="J85" s="237" t="s">
        <v>66</v>
      </c>
      <c r="K85" s="237" t="s">
        <v>66</v>
      </c>
      <c r="L85" s="237" t="s">
        <v>66</v>
      </c>
      <c r="M85" s="273">
        <v>0</v>
      </c>
      <c r="N85" s="270">
        <f t="shared" si="16"/>
        <v>0</v>
      </c>
      <c r="O85" s="275"/>
      <c r="P85" s="269"/>
      <c r="Q85" s="311"/>
      <c r="R85" s="169"/>
      <c r="S85" s="174"/>
    </row>
    <row r="86" s="1" customFormat="1" hidden="1" customHeight="1" spans="1:19">
      <c r="A86" s="233"/>
      <c r="B86" s="232"/>
      <c r="C86" s="225"/>
      <c r="D86" s="236"/>
      <c r="E86" s="64"/>
      <c r="F86" s="237" t="s">
        <v>66</v>
      </c>
      <c r="G86" s="237" t="s">
        <v>66</v>
      </c>
      <c r="H86" s="237" t="s">
        <v>66</v>
      </c>
      <c r="I86" s="237" t="s">
        <v>66</v>
      </c>
      <c r="J86" s="237" t="s">
        <v>66</v>
      </c>
      <c r="K86" s="237" t="s">
        <v>66</v>
      </c>
      <c r="L86" s="237" t="s">
        <v>66</v>
      </c>
      <c r="M86" s="273">
        <v>0</v>
      </c>
      <c r="N86" s="270">
        <f t="shared" si="16"/>
        <v>0</v>
      </c>
      <c r="O86" s="275"/>
      <c r="P86" s="269"/>
      <c r="Q86" s="311"/>
      <c r="R86" s="169"/>
      <c r="S86" s="174"/>
    </row>
    <row r="87" s="1" customFormat="1" hidden="1" customHeight="1" spans="1:19">
      <c r="A87" s="233"/>
      <c r="B87" s="232"/>
      <c r="C87" s="225"/>
      <c r="D87" s="236"/>
      <c r="E87" s="64"/>
      <c r="F87" s="237" t="s">
        <v>66</v>
      </c>
      <c r="G87" s="237" t="s">
        <v>66</v>
      </c>
      <c r="H87" s="237" t="s">
        <v>66</v>
      </c>
      <c r="I87" s="237" t="s">
        <v>66</v>
      </c>
      <c r="J87" s="237" t="s">
        <v>66</v>
      </c>
      <c r="K87" s="237" t="s">
        <v>66</v>
      </c>
      <c r="L87" s="237" t="s">
        <v>66</v>
      </c>
      <c r="M87" s="273">
        <v>0</v>
      </c>
      <c r="N87" s="270">
        <f t="shared" si="16"/>
        <v>0</v>
      </c>
      <c r="O87" s="275"/>
      <c r="P87" s="269"/>
      <c r="Q87" s="311"/>
      <c r="R87" s="169"/>
      <c r="S87" s="174"/>
    </row>
    <row r="88" s="1" customFormat="1" hidden="1" customHeight="1" spans="1:19">
      <c r="A88" s="233"/>
      <c r="B88" s="232"/>
      <c r="C88" s="225"/>
      <c r="D88" s="236"/>
      <c r="E88" s="64"/>
      <c r="F88" s="237" t="s">
        <v>66</v>
      </c>
      <c r="G88" s="237" t="s">
        <v>66</v>
      </c>
      <c r="H88" s="237" t="s">
        <v>66</v>
      </c>
      <c r="I88" s="237" t="s">
        <v>66</v>
      </c>
      <c r="J88" s="237" t="s">
        <v>66</v>
      </c>
      <c r="K88" s="237" t="s">
        <v>66</v>
      </c>
      <c r="L88" s="237" t="s">
        <v>66</v>
      </c>
      <c r="M88" s="273">
        <v>0</v>
      </c>
      <c r="N88" s="270">
        <f t="shared" si="16"/>
        <v>0</v>
      </c>
      <c r="O88" s="275"/>
      <c r="P88" s="269"/>
      <c r="Q88" s="311"/>
      <c r="R88" s="169"/>
      <c r="S88" s="174"/>
    </row>
    <row r="89" s="1" customFormat="1" hidden="1" customHeight="1" spans="1:19">
      <c r="A89" s="233"/>
      <c r="B89" s="232"/>
      <c r="C89" s="225"/>
      <c r="D89" s="236"/>
      <c r="E89" s="64"/>
      <c r="F89" s="237" t="s">
        <v>66</v>
      </c>
      <c r="G89" s="237" t="s">
        <v>66</v>
      </c>
      <c r="H89" s="237" t="s">
        <v>66</v>
      </c>
      <c r="I89" s="237" t="s">
        <v>66</v>
      </c>
      <c r="J89" s="237" t="s">
        <v>66</v>
      </c>
      <c r="K89" s="237" t="s">
        <v>66</v>
      </c>
      <c r="L89" s="237" t="s">
        <v>66</v>
      </c>
      <c r="M89" s="273">
        <v>0</v>
      </c>
      <c r="N89" s="270">
        <f t="shared" si="16"/>
        <v>0</v>
      </c>
      <c r="O89" s="275"/>
      <c r="P89" s="269"/>
      <c r="Q89" s="311"/>
      <c r="R89" s="169"/>
      <c r="S89" s="174"/>
    </row>
    <row r="90" s="1" customFormat="1" hidden="1" customHeight="1" spans="1:19">
      <c r="A90" s="233"/>
      <c r="B90" s="232"/>
      <c r="C90" s="225"/>
      <c r="D90" s="236"/>
      <c r="E90" s="64"/>
      <c r="F90" s="237" t="s">
        <v>66</v>
      </c>
      <c r="G90" s="237" t="s">
        <v>66</v>
      </c>
      <c r="H90" s="237" t="s">
        <v>66</v>
      </c>
      <c r="I90" s="237" t="s">
        <v>66</v>
      </c>
      <c r="J90" s="237" t="s">
        <v>66</v>
      </c>
      <c r="K90" s="237" t="s">
        <v>66</v>
      </c>
      <c r="L90" s="237" t="s">
        <v>66</v>
      </c>
      <c r="M90" s="273">
        <v>0</v>
      </c>
      <c r="N90" s="270">
        <f t="shared" si="16"/>
        <v>0</v>
      </c>
      <c r="O90" s="275"/>
      <c r="P90" s="269"/>
      <c r="Q90" s="311"/>
      <c r="R90" s="169"/>
      <c r="S90" s="174"/>
    </row>
    <row r="91" s="1" customFormat="1" hidden="1" customHeight="1" spans="1:19">
      <c r="A91" s="233"/>
      <c r="B91" s="232"/>
      <c r="C91" s="225"/>
      <c r="D91" s="236"/>
      <c r="E91" s="64"/>
      <c r="F91" s="237" t="s">
        <v>66</v>
      </c>
      <c r="G91" s="237" t="s">
        <v>66</v>
      </c>
      <c r="H91" s="237" t="s">
        <v>66</v>
      </c>
      <c r="I91" s="237" t="s">
        <v>66</v>
      </c>
      <c r="J91" s="237" t="s">
        <v>66</v>
      </c>
      <c r="K91" s="237" t="s">
        <v>66</v>
      </c>
      <c r="L91" s="237" t="s">
        <v>66</v>
      </c>
      <c r="M91" s="273">
        <v>0</v>
      </c>
      <c r="N91" s="270">
        <f t="shared" si="16"/>
        <v>0</v>
      </c>
      <c r="O91" s="275"/>
      <c r="P91" s="269"/>
      <c r="Q91" s="311"/>
      <c r="R91" s="169"/>
      <c r="S91" s="174"/>
    </row>
    <row r="92" s="1" customFormat="1" hidden="1" customHeight="1" spans="1:19">
      <c r="A92" s="233"/>
      <c r="B92" s="232"/>
      <c r="C92" s="225"/>
      <c r="D92" s="236"/>
      <c r="E92" s="64"/>
      <c r="F92" s="237" t="s">
        <v>66</v>
      </c>
      <c r="G92" s="237" t="s">
        <v>66</v>
      </c>
      <c r="H92" s="237" t="s">
        <v>66</v>
      </c>
      <c r="I92" s="237" t="s">
        <v>66</v>
      </c>
      <c r="J92" s="237" t="s">
        <v>66</v>
      </c>
      <c r="K92" s="237" t="s">
        <v>66</v>
      </c>
      <c r="L92" s="237" t="s">
        <v>66</v>
      </c>
      <c r="M92" s="273">
        <v>0</v>
      </c>
      <c r="N92" s="270">
        <f t="shared" si="16"/>
        <v>0</v>
      </c>
      <c r="O92" s="275"/>
      <c r="P92" s="269"/>
      <c r="Q92" s="311"/>
      <c r="R92" s="169"/>
      <c r="S92" s="174"/>
    </row>
    <row r="93" s="1" customFormat="1" hidden="1" customHeight="1" spans="1:19">
      <c r="A93" s="233"/>
      <c r="B93" s="232"/>
      <c r="C93" s="225"/>
      <c r="D93" s="236"/>
      <c r="E93" s="64"/>
      <c r="F93" s="237" t="s">
        <v>66</v>
      </c>
      <c r="G93" s="237" t="s">
        <v>66</v>
      </c>
      <c r="H93" s="237" t="s">
        <v>66</v>
      </c>
      <c r="I93" s="237" t="s">
        <v>66</v>
      </c>
      <c r="J93" s="237" t="s">
        <v>66</v>
      </c>
      <c r="K93" s="237" t="s">
        <v>66</v>
      </c>
      <c r="L93" s="237" t="s">
        <v>66</v>
      </c>
      <c r="M93" s="273">
        <v>0</v>
      </c>
      <c r="N93" s="270">
        <f t="shared" si="16"/>
        <v>0</v>
      </c>
      <c r="O93" s="275"/>
      <c r="P93" s="269"/>
      <c r="Q93" s="311"/>
      <c r="R93" s="169"/>
      <c r="S93" s="174"/>
    </row>
    <row r="94" s="1" customFormat="1" customHeight="1" spans="1:19">
      <c r="A94" s="233"/>
      <c r="B94" s="232"/>
      <c r="C94" s="225"/>
      <c r="D94" s="236"/>
      <c r="E94" s="64"/>
      <c r="F94" s="237" t="s">
        <v>66</v>
      </c>
      <c r="G94" s="237" t="s">
        <v>66</v>
      </c>
      <c r="H94" s="237" t="s">
        <v>66</v>
      </c>
      <c r="I94" s="237" t="s">
        <v>66</v>
      </c>
      <c r="J94" s="237" t="s">
        <v>66</v>
      </c>
      <c r="K94" s="237" t="s">
        <v>66</v>
      </c>
      <c r="L94" s="237" t="s">
        <v>66</v>
      </c>
      <c r="M94" s="273">
        <v>0</v>
      </c>
      <c r="N94" s="270">
        <f t="shared" si="16"/>
        <v>0</v>
      </c>
      <c r="O94" s="275"/>
      <c r="P94" s="269"/>
      <c r="Q94" s="311"/>
      <c r="R94" s="169"/>
      <c r="S94" s="174"/>
    </row>
    <row r="95" s="1" customFormat="1" customHeight="1" spans="1:19">
      <c r="A95" s="238"/>
      <c r="B95" s="239"/>
      <c r="C95" s="240" t="s">
        <v>77</v>
      </c>
      <c r="D95" s="241" t="s">
        <v>77</v>
      </c>
      <c r="E95" s="242">
        <v>1</v>
      </c>
      <c r="F95" s="145" t="s">
        <v>66</v>
      </c>
      <c r="G95" s="145" t="s">
        <v>66</v>
      </c>
      <c r="H95" s="145" t="s">
        <v>66</v>
      </c>
      <c r="I95" s="145" t="s">
        <v>66</v>
      </c>
      <c r="J95" s="145" t="s">
        <v>66</v>
      </c>
      <c r="K95" s="145" t="s">
        <v>66</v>
      </c>
      <c r="L95" s="145" t="s">
        <v>66</v>
      </c>
      <c r="M95" s="146">
        <v>0</v>
      </c>
      <c r="N95" s="279">
        <f t="shared" si="16"/>
        <v>0</v>
      </c>
      <c r="O95" s="280"/>
      <c r="P95" s="281"/>
      <c r="Q95" s="312"/>
      <c r="R95" s="177"/>
      <c r="S95" s="178"/>
    </row>
    <row r="96" s="1" customFormat="1" customHeight="1" spans="1:19">
      <c r="A96" s="243" t="s">
        <v>165</v>
      </c>
      <c r="B96" s="220" t="s">
        <v>166</v>
      </c>
      <c r="C96" s="220"/>
      <c r="D96" s="220"/>
      <c r="E96" s="220"/>
      <c r="F96" s="220"/>
      <c r="G96" s="220"/>
      <c r="H96" s="220"/>
      <c r="I96" s="220"/>
      <c r="J96" s="74"/>
      <c r="K96" s="220" t="s">
        <v>167</v>
      </c>
      <c r="L96" s="220"/>
      <c r="M96" s="220"/>
      <c r="N96" s="220"/>
      <c r="O96" s="220"/>
      <c r="P96" s="220"/>
      <c r="Q96" s="220"/>
      <c r="R96" s="309" t="s">
        <v>168</v>
      </c>
      <c r="S96" s="310" t="s">
        <v>19</v>
      </c>
    </row>
    <row r="97" s="1" customFormat="1" ht="47" customHeight="1" spans="1:19">
      <c r="A97" s="244"/>
      <c r="B97" s="33" t="s">
        <v>93</v>
      </c>
      <c r="C97" s="34" t="s">
        <v>23</v>
      </c>
      <c r="D97" s="34" t="s">
        <v>169</v>
      </c>
      <c r="E97" s="34" t="s">
        <v>170</v>
      </c>
      <c r="F97" s="34" t="s">
        <v>171</v>
      </c>
      <c r="G97" s="34" t="s">
        <v>172</v>
      </c>
      <c r="H97" s="34" t="s">
        <v>173</v>
      </c>
      <c r="I97" s="34" t="s">
        <v>174</v>
      </c>
      <c r="J97" s="35" t="s">
        <v>175</v>
      </c>
      <c r="K97" s="45" t="s">
        <v>176</v>
      </c>
      <c r="L97" s="46" t="s">
        <v>177</v>
      </c>
      <c r="M97" s="46" t="s">
        <v>178</v>
      </c>
      <c r="N97" s="46" t="s">
        <v>179</v>
      </c>
      <c r="O97" s="46" t="s">
        <v>180</v>
      </c>
      <c r="P97" s="46" t="s">
        <v>181</v>
      </c>
      <c r="Q97" s="165" t="s">
        <v>182</v>
      </c>
      <c r="R97" s="166"/>
      <c r="S97" s="167"/>
    </row>
    <row r="98" s="1" customFormat="1" customHeight="1" spans="1:19">
      <c r="A98" s="244"/>
      <c r="B98" s="245">
        <v>1</v>
      </c>
      <c r="C98" s="246" t="s">
        <v>183</v>
      </c>
      <c r="D98" s="246" t="s">
        <v>184</v>
      </c>
      <c r="E98" s="246"/>
      <c r="F98" s="246">
        <v>1</v>
      </c>
      <c r="G98" s="247">
        <f>E98*F98</f>
        <v>0</v>
      </c>
      <c r="H98" s="248">
        <v>5</v>
      </c>
      <c r="I98" s="282">
        <v>60</v>
      </c>
      <c r="J98" s="283">
        <f>H98/I98</f>
        <v>0.0833333333333333</v>
      </c>
      <c r="K98" s="284" t="s">
        <v>185</v>
      </c>
      <c r="L98" s="285">
        <v>432</v>
      </c>
      <c r="M98" s="286" t="s">
        <v>186</v>
      </c>
      <c r="N98" s="287" t="s">
        <v>187</v>
      </c>
      <c r="O98" s="94">
        <v>2700</v>
      </c>
      <c r="P98" s="94">
        <v>600</v>
      </c>
      <c r="Q98" s="313">
        <f>O98/P98</f>
        <v>4.5</v>
      </c>
      <c r="R98" s="169">
        <f>Q98+J98</f>
        <v>4.58333333333333</v>
      </c>
      <c r="S98" s="314"/>
    </row>
    <row r="99" s="1" customFormat="1" customHeight="1" spans="1:19">
      <c r="A99" s="244"/>
      <c r="B99" s="249">
        <v>2</v>
      </c>
      <c r="C99" s="250"/>
      <c r="D99" s="250"/>
      <c r="E99" s="250"/>
      <c r="F99" s="251"/>
      <c r="G99" s="252"/>
      <c r="H99" s="248"/>
      <c r="I99" s="288"/>
      <c r="J99" s="283"/>
      <c r="K99" s="289"/>
      <c r="L99" s="290"/>
      <c r="M99" s="291"/>
      <c r="N99" s="287"/>
      <c r="O99" s="101"/>
      <c r="P99" s="101"/>
      <c r="Q99" s="313"/>
      <c r="R99" s="169"/>
      <c r="S99" s="315"/>
    </row>
    <row r="100" s="1" customFormat="1" customHeight="1" spans="1:19">
      <c r="A100" s="244"/>
      <c r="B100" s="249">
        <v>3</v>
      </c>
      <c r="C100" s="250"/>
      <c r="D100" s="250"/>
      <c r="E100" s="250"/>
      <c r="F100" s="251"/>
      <c r="G100" s="252"/>
      <c r="H100" s="248"/>
      <c r="I100" s="288"/>
      <c r="J100" s="283"/>
      <c r="K100" s="289"/>
      <c r="L100" s="290"/>
      <c r="M100" s="291"/>
      <c r="N100" s="287"/>
      <c r="O100" s="101"/>
      <c r="P100" s="101"/>
      <c r="Q100" s="313"/>
      <c r="R100" s="169"/>
      <c r="S100" s="315"/>
    </row>
    <row r="101" s="1" customFormat="1" customHeight="1" spans="1:19">
      <c r="A101" s="244"/>
      <c r="B101" s="249">
        <v>4</v>
      </c>
      <c r="C101" s="253"/>
      <c r="D101" s="250"/>
      <c r="E101" s="250"/>
      <c r="F101" s="251"/>
      <c r="G101" s="252"/>
      <c r="H101" s="248"/>
      <c r="I101" s="288"/>
      <c r="J101" s="283"/>
      <c r="K101" s="289"/>
      <c r="L101" s="290"/>
      <c r="M101" s="291"/>
      <c r="N101" s="287"/>
      <c r="O101" s="101"/>
      <c r="P101" s="101"/>
      <c r="Q101" s="313"/>
      <c r="R101" s="169"/>
      <c r="S101" s="315"/>
    </row>
    <row r="102" s="1" customFormat="1" customHeight="1" spans="1:19">
      <c r="A102" s="244"/>
      <c r="B102" s="249">
        <v>5</v>
      </c>
      <c r="C102" s="250"/>
      <c r="D102" s="250"/>
      <c r="E102" s="250"/>
      <c r="F102" s="251"/>
      <c r="G102" s="252"/>
      <c r="H102" s="248"/>
      <c r="I102" s="288"/>
      <c r="J102" s="283"/>
      <c r="K102" s="289"/>
      <c r="L102" s="290"/>
      <c r="M102" s="291"/>
      <c r="N102" s="287"/>
      <c r="O102" s="101"/>
      <c r="P102" s="101"/>
      <c r="Q102" s="313"/>
      <c r="R102" s="169"/>
      <c r="S102" s="315"/>
    </row>
    <row r="103" s="1" customFormat="1" customHeight="1" spans="1:19">
      <c r="A103" s="244"/>
      <c r="B103" s="249">
        <v>6</v>
      </c>
      <c r="C103" s="250"/>
      <c r="D103" s="250"/>
      <c r="E103" s="250"/>
      <c r="F103" s="251"/>
      <c r="G103" s="252"/>
      <c r="H103" s="248"/>
      <c r="I103" s="288"/>
      <c r="J103" s="283"/>
      <c r="K103" s="289"/>
      <c r="L103" s="290"/>
      <c r="M103" s="291"/>
      <c r="N103" s="287"/>
      <c r="O103" s="101"/>
      <c r="P103" s="101"/>
      <c r="Q103" s="313"/>
      <c r="R103" s="169"/>
      <c r="S103" s="315"/>
    </row>
    <row r="104" s="1" customFormat="1" hidden="1" customHeight="1" spans="1:19">
      <c r="A104" s="244"/>
      <c r="B104" s="254"/>
      <c r="C104" s="255"/>
      <c r="D104" s="255"/>
      <c r="E104" s="255"/>
      <c r="F104" s="256"/>
      <c r="G104" s="252"/>
      <c r="H104" s="248"/>
      <c r="I104" s="292"/>
      <c r="J104" s="283"/>
      <c r="K104" s="293"/>
      <c r="L104" s="294"/>
      <c r="M104" s="295"/>
      <c r="N104" s="287"/>
      <c r="O104" s="296"/>
      <c r="P104" s="296"/>
      <c r="Q104" s="313"/>
      <c r="R104" s="169"/>
      <c r="S104" s="316"/>
    </row>
    <row r="105" s="1" customFormat="1" hidden="1" customHeight="1" spans="1:19">
      <c r="A105" s="244"/>
      <c r="B105" s="254"/>
      <c r="C105" s="255"/>
      <c r="D105" s="255"/>
      <c r="E105" s="255"/>
      <c r="F105" s="256"/>
      <c r="G105" s="252"/>
      <c r="H105" s="248"/>
      <c r="I105" s="292"/>
      <c r="J105" s="283"/>
      <c r="K105" s="293"/>
      <c r="L105" s="294"/>
      <c r="M105" s="295"/>
      <c r="N105" s="287"/>
      <c r="O105" s="296"/>
      <c r="P105" s="296"/>
      <c r="Q105" s="313"/>
      <c r="R105" s="169"/>
      <c r="S105" s="316"/>
    </row>
    <row r="106" s="1" customFormat="1" hidden="1" customHeight="1" spans="1:19">
      <c r="A106" s="244"/>
      <c r="B106" s="254"/>
      <c r="C106" s="255"/>
      <c r="D106" s="255"/>
      <c r="E106" s="255"/>
      <c r="F106" s="256"/>
      <c r="G106" s="252"/>
      <c r="H106" s="248"/>
      <c r="I106" s="292"/>
      <c r="J106" s="283"/>
      <c r="K106" s="293"/>
      <c r="L106" s="294"/>
      <c r="M106" s="295"/>
      <c r="N106" s="287"/>
      <c r="O106" s="296"/>
      <c r="P106" s="296"/>
      <c r="Q106" s="313"/>
      <c r="R106" s="169"/>
      <c r="S106" s="316"/>
    </row>
    <row r="107" s="1" customFormat="1" hidden="1" customHeight="1" spans="1:19">
      <c r="A107" s="244"/>
      <c r="B107" s="254"/>
      <c r="C107" s="255"/>
      <c r="D107" s="255"/>
      <c r="E107" s="255"/>
      <c r="F107" s="256"/>
      <c r="G107" s="252"/>
      <c r="H107" s="248"/>
      <c r="I107" s="292"/>
      <c r="J107" s="283"/>
      <c r="K107" s="293"/>
      <c r="L107" s="294"/>
      <c r="M107" s="295"/>
      <c r="N107" s="287"/>
      <c r="O107" s="296"/>
      <c r="P107" s="296"/>
      <c r="Q107" s="313"/>
      <c r="R107" s="169"/>
      <c r="S107" s="316"/>
    </row>
    <row r="108" s="1" customFormat="1" hidden="1" customHeight="1" spans="1:19">
      <c r="A108" s="244"/>
      <c r="B108" s="254"/>
      <c r="C108" s="255"/>
      <c r="D108" s="255"/>
      <c r="E108" s="255"/>
      <c r="F108" s="256"/>
      <c r="G108" s="252"/>
      <c r="H108" s="248"/>
      <c r="I108" s="292"/>
      <c r="J108" s="283"/>
      <c r="K108" s="293"/>
      <c r="L108" s="294"/>
      <c r="M108" s="295"/>
      <c r="N108" s="287"/>
      <c r="O108" s="296"/>
      <c r="P108" s="296"/>
      <c r="Q108" s="313"/>
      <c r="R108" s="169"/>
      <c r="S108" s="316"/>
    </row>
    <row r="109" s="1" customFormat="1" hidden="1" customHeight="1" spans="1:19">
      <c r="A109" s="244"/>
      <c r="B109" s="254"/>
      <c r="C109" s="255"/>
      <c r="D109" s="255"/>
      <c r="E109" s="255"/>
      <c r="F109" s="256"/>
      <c r="G109" s="252"/>
      <c r="H109" s="248"/>
      <c r="I109" s="292"/>
      <c r="J109" s="283"/>
      <c r="K109" s="293"/>
      <c r="L109" s="294"/>
      <c r="M109" s="295"/>
      <c r="N109" s="287"/>
      <c r="O109" s="296"/>
      <c r="P109" s="296"/>
      <c r="Q109" s="313"/>
      <c r="R109" s="169"/>
      <c r="S109" s="316"/>
    </row>
    <row r="110" s="1" customFormat="1" hidden="1" customHeight="1" spans="1:19">
      <c r="A110" s="244"/>
      <c r="B110" s="254"/>
      <c r="C110" s="255"/>
      <c r="D110" s="255"/>
      <c r="E110" s="255"/>
      <c r="F110" s="256"/>
      <c r="G110" s="252"/>
      <c r="H110" s="248"/>
      <c r="I110" s="292"/>
      <c r="J110" s="283"/>
      <c r="K110" s="293"/>
      <c r="L110" s="294"/>
      <c r="M110" s="295"/>
      <c r="N110" s="287"/>
      <c r="O110" s="296"/>
      <c r="P110" s="296"/>
      <c r="Q110" s="313"/>
      <c r="R110" s="169"/>
      <c r="S110" s="316"/>
    </row>
    <row r="111" s="1" customFormat="1" hidden="1" customHeight="1" spans="1:19">
      <c r="A111" s="244"/>
      <c r="B111" s="254"/>
      <c r="C111" s="255"/>
      <c r="D111" s="255"/>
      <c r="E111" s="255"/>
      <c r="F111" s="256"/>
      <c r="G111" s="252"/>
      <c r="H111" s="248"/>
      <c r="I111" s="292"/>
      <c r="J111" s="283"/>
      <c r="K111" s="293"/>
      <c r="L111" s="294"/>
      <c r="M111" s="295"/>
      <c r="N111" s="287"/>
      <c r="O111" s="296"/>
      <c r="P111" s="296"/>
      <c r="Q111" s="313"/>
      <c r="R111" s="169"/>
      <c r="S111" s="316"/>
    </row>
    <row r="112" s="1" customFormat="1" hidden="1" customHeight="1" spans="1:19">
      <c r="A112" s="244"/>
      <c r="B112" s="254"/>
      <c r="C112" s="255"/>
      <c r="D112" s="255"/>
      <c r="E112" s="255"/>
      <c r="F112" s="256"/>
      <c r="G112" s="252"/>
      <c r="H112" s="248"/>
      <c r="I112" s="292"/>
      <c r="J112" s="283"/>
      <c r="K112" s="293"/>
      <c r="L112" s="294"/>
      <c r="M112" s="295"/>
      <c r="N112" s="287"/>
      <c r="O112" s="296"/>
      <c r="P112" s="296"/>
      <c r="Q112" s="313"/>
      <c r="R112" s="169"/>
      <c r="S112" s="316"/>
    </row>
    <row r="113" s="1" customFormat="1" hidden="1" customHeight="1" spans="1:19">
      <c r="A113" s="244"/>
      <c r="B113" s="254"/>
      <c r="C113" s="255"/>
      <c r="D113" s="255"/>
      <c r="E113" s="255"/>
      <c r="F113" s="256"/>
      <c r="G113" s="252"/>
      <c r="H113" s="248"/>
      <c r="I113" s="292"/>
      <c r="J113" s="283"/>
      <c r="K113" s="293"/>
      <c r="L113" s="294"/>
      <c r="M113" s="295"/>
      <c r="N113" s="287"/>
      <c r="O113" s="296"/>
      <c r="P113" s="296"/>
      <c r="Q113" s="313"/>
      <c r="R113" s="169"/>
      <c r="S113" s="316"/>
    </row>
    <row r="114" s="1" customFormat="1" hidden="1" customHeight="1" spans="1:19">
      <c r="A114" s="244"/>
      <c r="B114" s="254"/>
      <c r="C114" s="255"/>
      <c r="D114" s="255"/>
      <c r="E114" s="255"/>
      <c r="F114" s="256"/>
      <c r="G114" s="252"/>
      <c r="H114" s="248"/>
      <c r="I114" s="292"/>
      <c r="J114" s="283"/>
      <c r="K114" s="293"/>
      <c r="L114" s="294"/>
      <c r="M114" s="295"/>
      <c r="N114" s="287"/>
      <c r="O114" s="296"/>
      <c r="P114" s="296"/>
      <c r="Q114" s="313"/>
      <c r="R114" s="169"/>
      <c r="S114" s="316"/>
    </row>
    <row r="115" s="1" customFormat="1" hidden="1" customHeight="1" spans="1:19">
      <c r="A115" s="244"/>
      <c r="B115" s="254"/>
      <c r="C115" s="255"/>
      <c r="D115" s="255"/>
      <c r="E115" s="255"/>
      <c r="F115" s="256"/>
      <c r="G115" s="252"/>
      <c r="H115" s="248"/>
      <c r="I115" s="292"/>
      <c r="J115" s="283"/>
      <c r="K115" s="293"/>
      <c r="L115" s="294"/>
      <c r="M115" s="295"/>
      <c r="N115" s="287"/>
      <c r="O115" s="296"/>
      <c r="P115" s="296"/>
      <c r="Q115" s="313"/>
      <c r="R115" s="169"/>
      <c r="S115" s="316"/>
    </row>
    <row r="116" s="1" customFormat="1" hidden="1" customHeight="1" spans="1:19">
      <c r="A116" s="244"/>
      <c r="B116" s="254"/>
      <c r="C116" s="255"/>
      <c r="D116" s="255"/>
      <c r="E116" s="255"/>
      <c r="F116" s="256"/>
      <c r="G116" s="252"/>
      <c r="H116" s="248"/>
      <c r="I116" s="292"/>
      <c r="J116" s="283"/>
      <c r="K116" s="293"/>
      <c r="L116" s="294"/>
      <c r="M116" s="295"/>
      <c r="N116" s="287"/>
      <c r="O116" s="296"/>
      <c r="P116" s="296"/>
      <c r="Q116" s="313"/>
      <c r="R116" s="169"/>
      <c r="S116" s="316"/>
    </row>
    <row r="117" s="1" customFormat="1" hidden="1" customHeight="1" spans="1:19">
      <c r="A117" s="244"/>
      <c r="B117" s="254"/>
      <c r="C117" s="255"/>
      <c r="D117" s="255"/>
      <c r="E117" s="255"/>
      <c r="F117" s="256"/>
      <c r="G117" s="252"/>
      <c r="H117" s="248"/>
      <c r="I117" s="292"/>
      <c r="J117" s="283"/>
      <c r="K117" s="293"/>
      <c r="L117" s="294"/>
      <c r="M117" s="295"/>
      <c r="N117" s="287"/>
      <c r="O117" s="296"/>
      <c r="P117" s="296"/>
      <c r="Q117" s="313"/>
      <c r="R117" s="169"/>
      <c r="S117" s="316"/>
    </row>
    <row r="118" s="1" customFormat="1" hidden="1" customHeight="1" spans="1:19">
      <c r="A118" s="244"/>
      <c r="B118" s="254"/>
      <c r="C118" s="255"/>
      <c r="D118" s="255"/>
      <c r="E118" s="255"/>
      <c r="F118" s="256"/>
      <c r="G118" s="252"/>
      <c r="H118" s="248"/>
      <c r="I118" s="292"/>
      <c r="J118" s="283"/>
      <c r="K118" s="293"/>
      <c r="L118" s="294"/>
      <c r="M118" s="295"/>
      <c r="N118" s="287"/>
      <c r="O118" s="296"/>
      <c r="P118" s="296"/>
      <c r="Q118" s="313"/>
      <c r="R118" s="169"/>
      <c r="S118" s="316"/>
    </row>
    <row r="119" s="1" customFormat="1" hidden="1" customHeight="1" spans="1:19">
      <c r="A119" s="244"/>
      <c r="B119" s="254"/>
      <c r="C119" s="255"/>
      <c r="D119" s="255"/>
      <c r="E119" s="255"/>
      <c r="F119" s="256"/>
      <c r="G119" s="252"/>
      <c r="H119" s="248"/>
      <c r="I119" s="292"/>
      <c r="J119" s="283"/>
      <c r="K119" s="293"/>
      <c r="L119" s="294"/>
      <c r="M119" s="295"/>
      <c r="N119" s="287"/>
      <c r="O119" s="296"/>
      <c r="P119" s="296"/>
      <c r="Q119" s="313"/>
      <c r="R119" s="169"/>
      <c r="S119" s="316"/>
    </row>
    <row r="120" s="1" customFormat="1" hidden="1" customHeight="1" spans="1:19">
      <c r="A120" s="244"/>
      <c r="B120" s="254"/>
      <c r="C120" s="255"/>
      <c r="D120" s="255"/>
      <c r="E120" s="255"/>
      <c r="F120" s="256"/>
      <c r="G120" s="252"/>
      <c r="H120" s="248"/>
      <c r="I120" s="292"/>
      <c r="J120" s="283"/>
      <c r="K120" s="293"/>
      <c r="L120" s="294"/>
      <c r="M120" s="295"/>
      <c r="N120" s="287"/>
      <c r="O120" s="296"/>
      <c r="P120" s="296"/>
      <c r="Q120" s="313"/>
      <c r="R120" s="169"/>
      <c r="S120" s="316"/>
    </row>
    <row r="121" s="1" customFormat="1" hidden="1" customHeight="1" spans="1:19">
      <c r="A121" s="244"/>
      <c r="B121" s="254"/>
      <c r="C121" s="255"/>
      <c r="D121" s="255"/>
      <c r="E121" s="255"/>
      <c r="F121" s="256"/>
      <c r="G121" s="252"/>
      <c r="H121" s="248"/>
      <c r="I121" s="292"/>
      <c r="J121" s="283"/>
      <c r="K121" s="293"/>
      <c r="L121" s="294"/>
      <c r="M121" s="295"/>
      <c r="N121" s="287"/>
      <c r="O121" s="296"/>
      <c r="P121" s="296"/>
      <c r="Q121" s="313"/>
      <c r="R121" s="169"/>
      <c r="S121" s="316"/>
    </row>
    <row r="122" s="1" customFormat="1" hidden="1" customHeight="1" spans="1:19">
      <c r="A122" s="244"/>
      <c r="B122" s="254"/>
      <c r="C122" s="255"/>
      <c r="D122" s="255"/>
      <c r="E122" s="255"/>
      <c r="F122" s="256"/>
      <c r="G122" s="252"/>
      <c r="H122" s="248"/>
      <c r="I122" s="292"/>
      <c r="J122" s="283"/>
      <c r="K122" s="293"/>
      <c r="L122" s="294"/>
      <c r="M122" s="295"/>
      <c r="N122" s="287"/>
      <c r="O122" s="296"/>
      <c r="P122" s="296"/>
      <c r="Q122" s="313"/>
      <c r="R122" s="169"/>
      <c r="S122" s="316"/>
    </row>
    <row r="123" s="1" customFormat="1" hidden="1" customHeight="1" spans="1:19">
      <c r="A123" s="244"/>
      <c r="B123" s="254"/>
      <c r="C123" s="255"/>
      <c r="D123" s="255"/>
      <c r="E123" s="255"/>
      <c r="F123" s="256"/>
      <c r="G123" s="252"/>
      <c r="H123" s="248"/>
      <c r="I123" s="292"/>
      <c r="J123" s="283"/>
      <c r="K123" s="293"/>
      <c r="L123" s="294"/>
      <c r="M123" s="295"/>
      <c r="N123" s="287"/>
      <c r="O123" s="296"/>
      <c r="P123" s="296"/>
      <c r="Q123" s="313"/>
      <c r="R123" s="169"/>
      <c r="S123" s="316"/>
    </row>
    <row r="124" s="1" customFormat="1" customHeight="1" spans="1:19">
      <c r="A124" s="244"/>
      <c r="B124" s="254"/>
      <c r="C124" s="255"/>
      <c r="D124" s="255"/>
      <c r="E124" s="255"/>
      <c r="F124" s="256"/>
      <c r="G124" s="252"/>
      <c r="H124" s="248"/>
      <c r="I124" s="292"/>
      <c r="J124" s="283"/>
      <c r="K124" s="293"/>
      <c r="L124" s="294"/>
      <c r="M124" s="295"/>
      <c r="N124" s="287"/>
      <c r="O124" s="296"/>
      <c r="P124" s="296"/>
      <c r="Q124" s="313"/>
      <c r="R124" s="169"/>
      <c r="S124" s="316"/>
    </row>
    <row r="125" s="1" customFormat="1" customHeight="1" spans="1:19">
      <c r="A125" s="257"/>
      <c r="B125" s="240" t="s">
        <v>77</v>
      </c>
      <c r="C125" s="241"/>
      <c r="D125" s="258"/>
      <c r="E125" s="258"/>
      <c r="F125" s="259"/>
      <c r="G125" s="260"/>
      <c r="H125" s="261"/>
      <c r="I125" s="297"/>
      <c r="J125" s="298"/>
      <c r="K125" s="299"/>
      <c r="L125" s="300"/>
      <c r="M125" s="301"/>
      <c r="N125" s="302"/>
      <c r="O125" s="303"/>
      <c r="P125" s="303"/>
      <c r="Q125" s="317"/>
      <c r="R125" s="177"/>
      <c r="S125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25:AE25"/>
    <mergeCell ref="G26:Z26"/>
    <mergeCell ref="AA26:AD26"/>
    <mergeCell ref="AE26:AF26"/>
    <mergeCell ref="G27:O27"/>
    <mergeCell ref="P27:Q27"/>
    <mergeCell ref="R27:S27"/>
    <mergeCell ref="T27:V27"/>
    <mergeCell ref="W27:Y27"/>
    <mergeCell ref="B65:Q65"/>
    <mergeCell ref="R65:S65"/>
    <mergeCell ref="F66:H66"/>
    <mergeCell ref="B96:J96"/>
    <mergeCell ref="K96:Q96"/>
    <mergeCell ref="A6:A11"/>
    <mergeCell ref="A12:A25"/>
    <mergeCell ref="A26:A65"/>
    <mergeCell ref="A66:A95"/>
    <mergeCell ref="A96:A125"/>
    <mergeCell ref="B6:B8"/>
    <mergeCell ref="B9:B11"/>
    <mergeCell ref="B13:B16"/>
    <mergeCell ref="B17:B25"/>
    <mergeCell ref="B26:B28"/>
    <mergeCell ref="B66:B80"/>
    <mergeCell ref="B81:B95"/>
    <mergeCell ref="C6:C7"/>
    <mergeCell ref="C9:C10"/>
    <mergeCell ref="C26:C28"/>
    <mergeCell ref="C29:C33"/>
    <mergeCell ref="C66:C67"/>
    <mergeCell ref="C81:C82"/>
    <mergeCell ref="D6:D7"/>
    <mergeCell ref="D9:D10"/>
    <mergeCell ref="D26:D28"/>
    <mergeCell ref="D66:D67"/>
    <mergeCell ref="D81:D82"/>
    <mergeCell ref="E6:E7"/>
    <mergeCell ref="E9:E10"/>
    <mergeCell ref="E26:E28"/>
    <mergeCell ref="E66:E67"/>
    <mergeCell ref="E81:E82"/>
    <mergeCell ref="F9:F10"/>
    <mergeCell ref="F26:F28"/>
    <mergeCell ref="F81:F82"/>
    <mergeCell ref="G9:G10"/>
    <mergeCell ref="G81:G82"/>
    <mergeCell ref="H9:H10"/>
    <mergeCell ref="H81:H82"/>
    <mergeCell ref="H98:H125"/>
    <mergeCell ref="I6:I7"/>
    <mergeCell ref="I66:I67"/>
    <mergeCell ref="I81:I82"/>
    <mergeCell ref="I98:I125"/>
    <mergeCell ref="J6:J7"/>
    <mergeCell ref="J66:J67"/>
    <mergeCell ref="J81:J82"/>
    <mergeCell ref="J98:J125"/>
    <mergeCell ref="K66:K67"/>
    <mergeCell ref="K81:K82"/>
    <mergeCell ref="K98:K125"/>
    <mergeCell ref="L66:L67"/>
    <mergeCell ref="L81:L82"/>
    <mergeCell ref="L98:L125"/>
    <mergeCell ref="M66:M67"/>
    <mergeCell ref="M81:M82"/>
    <mergeCell ref="M98:M125"/>
    <mergeCell ref="N6:N7"/>
    <mergeCell ref="N66:N67"/>
    <mergeCell ref="N81:N82"/>
    <mergeCell ref="N98:N125"/>
    <mergeCell ref="O6:O7"/>
    <mergeCell ref="O8:O11"/>
    <mergeCell ref="O66:O67"/>
    <mergeCell ref="O81:O82"/>
    <mergeCell ref="O98:O125"/>
    <mergeCell ref="P6:P7"/>
    <mergeCell ref="P8:P11"/>
    <mergeCell ref="P66:P67"/>
    <mergeCell ref="P68:P95"/>
    <mergeCell ref="P98:P125"/>
    <mergeCell ref="Q6:Q7"/>
    <mergeCell ref="Q8:Q11"/>
    <mergeCell ref="Q66:Q67"/>
    <mergeCell ref="Q68:Q95"/>
    <mergeCell ref="Q98:Q125"/>
    <mergeCell ref="R6:R7"/>
    <mergeCell ref="R8:R11"/>
    <mergeCell ref="R13:R25"/>
    <mergeCell ref="R66:R67"/>
    <mergeCell ref="R68:R95"/>
    <mergeCell ref="R96:R97"/>
    <mergeCell ref="R98:R125"/>
    <mergeCell ref="S6:S7"/>
    <mergeCell ref="S66:S67"/>
    <mergeCell ref="S96:S97"/>
    <mergeCell ref="Z27:Z28"/>
    <mergeCell ref="AA27:AA28"/>
    <mergeCell ref="AB27:AB28"/>
    <mergeCell ref="AC27:AC28"/>
    <mergeCell ref="AD27:AD28"/>
    <mergeCell ref="AE27:AE28"/>
    <mergeCell ref="AF27:AF28"/>
    <mergeCell ref="AG26:AG28"/>
    <mergeCell ref="AH26:AH28"/>
    <mergeCell ref="AI26:AI28"/>
    <mergeCell ref="AJ26:AJ28"/>
  </mergeCells>
  <dataValidations count="1">
    <dataValidation type="list" allowBlank="1" showInputMessage="1" showErrorMessage="1" sqref="I13 I21 I24 I25 I14:I15 I16:I18 I19:I20 I22:I23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64" max="3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J126"/>
  <sheetViews>
    <sheetView zoomScale="90" zoomScaleNormal="90" zoomScaleSheetLayoutView="70" topLeftCell="E4" workbookViewId="0">
      <selection activeCell="Q13" sqref="Q13:Q15"/>
    </sheetView>
  </sheetViews>
  <sheetFormatPr defaultColWidth="8.725" defaultRowHeight="25" customHeight="1"/>
  <cols>
    <col min="1" max="1" width="21.1833333333333" style="1" customWidth="1"/>
    <col min="2" max="2" width="12.8166666666667" style="1" customWidth="1"/>
    <col min="3" max="3" width="18.1916666666667" style="1" customWidth="1"/>
    <col min="4" max="4" width="12.6333333333333" style="1" customWidth="1"/>
    <col min="5" max="5" width="8.09166666666667" style="1" customWidth="1"/>
    <col min="6" max="6" width="14.275" style="1" customWidth="1"/>
    <col min="7" max="7" width="13.3666666666667" style="1" customWidth="1"/>
    <col min="8" max="8" width="10.4083333333333" style="1" customWidth="1"/>
    <col min="9" max="9" width="11.3666666666667" style="1" customWidth="1"/>
    <col min="10" max="10" width="11.9416666666667" style="1" customWidth="1"/>
    <col min="11" max="11" width="12.8583333333333" style="1" customWidth="1"/>
    <col min="12" max="12" width="14.3833333333333" style="1" customWidth="1"/>
    <col min="13" max="13" width="13.1833333333333" style="1" customWidth="1"/>
    <col min="14" max="14" width="15.0666666666667" style="1" customWidth="1"/>
    <col min="15" max="15" width="20.3666666666667" style="1" customWidth="1"/>
    <col min="16" max="16" width="11.5416666666667" style="1" customWidth="1"/>
    <col min="17" max="17" width="20" style="1" customWidth="1"/>
    <col min="18" max="18" width="21.1083333333333" style="1" customWidth="1"/>
    <col min="19" max="19" width="15.9666666666667" style="1" customWidth="1"/>
    <col min="20" max="20" width="8" style="1" customWidth="1"/>
    <col min="21" max="21" width="6.09166666666667" style="1" customWidth="1"/>
    <col min="22" max="22" width="8" style="1" customWidth="1"/>
    <col min="23" max="23" width="10.1833333333333" style="1" customWidth="1"/>
    <col min="24" max="24" width="8" style="1" customWidth="1"/>
    <col min="25" max="25" width="9.15833333333333" style="1" customWidth="1"/>
    <col min="26" max="26" width="9.25833333333333" style="1" customWidth="1"/>
    <col min="27" max="27" width="10.275" style="1" customWidth="1"/>
    <col min="28" max="28" width="6.875" style="1" customWidth="1"/>
    <col min="29" max="29" width="4.275" style="1" customWidth="1"/>
    <col min="30" max="30" width="10.55" style="1" customWidth="1"/>
    <col min="31" max="31" width="10.275" style="1" customWidth="1"/>
    <col min="32" max="32" width="9.25833333333333" style="1" customWidth="1"/>
    <col min="33" max="33" width="6.45833333333333" style="1" customWidth="1"/>
    <col min="34" max="34" width="11.425" style="1" customWidth="1"/>
    <col min="35" max="35" width="9.85833333333333" style="1" customWidth="1"/>
    <col min="36" max="36" width="10.1333333333333" style="1" customWidth="1"/>
    <col min="37" max="37" width="15.7" style="1" customWidth="1"/>
    <col min="38" max="38" width="15.5333333333333" style="1" customWidth="1"/>
    <col min="39" max="16384" width="8.725" style="1"/>
  </cols>
  <sheetData>
    <row r="1" s="1" customFormat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1" customFormat="1" ht="30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30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="1" customFormat="1" ht="42" customHeight="1" spans="1:19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51"/>
    </row>
    <row r="6" s="2" customFormat="1" ht="32" customHeight="1" spans="1:19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  <c r="F6" s="13" t="s">
        <v>10</v>
      </c>
      <c r="G6" s="14"/>
      <c r="H6" s="15"/>
      <c r="I6" s="11" t="s">
        <v>11</v>
      </c>
      <c r="J6" s="12" t="s">
        <v>12</v>
      </c>
      <c r="K6" s="102" t="s">
        <v>13</v>
      </c>
      <c r="L6" s="103"/>
      <c r="M6" s="104"/>
      <c r="N6" s="14" t="s">
        <v>14</v>
      </c>
      <c r="O6" s="105" t="s">
        <v>15</v>
      </c>
      <c r="P6" s="106" t="s">
        <v>16</v>
      </c>
      <c r="Q6" s="152" t="s">
        <v>17</v>
      </c>
      <c r="R6" s="153" t="s">
        <v>18</v>
      </c>
      <c r="S6" s="154" t="s">
        <v>19</v>
      </c>
    </row>
    <row r="7" s="2" customFormat="1" customHeight="1" spans="1:19">
      <c r="A7" s="16"/>
      <c r="B7" s="17"/>
      <c r="C7" s="18"/>
      <c r="D7" s="18"/>
      <c r="E7" s="19"/>
      <c r="F7" s="20" t="s">
        <v>20</v>
      </c>
      <c r="G7" s="21" t="s">
        <v>21</v>
      </c>
      <c r="H7" s="22" t="s">
        <v>22</v>
      </c>
      <c r="I7" s="18"/>
      <c r="J7" s="19"/>
      <c r="K7" s="107" t="s">
        <v>23</v>
      </c>
      <c r="L7" s="108" t="s">
        <v>24</v>
      </c>
      <c r="M7" s="109" t="s">
        <v>25</v>
      </c>
      <c r="N7" s="110"/>
      <c r="O7" s="111"/>
      <c r="P7" s="112"/>
      <c r="Q7" s="155"/>
      <c r="R7" s="156"/>
      <c r="S7" s="157"/>
    </row>
    <row r="8" s="2" customFormat="1" ht="30" customHeight="1" spans="1:19">
      <c r="A8" s="16"/>
      <c r="B8" s="23"/>
      <c r="C8" s="24" t="s">
        <v>231</v>
      </c>
      <c r="D8" s="25" t="s">
        <v>232</v>
      </c>
      <c r="E8" s="24" t="s">
        <v>233</v>
      </c>
      <c r="F8" s="26">
        <v>617.7</v>
      </c>
      <c r="G8" s="27">
        <v>556.7</v>
      </c>
      <c r="H8" s="28">
        <v>147.1</v>
      </c>
      <c r="I8" s="25" t="s">
        <v>28</v>
      </c>
      <c r="J8" s="113">
        <v>1.184</v>
      </c>
      <c r="K8" s="114" t="s">
        <v>29</v>
      </c>
      <c r="L8" s="115" t="s">
        <v>30</v>
      </c>
      <c r="M8" s="116" t="s">
        <v>31</v>
      </c>
      <c r="N8" s="117">
        <v>45587</v>
      </c>
      <c r="O8" s="118" t="s">
        <v>15</v>
      </c>
      <c r="P8" s="119" t="s">
        <v>32</v>
      </c>
      <c r="Q8" s="158">
        <f>(C11+D11)*H11+E11+F11</f>
        <v>47.7060701912541</v>
      </c>
      <c r="R8" s="159">
        <f>Q8+G11</f>
        <v>47.7060701912541</v>
      </c>
      <c r="S8" s="160"/>
    </row>
    <row r="9" s="2" customFormat="1" customHeight="1" spans="1:19">
      <c r="A9" s="16"/>
      <c r="B9" s="17" t="s">
        <v>33</v>
      </c>
      <c r="C9" s="29" t="s">
        <v>34</v>
      </c>
      <c r="D9" s="30" t="s">
        <v>35</v>
      </c>
      <c r="E9" s="30" t="s">
        <v>36</v>
      </c>
      <c r="F9" s="30" t="s">
        <v>37</v>
      </c>
      <c r="G9" s="31" t="s">
        <v>38</v>
      </c>
      <c r="H9" s="32" t="s">
        <v>39</v>
      </c>
      <c r="I9" s="120" t="s">
        <v>40</v>
      </c>
      <c r="J9" s="29"/>
      <c r="K9" s="121" t="s">
        <v>41</v>
      </c>
      <c r="L9" s="29"/>
      <c r="M9" s="30" t="s">
        <v>42</v>
      </c>
      <c r="N9" s="121"/>
      <c r="O9" s="118"/>
      <c r="P9" s="119"/>
      <c r="Q9" s="158"/>
      <c r="R9" s="159"/>
      <c r="S9" s="161"/>
    </row>
    <row r="10" s="2" customFormat="1" ht="32" customHeight="1" spans="1:19">
      <c r="A10" s="16"/>
      <c r="B10" s="17"/>
      <c r="C10" s="33"/>
      <c r="D10" s="34"/>
      <c r="E10" s="34"/>
      <c r="F10" s="34"/>
      <c r="G10" s="35"/>
      <c r="H10" s="36"/>
      <c r="I10" s="88" t="s">
        <v>43</v>
      </c>
      <c r="J10" s="34" t="s">
        <v>44</v>
      </c>
      <c r="K10" s="34" t="s">
        <v>45</v>
      </c>
      <c r="L10" s="34" t="s">
        <v>46</v>
      </c>
      <c r="M10" s="34" t="s">
        <v>47</v>
      </c>
      <c r="N10" s="87" t="s">
        <v>48</v>
      </c>
      <c r="O10" s="118"/>
      <c r="P10" s="119"/>
      <c r="Q10" s="158"/>
      <c r="R10" s="159"/>
      <c r="S10" s="161"/>
    </row>
    <row r="11" s="2" customFormat="1" customHeight="1" spans="1:19">
      <c r="A11" s="37"/>
      <c r="B11" s="38"/>
      <c r="C11" s="39">
        <f>R13</f>
        <v>30.4603281639791</v>
      </c>
      <c r="D11" s="40">
        <f>R66</f>
        <v>8.92116668343709</v>
      </c>
      <c r="E11" s="40">
        <f>R99</f>
        <v>4.58333333333333</v>
      </c>
      <c r="F11" s="40">
        <f>J11+L11+N11</f>
        <v>3.54433453626746</v>
      </c>
      <c r="G11" s="41">
        <f>R69</f>
        <v>0</v>
      </c>
      <c r="H11" s="42">
        <v>1.005</v>
      </c>
      <c r="I11" s="122">
        <v>0.03</v>
      </c>
      <c r="J11" s="123">
        <f>I11*(C11+D11)</f>
        <v>1.18144484542249</v>
      </c>
      <c r="K11" s="124">
        <v>0.02</v>
      </c>
      <c r="L11" s="123">
        <f>K11*(C11+D11)</f>
        <v>0.787629896948324</v>
      </c>
      <c r="M11" s="124">
        <v>0.04</v>
      </c>
      <c r="N11" s="125">
        <f>M11*(C11+D11)</f>
        <v>1.57525979389665</v>
      </c>
      <c r="O11" s="126"/>
      <c r="P11" s="127"/>
      <c r="Q11" s="162"/>
      <c r="R11" s="163"/>
      <c r="S11" s="164"/>
    </row>
    <row r="12" s="3" customFormat="1" ht="51" spans="1:25">
      <c r="A12" s="43" t="s">
        <v>49</v>
      </c>
      <c r="B12" s="44" t="s">
        <v>50</v>
      </c>
      <c r="C12" s="45" t="s">
        <v>51</v>
      </c>
      <c r="D12" s="46" t="s">
        <v>10</v>
      </c>
      <c r="E12" s="46" t="s">
        <v>52</v>
      </c>
      <c r="F12" s="46" t="s">
        <v>53</v>
      </c>
      <c r="G12" s="46" t="s">
        <v>54</v>
      </c>
      <c r="H12" s="46" t="s">
        <v>55</v>
      </c>
      <c r="I12" s="46" t="s">
        <v>16</v>
      </c>
      <c r="J12" s="46" t="s">
        <v>56</v>
      </c>
      <c r="K12" s="46" t="s">
        <v>57</v>
      </c>
      <c r="L12" s="46" t="s">
        <v>58</v>
      </c>
      <c r="M12" s="46" t="s">
        <v>59</v>
      </c>
      <c r="N12" s="46" t="s">
        <v>60</v>
      </c>
      <c r="O12" s="128" t="s">
        <v>61</v>
      </c>
      <c r="P12" s="46" t="s">
        <v>34</v>
      </c>
      <c r="Q12" s="165" t="s">
        <v>62</v>
      </c>
      <c r="R12" s="166" t="s">
        <v>63</v>
      </c>
      <c r="S12" s="167" t="s">
        <v>19</v>
      </c>
      <c r="W12" s="2"/>
      <c r="X12" s="2"/>
      <c r="Y12" s="2"/>
    </row>
    <row r="13" s="1" customFormat="1" customHeight="1" spans="1:25">
      <c r="A13" s="47"/>
      <c r="B13" s="48" t="s">
        <v>64</v>
      </c>
      <c r="C13" s="49" t="s">
        <v>65</v>
      </c>
      <c r="D13" s="50" t="s">
        <v>66</v>
      </c>
      <c r="E13" s="50" t="s">
        <v>67</v>
      </c>
      <c r="F13" s="50" t="s">
        <v>68</v>
      </c>
      <c r="G13" s="50" t="s">
        <v>69</v>
      </c>
      <c r="H13" s="51">
        <v>1</v>
      </c>
      <c r="I13" s="92" t="s">
        <v>70</v>
      </c>
      <c r="J13" s="92">
        <f>J8*0.67</f>
        <v>0.79328</v>
      </c>
      <c r="K13" s="92">
        <f t="shared" ref="K13:K15" si="0">J13/0.975</f>
        <v>0.813620512820513</v>
      </c>
      <c r="L13" s="129">
        <v>11.9</v>
      </c>
      <c r="M13" s="130">
        <v>0</v>
      </c>
      <c r="N13" s="131">
        <f t="shared" ref="N13:N15" si="1">(K13-J13)/K13</f>
        <v>0.025</v>
      </c>
      <c r="O13" s="132">
        <v>0.997</v>
      </c>
      <c r="P13" s="133">
        <f t="shared" ref="P13:P16" si="2">((K13*L13)-(K13-J13)*(1-N13)*M13)/O13</f>
        <v>9.7112177558316</v>
      </c>
      <c r="Q13" s="168">
        <f t="shared" ref="Q13:Q16" si="3">H13*P13</f>
        <v>9.7112177558316</v>
      </c>
      <c r="R13" s="169">
        <f>SUM(Q13:Q26)</f>
        <v>30.4603281639791</v>
      </c>
      <c r="S13" s="170"/>
      <c r="W13" s="2"/>
      <c r="X13" s="2"/>
      <c r="Y13" s="2"/>
    </row>
    <row r="14" s="1" customFormat="1" ht="24" customHeight="1" spans="1:19">
      <c r="A14" s="47"/>
      <c r="B14" s="52"/>
      <c r="C14" s="53" t="s">
        <v>71</v>
      </c>
      <c r="D14" s="54" t="s">
        <v>66</v>
      </c>
      <c r="E14" s="54" t="s">
        <v>72</v>
      </c>
      <c r="F14" s="54" t="s">
        <v>73</v>
      </c>
      <c r="G14" s="50" t="s">
        <v>69</v>
      </c>
      <c r="H14" s="51">
        <v>1</v>
      </c>
      <c r="I14" s="96" t="s">
        <v>70</v>
      </c>
      <c r="J14" s="96">
        <f>J8*0.33</f>
        <v>0.39072</v>
      </c>
      <c r="K14" s="92">
        <f t="shared" si="0"/>
        <v>0.400738461538462</v>
      </c>
      <c r="L14" s="134">
        <v>19.1</v>
      </c>
      <c r="M14" s="130">
        <v>0</v>
      </c>
      <c r="N14" s="131">
        <f t="shared" si="1"/>
        <v>0.025</v>
      </c>
      <c r="O14" s="132">
        <v>0.997</v>
      </c>
      <c r="P14" s="133">
        <f t="shared" si="2"/>
        <v>7.67713602345498</v>
      </c>
      <c r="Q14" s="168">
        <f t="shared" si="3"/>
        <v>7.67713602345498</v>
      </c>
      <c r="R14" s="169"/>
      <c r="S14" s="171"/>
    </row>
    <row r="15" s="1" customFormat="1" customHeight="1" spans="1:19">
      <c r="A15" s="47"/>
      <c r="B15" s="52"/>
      <c r="C15" s="53" t="s">
        <v>74</v>
      </c>
      <c r="D15" s="54" t="s">
        <v>66</v>
      </c>
      <c r="E15" s="54" t="s">
        <v>75</v>
      </c>
      <c r="F15" s="54" t="s">
        <v>76</v>
      </c>
      <c r="G15" s="50" t="s">
        <v>69</v>
      </c>
      <c r="H15" s="51">
        <v>1</v>
      </c>
      <c r="I15" s="96" t="s">
        <v>70</v>
      </c>
      <c r="J15" s="96">
        <f>J8*0.042</f>
        <v>0.049728</v>
      </c>
      <c r="K15" s="92">
        <f t="shared" si="0"/>
        <v>0.0510030769230769</v>
      </c>
      <c r="L15" s="134">
        <v>19</v>
      </c>
      <c r="M15" s="130">
        <v>0</v>
      </c>
      <c r="N15" s="131">
        <f t="shared" si="1"/>
        <v>0.0250000000000001</v>
      </c>
      <c r="O15" s="132">
        <v>0.997</v>
      </c>
      <c r="P15" s="133">
        <f t="shared" si="2"/>
        <v>0.971974384692539</v>
      </c>
      <c r="Q15" s="168">
        <f t="shared" si="3"/>
        <v>0.971974384692539</v>
      </c>
      <c r="R15" s="169"/>
      <c r="S15" s="171"/>
    </row>
    <row r="16" s="1" customFormat="1" customHeight="1" spans="1:19">
      <c r="A16" s="47"/>
      <c r="B16" s="55"/>
      <c r="C16" s="56" t="s">
        <v>77</v>
      </c>
      <c r="D16" s="56" t="s">
        <v>77</v>
      </c>
      <c r="E16" s="57"/>
      <c r="F16" s="57"/>
      <c r="G16" s="57"/>
      <c r="H16" s="58"/>
      <c r="I16" s="58" t="s">
        <v>70</v>
      </c>
      <c r="J16" s="135"/>
      <c r="K16" s="135"/>
      <c r="L16" s="136"/>
      <c r="M16" s="137"/>
      <c r="N16" s="138"/>
      <c r="O16" s="138">
        <v>1</v>
      </c>
      <c r="P16" s="139">
        <f t="shared" si="2"/>
        <v>0</v>
      </c>
      <c r="Q16" s="172">
        <f t="shared" si="3"/>
        <v>0</v>
      </c>
      <c r="R16" s="169"/>
      <c r="S16" s="171"/>
    </row>
    <row r="17" s="1" customFormat="1" ht="35" customHeight="1" spans="1:19">
      <c r="A17" s="47"/>
      <c r="B17" s="59" t="s">
        <v>78</v>
      </c>
      <c r="C17" s="49" t="s">
        <v>193</v>
      </c>
      <c r="D17" s="50" t="s">
        <v>194</v>
      </c>
      <c r="E17" s="50"/>
      <c r="F17" s="50"/>
      <c r="G17" s="50" t="s">
        <v>69</v>
      </c>
      <c r="H17" s="51">
        <v>1</v>
      </c>
      <c r="I17" s="96" t="s">
        <v>70</v>
      </c>
      <c r="J17" s="140" t="s">
        <v>66</v>
      </c>
      <c r="K17" s="140" t="s">
        <v>66</v>
      </c>
      <c r="L17" s="129">
        <v>0.15</v>
      </c>
      <c r="M17" s="140" t="s">
        <v>66</v>
      </c>
      <c r="N17" s="140" t="s">
        <v>66</v>
      </c>
      <c r="O17" s="141">
        <v>1</v>
      </c>
      <c r="P17" s="142">
        <f t="shared" ref="P17:P25" si="4">H17*L17/O17</f>
        <v>0.15</v>
      </c>
      <c r="Q17" s="173">
        <f t="shared" ref="Q17:Q25" si="5">P17</f>
        <v>0.15</v>
      </c>
      <c r="R17" s="169"/>
      <c r="S17" s="171"/>
    </row>
    <row r="18" s="1" customFormat="1" ht="30" customHeight="1" spans="1:19">
      <c r="A18" s="47"/>
      <c r="B18" s="60"/>
      <c r="C18" s="49" t="s">
        <v>195</v>
      </c>
      <c r="D18" s="50" t="s">
        <v>196</v>
      </c>
      <c r="E18" s="54"/>
      <c r="F18" s="54"/>
      <c r="G18" s="50" t="s">
        <v>69</v>
      </c>
      <c r="H18" s="61">
        <v>1</v>
      </c>
      <c r="I18" s="96" t="s">
        <v>70</v>
      </c>
      <c r="J18" s="143" t="s">
        <v>66</v>
      </c>
      <c r="K18" s="143" t="s">
        <v>66</v>
      </c>
      <c r="L18" s="134">
        <v>0.15</v>
      </c>
      <c r="M18" s="143" t="s">
        <v>66</v>
      </c>
      <c r="N18" s="143" t="s">
        <v>66</v>
      </c>
      <c r="O18" s="144">
        <v>1</v>
      </c>
      <c r="P18" s="142">
        <f t="shared" si="4"/>
        <v>0.15</v>
      </c>
      <c r="Q18" s="173">
        <f t="shared" si="5"/>
        <v>0.15</v>
      </c>
      <c r="R18" s="169"/>
      <c r="S18" s="171"/>
    </row>
    <row r="19" s="1" customFormat="1" ht="33" customHeight="1" spans="1:19">
      <c r="A19" s="62"/>
      <c r="B19" s="60"/>
      <c r="C19" s="49" t="s">
        <v>197</v>
      </c>
      <c r="D19" s="50" t="s">
        <v>198</v>
      </c>
      <c r="E19" s="63"/>
      <c r="F19" s="63"/>
      <c r="G19" s="50" t="s">
        <v>69</v>
      </c>
      <c r="H19" s="64">
        <v>1</v>
      </c>
      <c r="I19" s="96" t="s">
        <v>70</v>
      </c>
      <c r="J19" s="143" t="s">
        <v>66</v>
      </c>
      <c r="K19" s="143" t="s">
        <v>66</v>
      </c>
      <c r="L19" s="134">
        <v>0.2</v>
      </c>
      <c r="M19" s="143" t="s">
        <v>66</v>
      </c>
      <c r="N19" s="143" t="s">
        <v>66</v>
      </c>
      <c r="O19" s="144">
        <v>1</v>
      </c>
      <c r="P19" s="142">
        <f t="shared" si="4"/>
        <v>0.2</v>
      </c>
      <c r="Q19" s="173">
        <f t="shared" si="5"/>
        <v>0.2</v>
      </c>
      <c r="R19" s="169"/>
      <c r="S19" s="174"/>
    </row>
    <row r="20" s="1" customFormat="1" ht="33" customHeight="1" spans="1:19">
      <c r="A20" s="62"/>
      <c r="B20" s="60"/>
      <c r="C20" s="49" t="s">
        <v>199</v>
      </c>
      <c r="D20" s="50" t="s">
        <v>200</v>
      </c>
      <c r="E20" s="63"/>
      <c r="F20" s="63"/>
      <c r="G20" s="50" t="s">
        <v>69</v>
      </c>
      <c r="H20" s="64">
        <v>1</v>
      </c>
      <c r="I20" s="96" t="s">
        <v>70</v>
      </c>
      <c r="J20" s="143" t="s">
        <v>66</v>
      </c>
      <c r="K20" s="143" t="s">
        <v>66</v>
      </c>
      <c r="L20" s="134">
        <v>0.2</v>
      </c>
      <c r="M20" s="143" t="s">
        <v>66</v>
      </c>
      <c r="N20" s="143" t="s">
        <v>66</v>
      </c>
      <c r="O20" s="144">
        <v>1</v>
      </c>
      <c r="P20" s="142">
        <f t="shared" si="4"/>
        <v>0.2</v>
      </c>
      <c r="Q20" s="173">
        <f t="shared" si="5"/>
        <v>0.2</v>
      </c>
      <c r="R20" s="169"/>
      <c r="S20" s="174"/>
    </row>
    <row r="21" s="1" customFormat="1" ht="30" customHeight="1" spans="1:19">
      <c r="A21" s="62"/>
      <c r="B21" s="60"/>
      <c r="C21" s="49" t="s">
        <v>201</v>
      </c>
      <c r="D21" s="63" t="s">
        <v>202</v>
      </c>
      <c r="E21" s="63"/>
      <c r="F21" s="63"/>
      <c r="G21" s="50" t="s">
        <v>69</v>
      </c>
      <c r="H21" s="64">
        <v>2</v>
      </c>
      <c r="I21" s="96" t="s">
        <v>70</v>
      </c>
      <c r="J21" s="143" t="s">
        <v>66</v>
      </c>
      <c r="K21" s="143" t="s">
        <v>66</v>
      </c>
      <c r="L21" s="134">
        <v>0.5</v>
      </c>
      <c r="M21" s="143" t="s">
        <v>66</v>
      </c>
      <c r="N21" s="143" t="s">
        <v>66</v>
      </c>
      <c r="O21" s="144">
        <v>1</v>
      </c>
      <c r="P21" s="142">
        <f t="shared" si="4"/>
        <v>1</v>
      </c>
      <c r="Q21" s="173">
        <f t="shared" si="5"/>
        <v>1</v>
      </c>
      <c r="R21" s="169"/>
      <c r="S21" s="174"/>
    </row>
    <row r="22" s="1" customFormat="1" ht="30" customHeight="1" spans="1:19">
      <c r="A22" s="62"/>
      <c r="B22" s="60"/>
      <c r="C22" s="49" t="s">
        <v>203</v>
      </c>
      <c r="D22" s="63" t="s">
        <v>202</v>
      </c>
      <c r="E22" s="63"/>
      <c r="F22" s="63"/>
      <c r="G22" s="50" t="s">
        <v>69</v>
      </c>
      <c r="H22" s="64">
        <v>1</v>
      </c>
      <c r="I22" s="96" t="s">
        <v>70</v>
      </c>
      <c r="J22" s="143" t="s">
        <v>66</v>
      </c>
      <c r="K22" s="143" t="s">
        <v>66</v>
      </c>
      <c r="L22" s="134">
        <v>0.8</v>
      </c>
      <c r="M22" s="143" t="s">
        <v>66</v>
      </c>
      <c r="N22" s="143" t="s">
        <v>66</v>
      </c>
      <c r="O22" s="144">
        <v>1</v>
      </c>
      <c r="P22" s="142">
        <f t="shared" si="4"/>
        <v>0.8</v>
      </c>
      <c r="Q22" s="173">
        <f t="shared" si="5"/>
        <v>0.8</v>
      </c>
      <c r="R22" s="169"/>
      <c r="S22" s="174"/>
    </row>
    <row r="23" s="1" customFormat="1" ht="30" customHeight="1" spans="1:19">
      <c r="A23" s="62"/>
      <c r="B23" s="60"/>
      <c r="C23" s="49" t="s">
        <v>226</v>
      </c>
      <c r="D23" s="63" t="s">
        <v>227</v>
      </c>
      <c r="E23" s="63"/>
      <c r="F23" s="63"/>
      <c r="G23" s="50" t="s">
        <v>69</v>
      </c>
      <c r="H23" s="64">
        <v>1</v>
      </c>
      <c r="I23" s="96" t="s">
        <v>70</v>
      </c>
      <c r="J23" s="143" t="s">
        <v>66</v>
      </c>
      <c r="K23" s="143" t="s">
        <v>66</v>
      </c>
      <c r="L23" s="134">
        <v>2</v>
      </c>
      <c r="M23" s="143" t="s">
        <v>66</v>
      </c>
      <c r="N23" s="143" t="s">
        <v>66</v>
      </c>
      <c r="O23" s="144">
        <v>1</v>
      </c>
      <c r="P23" s="142">
        <f t="shared" si="4"/>
        <v>2</v>
      </c>
      <c r="Q23" s="173">
        <f t="shared" si="5"/>
        <v>2</v>
      </c>
      <c r="R23" s="169"/>
      <c r="S23" s="174"/>
    </row>
    <row r="24" s="1" customFormat="1" ht="30" customHeight="1" spans="1:19">
      <c r="A24" s="62"/>
      <c r="B24" s="60"/>
      <c r="C24" s="49" t="s">
        <v>228</v>
      </c>
      <c r="D24" s="63" t="s">
        <v>229</v>
      </c>
      <c r="E24" s="63"/>
      <c r="F24" s="63"/>
      <c r="G24" s="50" t="s">
        <v>69</v>
      </c>
      <c r="H24" s="64">
        <v>1</v>
      </c>
      <c r="I24" s="96" t="s">
        <v>70</v>
      </c>
      <c r="J24" s="143" t="s">
        <v>66</v>
      </c>
      <c r="K24" s="143" t="s">
        <v>66</v>
      </c>
      <c r="L24" s="134">
        <v>3.6</v>
      </c>
      <c r="M24" s="143" t="s">
        <v>66</v>
      </c>
      <c r="N24" s="143" t="s">
        <v>66</v>
      </c>
      <c r="O24" s="144">
        <v>1</v>
      </c>
      <c r="P24" s="142">
        <f t="shared" si="4"/>
        <v>3.6</v>
      </c>
      <c r="Q24" s="173">
        <f t="shared" si="5"/>
        <v>3.6</v>
      </c>
      <c r="R24" s="169"/>
      <c r="S24" s="174"/>
    </row>
    <row r="25" s="1" customFormat="1" ht="30" customHeight="1" spans="1:19">
      <c r="A25" s="65"/>
      <c r="B25" s="66"/>
      <c r="C25" s="49" t="s">
        <v>234</v>
      </c>
      <c r="D25" s="67" t="s">
        <v>235</v>
      </c>
      <c r="E25" s="67"/>
      <c r="F25" s="67"/>
      <c r="G25" s="50" t="s">
        <v>69</v>
      </c>
      <c r="H25" s="68">
        <v>1</v>
      </c>
      <c r="I25" s="96" t="s">
        <v>70</v>
      </c>
      <c r="J25" s="143" t="s">
        <v>66</v>
      </c>
      <c r="K25" s="143" t="s">
        <v>66</v>
      </c>
      <c r="L25" s="134">
        <v>4</v>
      </c>
      <c r="M25" s="143" t="s">
        <v>66</v>
      </c>
      <c r="N25" s="143" t="s">
        <v>66</v>
      </c>
      <c r="O25" s="144">
        <v>1</v>
      </c>
      <c r="P25" s="142">
        <f>H25*L25/O25</f>
        <v>4</v>
      </c>
      <c r="Q25" s="173">
        <f>P25</f>
        <v>4</v>
      </c>
      <c r="R25" s="175"/>
      <c r="S25" s="176"/>
    </row>
    <row r="26" s="1" customFormat="1" customHeight="1" spans="1:19">
      <c r="A26" s="69"/>
      <c r="B26" s="70"/>
      <c r="C26" s="56" t="s">
        <v>77</v>
      </c>
      <c r="D26" s="56" t="s">
        <v>77</v>
      </c>
      <c r="E26" s="71"/>
      <c r="F26" s="71"/>
      <c r="G26" s="50"/>
      <c r="H26" s="72"/>
      <c r="I26" s="72" t="s">
        <v>70</v>
      </c>
      <c r="J26" s="145" t="s">
        <v>66</v>
      </c>
      <c r="K26" s="145" t="s">
        <v>66</v>
      </c>
      <c r="L26" s="146">
        <v>0</v>
      </c>
      <c r="M26" s="145" t="s">
        <v>66</v>
      </c>
      <c r="N26" s="145" t="s">
        <v>66</v>
      </c>
      <c r="O26" s="147">
        <v>1</v>
      </c>
      <c r="P26" s="142">
        <f>H26*L26/O26</f>
        <v>0</v>
      </c>
      <c r="Q26" s="173">
        <f>P26</f>
        <v>0</v>
      </c>
      <c r="R26" s="177"/>
      <c r="S26" s="178"/>
    </row>
    <row r="27" s="1" customFormat="1" customHeight="1" spans="1:36">
      <c r="A27" s="73" t="s">
        <v>92</v>
      </c>
      <c r="B27" s="74" t="s">
        <v>93</v>
      </c>
      <c r="C27" s="75" t="s">
        <v>94</v>
      </c>
      <c r="D27" s="76" t="s">
        <v>95</v>
      </c>
      <c r="E27" s="76" t="s">
        <v>96</v>
      </c>
      <c r="F27" s="77" t="s">
        <v>97</v>
      </c>
      <c r="G27" s="78" t="s">
        <v>98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183"/>
      <c r="AA27" s="79" t="s">
        <v>99</v>
      </c>
      <c r="AB27" s="79"/>
      <c r="AC27" s="79"/>
      <c r="AD27" s="79"/>
      <c r="AE27" s="78" t="s">
        <v>100</v>
      </c>
      <c r="AF27" s="183"/>
      <c r="AG27" s="193" t="s">
        <v>61</v>
      </c>
      <c r="AH27" s="194" t="s">
        <v>101</v>
      </c>
      <c r="AI27" s="77" t="s">
        <v>62</v>
      </c>
      <c r="AJ27" s="195" t="s">
        <v>19</v>
      </c>
    </row>
    <row r="28" s="1" customFormat="1" customHeight="1" spans="1:36">
      <c r="A28" s="47"/>
      <c r="B28" s="80"/>
      <c r="C28" s="81"/>
      <c r="D28" s="82"/>
      <c r="E28" s="82"/>
      <c r="F28" s="83"/>
      <c r="G28" s="84" t="s">
        <v>102</v>
      </c>
      <c r="H28" s="85"/>
      <c r="I28" s="85"/>
      <c r="J28" s="85"/>
      <c r="K28" s="85"/>
      <c r="L28" s="85"/>
      <c r="M28" s="85"/>
      <c r="N28" s="85"/>
      <c r="O28" s="148"/>
      <c r="P28" s="149" t="s">
        <v>103</v>
      </c>
      <c r="Q28" s="149"/>
      <c r="R28" s="149" t="s">
        <v>104</v>
      </c>
      <c r="S28" s="149"/>
      <c r="T28" s="149" t="s">
        <v>105</v>
      </c>
      <c r="U28" s="149"/>
      <c r="V28" s="149"/>
      <c r="W28" s="179" t="s">
        <v>106</v>
      </c>
      <c r="X28" s="179"/>
      <c r="Y28" s="179"/>
      <c r="Z28" s="184" t="s">
        <v>107</v>
      </c>
      <c r="AA28" s="81" t="s">
        <v>108</v>
      </c>
      <c r="AB28" s="29" t="s">
        <v>109</v>
      </c>
      <c r="AC28" s="30" t="s">
        <v>110</v>
      </c>
      <c r="AD28" s="121" t="s">
        <v>111</v>
      </c>
      <c r="AE28" s="185" t="s">
        <v>112</v>
      </c>
      <c r="AF28" s="184" t="s">
        <v>113</v>
      </c>
      <c r="AG28" s="196"/>
      <c r="AH28" s="197"/>
      <c r="AI28" s="198"/>
      <c r="AJ28" s="199"/>
    </row>
    <row r="29" s="1" customFormat="1" ht="31" customHeight="1" spans="1:36">
      <c r="A29" s="47"/>
      <c r="B29" s="86"/>
      <c r="C29" s="45"/>
      <c r="D29" s="34"/>
      <c r="E29" s="34"/>
      <c r="F29" s="87"/>
      <c r="G29" s="88" t="s">
        <v>114</v>
      </c>
      <c r="H29" s="34" t="s">
        <v>52</v>
      </c>
      <c r="I29" s="34" t="s">
        <v>115</v>
      </c>
      <c r="J29" s="34" t="s">
        <v>116</v>
      </c>
      <c r="K29" s="34" t="s">
        <v>117</v>
      </c>
      <c r="L29" s="34" t="s">
        <v>118</v>
      </c>
      <c r="M29" s="34" t="s">
        <v>119</v>
      </c>
      <c r="N29" s="34" t="s">
        <v>120</v>
      </c>
      <c r="O29" s="34" t="s">
        <v>121</v>
      </c>
      <c r="P29" s="34" t="s">
        <v>122</v>
      </c>
      <c r="Q29" s="34" t="s">
        <v>123</v>
      </c>
      <c r="R29" s="34" t="s">
        <v>124</v>
      </c>
      <c r="S29" s="34" t="s">
        <v>125</v>
      </c>
      <c r="T29" s="34" t="s">
        <v>126</v>
      </c>
      <c r="U29" s="34" t="s">
        <v>127</v>
      </c>
      <c r="V29" s="34" t="s">
        <v>128</v>
      </c>
      <c r="W29" s="180" t="s">
        <v>129</v>
      </c>
      <c r="X29" s="34" t="s">
        <v>130</v>
      </c>
      <c r="Y29" s="34" t="s">
        <v>131</v>
      </c>
      <c r="Z29" s="35"/>
      <c r="AA29" s="45"/>
      <c r="AB29" s="33"/>
      <c r="AC29" s="34"/>
      <c r="AD29" s="87"/>
      <c r="AE29" s="186"/>
      <c r="AF29" s="35"/>
      <c r="AG29" s="200"/>
      <c r="AH29" s="33"/>
      <c r="AI29" s="201"/>
      <c r="AJ29" s="202"/>
    </row>
    <row r="30" s="4" customFormat="1" customHeight="1" spans="1:36">
      <c r="A30" s="89"/>
      <c r="B30" s="90">
        <v>1</v>
      </c>
      <c r="C30" s="91" t="s">
        <v>236</v>
      </c>
      <c r="D30" s="92" t="s">
        <v>133</v>
      </c>
      <c r="E30" s="93">
        <v>1</v>
      </c>
      <c r="F30" s="94">
        <v>690</v>
      </c>
      <c r="G30" s="95" t="s">
        <v>134</v>
      </c>
      <c r="H30" s="96" t="s">
        <v>135</v>
      </c>
      <c r="I30" s="96"/>
      <c r="J30" s="96">
        <v>300</v>
      </c>
      <c r="K30" s="96">
        <v>45</v>
      </c>
      <c r="L30" s="96">
        <v>800</v>
      </c>
      <c r="M30" s="150">
        <v>0.02</v>
      </c>
      <c r="N30" s="141">
        <v>0.03</v>
      </c>
      <c r="O30" s="141">
        <v>0.95</v>
      </c>
      <c r="P30" s="93">
        <v>10</v>
      </c>
      <c r="Q30" s="143">
        <f t="shared" ref="Q30:Q65" si="6">J30*10000*(1-N30+M30)/P30/12/26/20</f>
        <v>47.5961538461538</v>
      </c>
      <c r="R30" s="181">
        <v>23.5</v>
      </c>
      <c r="S30" s="143">
        <f t="shared" ref="S30:S65" si="7">L30*R30/26/20</f>
        <v>36.1538461538462</v>
      </c>
      <c r="T30" s="92">
        <v>4</v>
      </c>
      <c r="U30" s="93">
        <v>1</v>
      </c>
      <c r="V30" s="143">
        <f t="shared" ref="V30:V65" si="8">T30*U30</f>
        <v>4</v>
      </c>
      <c r="W30" s="92">
        <v>1</v>
      </c>
      <c r="X30" s="92">
        <v>0.8</v>
      </c>
      <c r="Y30" s="187">
        <f t="shared" ref="Y30:Y65" si="9">K30*X30*W30</f>
        <v>36</v>
      </c>
      <c r="Z30" s="188">
        <f t="shared" ref="Z30:Z65" si="10">(S30+Q30)/O30+Y30+V30</f>
        <v>128.157894736842</v>
      </c>
      <c r="AA30" s="189">
        <v>10</v>
      </c>
      <c r="AB30" s="190">
        <v>5800</v>
      </c>
      <c r="AC30" s="93">
        <v>1</v>
      </c>
      <c r="AD30" s="191">
        <f t="shared" ref="AD30:AD65" si="11">AC30*AA30*AB30/26/10</f>
        <v>223.076923076923</v>
      </c>
      <c r="AE30" s="192">
        <v>0.4</v>
      </c>
      <c r="AF30" s="188">
        <f t="shared" ref="AF30:AF65" si="12">AE30*Z30</f>
        <v>51.2631578947368</v>
      </c>
      <c r="AG30" s="203">
        <v>1</v>
      </c>
      <c r="AH30" s="143">
        <f t="shared" ref="AH30:AH65" si="13">(AD30+AF30)/AG30/F30</f>
        <v>0.397594320248783</v>
      </c>
      <c r="AI30" s="204">
        <f t="shared" ref="AI30:AI34" si="14">AH30*E30</f>
        <v>0.397594320248783</v>
      </c>
      <c r="AJ30" s="205" t="s">
        <v>136</v>
      </c>
    </row>
    <row r="31" s="1" customFormat="1" customHeight="1" spans="1:36">
      <c r="A31" s="47"/>
      <c r="B31" s="97">
        <v>2</v>
      </c>
      <c r="C31" s="91"/>
      <c r="D31" s="92" t="s">
        <v>137</v>
      </c>
      <c r="E31" s="93">
        <v>1</v>
      </c>
      <c r="F31" s="94">
        <v>480</v>
      </c>
      <c r="G31" s="95" t="s">
        <v>138</v>
      </c>
      <c r="H31" s="96" t="s">
        <v>139</v>
      </c>
      <c r="I31" s="96" t="s">
        <v>140</v>
      </c>
      <c r="J31" s="96">
        <v>1200</v>
      </c>
      <c r="K31" s="96">
        <v>280</v>
      </c>
      <c r="L31" s="96">
        <v>1400</v>
      </c>
      <c r="M31" s="150">
        <v>0.025</v>
      </c>
      <c r="N31" s="141">
        <v>0.03</v>
      </c>
      <c r="O31" s="141">
        <v>0.95</v>
      </c>
      <c r="P31" s="93">
        <v>10</v>
      </c>
      <c r="Q31" s="143">
        <f t="shared" si="6"/>
        <v>191.346153846154</v>
      </c>
      <c r="R31" s="181">
        <v>23.5</v>
      </c>
      <c r="S31" s="143">
        <f t="shared" si="7"/>
        <v>63.2692307692308</v>
      </c>
      <c r="T31" s="96">
        <v>4</v>
      </c>
      <c r="U31" s="182">
        <v>1</v>
      </c>
      <c r="V31" s="143">
        <f t="shared" si="8"/>
        <v>4</v>
      </c>
      <c r="W31" s="96">
        <v>1</v>
      </c>
      <c r="X31" s="96">
        <v>0.8</v>
      </c>
      <c r="Y31" s="187">
        <f t="shared" si="9"/>
        <v>224</v>
      </c>
      <c r="Z31" s="188">
        <f t="shared" si="10"/>
        <v>496.016194331984</v>
      </c>
      <c r="AA31" s="189">
        <v>10</v>
      </c>
      <c r="AB31" s="190">
        <v>5800</v>
      </c>
      <c r="AC31" s="93">
        <v>12</v>
      </c>
      <c r="AD31" s="191">
        <f t="shared" si="11"/>
        <v>2676.92307692308</v>
      </c>
      <c r="AE31" s="192">
        <v>0.13</v>
      </c>
      <c r="AF31" s="188">
        <f t="shared" si="12"/>
        <v>64.4821052631579</v>
      </c>
      <c r="AG31" s="206">
        <v>0.997</v>
      </c>
      <c r="AH31" s="143">
        <f t="shared" si="13"/>
        <v>5.7284461346252</v>
      </c>
      <c r="AI31" s="204">
        <f t="shared" si="14"/>
        <v>5.7284461346252</v>
      </c>
      <c r="AJ31" s="205" t="s">
        <v>136</v>
      </c>
    </row>
    <row r="32" s="1" customFormat="1" customHeight="1" spans="1:36">
      <c r="A32" s="47"/>
      <c r="B32" s="98">
        <v>3</v>
      </c>
      <c r="C32" s="91"/>
      <c r="D32" s="96" t="s">
        <v>141</v>
      </c>
      <c r="E32" s="99">
        <v>1</v>
      </c>
      <c r="F32" s="94">
        <v>480</v>
      </c>
      <c r="G32" s="95" t="s">
        <v>142</v>
      </c>
      <c r="H32" s="96" t="s">
        <v>135</v>
      </c>
      <c r="I32" s="96"/>
      <c r="J32" s="96">
        <v>32</v>
      </c>
      <c r="K32" s="96">
        <v>25</v>
      </c>
      <c r="L32" s="96">
        <v>40</v>
      </c>
      <c r="M32" s="150">
        <v>0.02</v>
      </c>
      <c r="N32" s="141">
        <v>0.03</v>
      </c>
      <c r="O32" s="141">
        <v>0.95</v>
      </c>
      <c r="P32" s="93">
        <v>10</v>
      </c>
      <c r="Q32" s="143">
        <f t="shared" si="6"/>
        <v>5.07692307692308</v>
      </c>
      <c r="R32" s="181">
        <v>23.5</v>
      </c>
      <c r="S32" s="143">
        <f t="shared" si="7"/>
        <v>1.80769230769231</v>
      </c>
      <c r="T32" s="92"/>
      <c r="U32" s="182">
        <v>0</v>
      </c>
      <c r="V32" s="143">
        <f t="shared" si="8"/>
        <v>0</v>
      </c>
      <c r="W32" s="92">
        <v>1</v>
      </c>
      <c r="X32" s="96">
        <v>0.8</v>
      </c>
      <c r="Y32" s="187">
        <f t="shared" si="9"/>
        <v>20</v>
      </c>
      <c r="Z32" s="188">
        <f t="shared" si="10"/>
        <v>27.246963562753</v>
      </c>
      <c r="AA32" s="189">
        <v>10</v>
      </c>
      <c r="AB32" s="190">
        <v>5800</v>
      </c>
      <c r="AC32" s="93">
        <v>2</v>
      </c>
      <c r="AD32" s="191">
        <f t="shared" si="11"/>
        <v>446.153846153846</v>
      </c>
      <c r="AE32" s="192">
        <v>0.0028</v>
      </c>
      <c r="AF32" s="188">
        <f t="shared" si="12"/>
        <v>0.0762914979757085</v>
      </c>
      <c r="AG32" s="206">
        <v>0.997</v>
      </c>
      <c r="AH32" s="143">
        <f t="shared" si="13"/>
        <v>0.93244345045934</v>
      </c>
      <c r="AI32" s="204">
        <f t="shared" si="14"/>
        <v>0.93244345045934</v>
      </c>
      <c r="AJ32" s="205" t="s">
        <v>136</v>
      </c>
    </row>
    <row r="33" s="1" customFormat="1" customHeight="1" spans="1:36">
      <c r="A33" s="47"/>
      <c r="B33" s="97">
        <v>4</v>
      </c>
      <c r="C33" s="91"/>
      <c r="D33" s="96" t="s">
        <v>143</v>
      </c>
      <c r="E33" s="99">
        <v>1</v>
      </c>
      <c r="F33" s="94">
        <v>480</v>
      </c>
      <c r="G33" s="95" t="s">
        <v>144</v>
      </c>
      <c r="H33" s="96" t="s">
        <v>66</v>
      </c>
      <c r="I33" s="96"/>
      <c r="J33" s="96">
        <v>8</v>
      </c>
      <c r="K33" s="96">
        <v>6</v>
      </c>
      <c r="L33" s="96">
        <v>100</v>
      </c>
      <c r="M33" s="150">
        <v>0.01</v>
      </c>
      <c r="N33" s="141">
        <v>0.03</v>
      </c>
      <c r="O33" s="141">
        <v>0.95</v>
      </c>
      <c r="P33" s="93">
        <v>10</v>
      </c>
      <c r="Q33" s="143">
        <f t="shared" si="6"/>
        <v>1.25641025641026</v>
      </c>
      <c r="R33" s="181">
        <v>23.5</v>
      </c>
      <c r="S33" s="143">
        <f t="shared" si="7"/>
        <v>4.51923076923077</v>
      </c>
      <c r="T33" s="96"/>
      <c r="U33" s="182">
        <v>0</v>
      </c>
      <c r="V33" s="143">
        <f t="shared" si="8"/>
        <v>0</v>
      </c>
      <c r="W33" s="96">
        <v>1</v>
      </c>
      <c r="X33" s="96">
        <v>0.8</v>
      </c>
      <c r="Y33" s="187">
        <f t="shared" si="9"/>
        <v>4.8</v>
      </c>
      <c r="Z33" s="188">
        <f t="shared" si="10"/>
        <v>10.8796221322537</v>
      </c>
      <c r="AA33" s="189">
        <v>10</v>
      </c>
      <c r="AB33" s="190">
        <v>5800</v>
      </c>
      <c r="AC33" s="93">
        <v>2</v>
      </c>
      <c r="AD33" s="191">
        <f t="shared" si="11"/>
        <v>446.153846153846</v>
      </c>
      <c r="AE33" s="192">
        <v>0.0028</v>
      </c>
      <c r="AF33" s="188">
        <f t="shared" si="12"/>
        <v>0.0304629419703104</v>
      </c>
      <c r="AG33" s="206">
        <v>0.997</v>
      </c>
      <c r="AH33" s="143">
        <f t="shared" si="13"/>
        <v>0.93234768701065</v>
      </c>
      <c r="AI33" s="204">
        <f t="shared" si="14"/>
        <v>0.93234768701065</v>
      </c>
      <c r="AJ33" s="205" t="s">
        <v>136</v>
      </c>
    </row>
    <row r="34" s="1" customFormat="1" customHeight="1" spans="1:36">
      <c r="A34" s="47"/>
      <c r="B34" s="97">
        <v>5</v>
      </c>
      <c r="C34" s="91"/>
      <c r="D34" s="96" t="s">
        <v>145</v>
      </c>
      <c r="E34" s="99">
        <v>1</v>
      </c>
      <c r="F34" s="94">
        <v>480</v>
      </c>
      <c r="G34" s="95" t="s">
        <v>146</v>
      </c>
      <c r="H34" s="96" t="s">
        <v>147</v>
      </c>
      <c r="I34" s="96"/>
      <c r="J34" s="96">
        <v>100</v>
      </c>
      <c r="K34" s="96">
        <v>30</v>
      </c>
      <c r="L34" s="96">
        <v>2200</v>
      </c>
      <c r="M34" s="150">
        <v>0.02</v>
      </c>
      <c r="N34" s="141">
        <v>0.03</v>
      </c>
      <c r="O34" s="141">
        <v>0.95</v>
      </c>
      <c r="P34" s="93">
        <v>10</v>
      </c>
      <c r="Q34" s="143">
        <f t="shared" si="6"/>
        <v>15.8653846153846</v>
      </c>
      <c r="R34" s="181">
        <v>23.5</v>
      </c>
      <c r="S34" s="143">
        <f t="shared" si="7"/>
        <v>99.4230769230769</v>
      </c>
      <c r="T34" s="92"/>
      <c r="U34" s="182">
        <v>0.03</v>
      </c>
      <c r="V34" s="143">
        <f t="shared" si="8"/>
        <v>0</v>
      </c>
      <c r="W34" s="92">
        <v>1</v>
      </c>
      <c r="X34" s="96">
        <v>0.8</v>
      </c>
      <c r="Y34" s="143">
        <f t="shared" si="9"/>
        <v>24</v>
      </c>
      <c r="Z34" s="188">
        <f t="shared" si="10"/>
        <v>145.356275303644</v>
      </c>
      <c r="AA34" s="189">
        <v>10</v>
      </c>
      <c r="AB34" s="190">
        <v>5800</v>
      </c>
      <c r="AC34" s="93">
        <v>2</v>
      </c>
      <c r="AD34" s="191">
        <f t="shared" si="11"/>
        <v>446.153846153846</v>
      </c>
      <c r="AE34" s="192">
        <v>0.0028</v>
      </c>
      <c r="AF34" s="188">
        <f t="shared" si="12"/>
        <v>0.406997570850202</v>
      </c>
      <c r="AG34" s="206">
        <v>1</v>
      </c>
      <c r="AH34" s="143">
        <f t="shared" si="13"/>
        <v>0.930335091093118</v>
      </c>
      <c r="AI34" s="204">
        <f t="shared" si="14"/>
        <v>0.930335091093118</v>
      </c>
      <c r="AJ34" s="205" t="s">
        <v>136</v>
      </c>
    </row>
    <row r="35" s="1" customFormat="1" customHeight="1" spans="1:36">
      <c r="A35" s="47"/>
      <c r="B35" s="97"/>
      <c r="C35" s="100"/>
      <c r="D35" s="96"/>
      <c r="E35" s="99">
        <v>1</v>
      </c>
      <c r="F35" s="101">
        <v>1</v>
      </c>
      <c r="G35" s="95"/>
      <c r="H35" s="96"/>
      <c r="I35" s="96"/>
      <c r="J35" s="96"/>
      <c r="K35" s="96"/>
      <c r="L35" s="96"/>
      <c r="M35" s="141"/>
      <c r="N35" s="141"/>
      <c r="O35" s="141"/>
      <c r="P35" s="93"/>
      <c r="Q35" s="143" t="e">
        <f t="shared" si="6"/>
        <v>#DIV/0!</v>
      </c>
      <c r="R35" s="93"/>
      <c r="S35" s="143">
        <f t="shared" si="7"/>
        <v>0</v>
      </c>
      <c r="T35" s="96"/>
      <c r="U35" s="182"/>
      <c r="V35" s="143">
        <f t="shared" si="8"/>
        <v>0</v>
      </c>
      <c r="W35" s="96"/>
      <c r="X35" s="96">
        <v>0.8</v>
      </c>
      <c r="Y35" s="143">
        <f t="shared" si="9"/>
        <v>0</v>
      </c>
      <c r="Z35" s="188" t="e">
        <f t="shared" si="10"/>
        <v>#DIV/0!</v>
      </c>
      <c r="AA35" s="189"/>
      <c r="AB35" s="190"/>
      <c r="AC35" s="93">
        <v>0.5</v>
      </c>
      <c r="AD35" s="191">
        <f t="shared" si="11"/>
        <v>0</v>
      </c>
      <c r="AE35" s="192"/>
      <c r="AF35" s="188" t="e">
        <f t="shared" si="12"/>
        <v>#DIV/0!</v>
      </c>
      <c r="AG35" s="207"/>
      <c r="AH35" s="143" t="e">
        <f t="shared" si="13"/>
        <v>#DIV/0!</v>
      </c>
      <c r="AI35" s="191">
        <v>0</v>
      </c>
      <c r="AJ35" s="208"/>
    </row>
    <row r="36" s="1" customFormat="1" customHeight="1" spans="1:36">
      <c r="A36" s="47"/>
      <c r="B36" s="97"/>
      <c r="C36" s="100"/>
      <c r="D36" s="96"/>
      <c r="E36" s="99">
        <v>1</v>
      </c>
      <c r="F36" s="101">
        <v>1</v>
      </c>
      <c r="G36" s="95"/>
      <c r="H36" s="96"/>
      <c r="I36" s="96"/>
      <c r="J36" s="96"/>
      <c r="K36" s="96"/>
      <c r="L36" s="96"/>
      <c r="M36" s="141"/>
      <c r="N36" s="141"/>
      <c r="O36" s="141"/>
      <c r="P36" s="93"/>
      <c r="Q36" s="143" t="e">
        <f t="shared" si="6"/>
        <v>#DIV/0!</v>
      </c>
      <c r="R36" s="93"/>
      <c r="S36" s="143">
        <f t="shared" si="7"/>
        <v>0</v>
      </c>
      <c r="T36" s="92"/>
      <c r="U36" s="182"/>
      <c r="V36" s="143">
        <f t="shared" si="8"/>
        <v>0</v>
      </c>
      <c r="W36" s="92"/>
      <c r="X36" s="96">
        <v>0.8</v>
      </c>
      <c r="Y36" s="143">
        <f t="shared" si="9"/>
        <v>0</v>
      </c>
      <c r="Z36" s="188" t="e">
        <f t="shared" si="10"/>
        <v>#DIV/0!</v>
      </c>
      <c r="AA36" s="189"/>
      <c r="AB36" s="190"/>
      <c r="AC36" s="93">
        <v>1</v>
      </c>
      <c r="AD36" s="191">
        <f t="shared" si="11"/>
        <v>0</v>
      </c>
      <c r="AE36" s="192"/>
      <c r="AF36" s="188" t="e">
        <f t="shared" si="12"/>
        <v>#DIV/0!</v>
      </c>
      <c r="AG36" s="207"/>
      <c r="AH36" s="143" t="e">
        <f t="shared" si="13"/>
        <v>#DIV/0!</v>
      </c>
      <c r="AI36" s="191">
        <v>0</v>
      </c>
      <c r="AJ36" s="208"/>
    </row>
    <row r="37" s="1" customFormat="1" customHeight="1" spans="1:36">
      <c r="A37" s="47"/>
      <c r="B37" s="97"/>
      <c r="C37" s="100"/>
      <c r="D37" s="96"/>
      <c r="E37" s="99">
        <v>1</v>
      </c>
      <c r="F37" s="101">
        <v>1</v>
      </c>
      <c r="G37" s="95"/>
      <c r="H37" s="96"/>
      <c r="I37" s="96"/>
      <c r="J37" s="96"/>
      <c r="K37" s="96"/>
      <c r="L37" s="96"/>
      <c r="M37" s="141"/>
      <c r="N37" s="141"/>
      <c r="O37" s="141"/>
      <c r="P37" s="93"/>
      <c r="Q37" s="143" t="e">
        <f t="shared" si="6"/>
        <v>#DIV/0!</v>
      </c>
      <c r="R37" s="93"/>
      <c r="S37" s="143">
        <f t="shared" si="7"/>
        <v>0</v>
      </c>
      <c r="T37" s="96"/>
      <c r="U37" s="182"/>
      <c r="V37" s="143">
        <f t="shared" si="8"/>
        <v>0</v>
      </c>
      <c r="W37" s="96"/>
      <c r="X37" s="96">
        <v>0.8</v>
      </c>
      <c r="Y37" s="143">
        <f t="shared" si="9"/>
        <v>0</v>
      </c>
      <c r="Z37" s="188" t="e">
        <f t="shared" si="10"/>
        <v>#DIV/0!</v>
      </c>
      <c r="AA37" s="189"/>
      <c r="AB37" s="190"/>
      <c r="AC37" s="93">
        <v>1</v>
      </c>
      <c r="AD37" s="191">
        <f t="shared" si="11"/>
        <v>0</v>
      </c>
      <c r="AE37" s="192"/>
      <c r="AF37" s="188" t="e">
        <f t="shared" si="12"/>
        <v>#DIV/0!</v>
      </c>
      <c r="AG37" s="207"/>
      <c r="AH37" s="143" t="e">
        <f t="shared" si="13"/>
        <v>#DIV/0!</v>
      </c>
      <c r="AI37" s="191">
        <v>0</v>
      </c>
      <c r="AJ37" s="208"/>
    </row>
    <row r="38" s="1" customFormat="1" customHeight="1" spans="1:36">
      <c r="A38" s="47"/>
      <c r="B38" s="97"/>
      <c r="C38" s="100"/>
      <c r="D38" s="96"/>
      <c r="E38" s="99">
        <v>1</v>
      </c>
      <c r="F38" s="101">
        <v>1</v>
      </c>
      <c r="G38" s="95"/>
      <c r="H38" s="96"/>
      <c r="I38" s="96"/>
      <c r="J38" s="96"/>
      <c r="K38" s="96"/>
      <c r="L38" s="96"/>
      <c r="M38" s="141"/>
      <c r="N38" s="141"/>
      <c r="O38" s="141"/>
      <c r="P38" s="93"/>
      <c r="Q38" s="143" t="e">
        <f t="shared" si="6"/>
        <v>#DIV/0!</v>
      </c>
      <c r="R38" s="93"/>
      <c r="S38" s="143">
        <f t="shared" si="7"/>
        <v>0</v>
      </c>
      <c r="T38" s="96"/>
      <c r="U38" s="182"/>
      <c r="V38" s="143">
        <f t="shared" si="8"/>
        <v>0</v>
      </c>
      <c r="W38" s="96"/>
      <c r="X38" s="96">
        <v>0.8</v>
      </c>
      <c r="Y38" s="143">
        <f t="shared" si="9"/>
        <v>0</v>
      </c>
      <c r="Z38" s="188" t="e">
        <f t="shared" si="10"/>
        <v>#DIV/0!</v>
      </c>
      <c r="AA38" s="189"/>
      <c r="AB38" s="190"/>
      <c r="AC38" s="93">
        <v>1</v>
      </c>
      <c r="AD38" s="191">
        <f t="shared" si="11"/>
        <v>0</v>
      </c>
      <c r="AE38" s="192"/>
      <c r="AF38" s="188" t="e">
        <f t="shared" si="12"/>
        <v>#DIV/0!</v>
      </c>
      <c r="AG38" s="207"/>
      <c r="AH38" s="143" t="e">
        <f t="shared" si="13"/>
        <v>#DIV/0!</v>
      </c>
      <c r="AI38" s="191">
        <v>0</v>
      </c>
      <c r="AJ38" s="208"/>
    </row>
    <row r="39" s="1" customFormat="1" hidden="1" customHeight="1" spans="1:36">
      <c r="A39" s="47"/>
      <c r="B39" s="97"/>
      <c r="C39" s="100"/>
      <c r="D39" s="96"/>
      <c r="E39" s="99">
        <v>1</v>
      </c>
      <c r="F39" s="101">
        <v>1</v>
      </c>
      <c r="G39" s="95"/>
      <c r="H39" s="96"/>
      <c r="I39" s="96"/>
      <c r="J39" s="96"/>
      <c r="K39" s="96"/>
      <c r="L39" s="96"/>
      <c r="M39" s="141"/>
      <c r="N39" s="141"/>
      <c r="O39" s="141"/>
      <c r="P39" s="93"/>
      <c r="Q39" s="143" t="e">
        <f t="shared" si="6"/>
        <v>#DIV/0!</v>
      </c>
      <c r="R39" s="93"/>
      <c r="S39" s="143">
        <f t="shared" si="7"/>
        <v>0</v>
      </c>
      <c r="T39" s="92">
        <v>8</v>
      </c>
      <c r="U39" s="182"/>
      <c r="V39" s="143">
        <f t="shared" si="8"/>
        <v>0</v>
      </c>
      <c r="W39" s="92"/>
      <c r="X39" s="96">
        <v>0.8</v>
      </c>
      <c r="Y39" s="143">
        <f t="shared" si="9"/>
        <v>0</v>
      </c>
      <c r="Z39" s="188" t="e">
        <f t="shared" si="10"/>
        <v>#DIV/0!</v>
      </c>
      <c r="AA39" s="189"/>
      <c r="AB39" s="190"/>
      <c r="AC39" s="93"/>
      <c r="AD39" s="191">
        <f t="shared" si="11"/>
        <v>0</v>
      </c>
      <c r="AE39" s="192"/>
      <c r="AF39" s="188" t="e">
        <f t="shared" si="12"/>
        <v>#DIV/0!</v>
      </c>
      <c r="AG39" s="209"/>
      <c r="AH39" s="143" t="e">
        <f t="shared" si="13"/>
        <v>#DIV/0!</v>
      </c>
      <c r="AI39" s="191">
        <v>0</v>
      </c>
      <c r="AJ39" s="208"/>
    </row>
    <row r="40" s="1" customFormat="1" hidden="1" customHeight="1" spans="1:36">
      <c r="A40" s="47"/>
      <c r="B40" s="97"/>
      <c r="C40" s="100"/>
      <c r="D40" s="96"/>
      <c r="E40" s="99">
        <v>1</v>
      </c>
      <c r="F40" s="101">
        <v>1</v>
      </c>
      <c r="G40" s="95"/>
      <c r="H40" s="96"/>
      <c r="I40" s="96"/>
      <c r="J40" s="96"/>
      <c r="K40" s="96"/>
      <c r="L40" s="96"/>
      <c r="M40" s="141"/>
      <c r="N40" s="141"/>
      <c r="O40" s="141"/>
      <c r="P40" s="93"/>
      <c r="Q40" s="143" t="e">
        <f t="shared" si="6"/>
        <v>#DIV/0!</v>
      </c>
      <c r="R40" s="93"/>
      <c r="S40" s="143">
        <f t="shared" si="7"/>
        <v>0</v>
      </c>
      <c r="T40" s="96">
        <v>8</v>
      </c>
      <c r="U40" s="182"/>
      <c r="V40" s="143">
        <f t="shared" si="8"/>
        <v>0</v>
      </c>
      <c r="W40" s="96"/>
      <c r="X40" s="96">
        <v>0.8</v>
      </c>
      <c r="Y40" s="143">
        <f t="shared" si="9"/>
        <v>0</v>
      </c>
      <c r="Z40" s="188" t="e">
        <f t="shared" si="10"/>
        <v>#DIV/0!</v>
      </c>
      <c r="AA40" s="189"/>
      <c r="AB40" s="190"/>
      <c r="AC40" s="93"/>
      <c r="AD40" s="191">
        <f t="shared" si="11"/>
        <v>0</v>
      </c>
      <c r="AE40" s="192"/>
      <c r="AF40" s="188" t="e">
        <f t="shared" si="12"/>
        <v>#DIV/0!</v>
      </c>
      <c r="AG40" s="209"/>
      <c r="AH40" s="143" t="e">
        <f t="shared" si="13"/>
        <v>#DIV/0!</v>
      </c>
      <c r="AI40" s="191">
        <v>0</v>
      </c>
      <c r="AJ40" s="208"/>
    </row>
    <row r="41" s="1" customFormat="1" hidden="1" customHeight="1" spans="1:36">
      <c r="A41" s="47"/>
      <c r="B41" s="97"/>
      <c r="C41" s="100"/>
      <c r="D41" s="96"/>
      <c r="E41" s="99">
        <v>1</v>
      </c>
      <c r="F41" s="101">
        <v>1</v>
      </c>
      <c r="G41" s="95"/>
      <c r="H41" s="96"/>
      <c r="I41" s="96"/>
      <c r="J41" s="96"/>
      <c r="K41" s="96"/>
      <c r="L41" s="96"/>
      <c r="M41" s="141"/>
      <c r="N41" s="141"/>
      <c r="O41" s="141"/>
      <c r="P41" s="93"/>
      <c r="Q41" s="143" t="e">
        <f t="shared" si="6"/>
        <v>#DIV/0!</v>
      </c>
      <c r="R41" s="93"/>
      <c r="S41" s="143">
        <f t="shared" si="7"/>
        <v>0</v>
      </c>
      <c r="T41" s="92">
        <v>8</v>
      </c>
      <c r="U41" s="182"/>
      <c r="V41" s="143">
        <f t="shared" si="8"/>
        <v>0</v>
      </c>
      <c r="W41" s="92"/>
      <c r="X41" s="96">
        <v>0.8</v>
      </c>
      <c r="Y41" s="143">
        <f t="shared" si="9"/>
        <v>0</v>
      </c>
      <c r="Z41" s="188" t="e">
        <f t="shared" si="10"/>
        <v>#DIV/0!</v>
      </c>
      <c r="AA41" s="189"/>
      <c r="AB41" s="190"/>
      <c r="AC41" s="93"/>
      <c r="AD41" s="191">
        <f t="shared" si="11"/>
        <v>0</v>
      </c>
      <c r="AE41" s="192"/>
      <c r="AF41" s="188" t="e">
        <f t="shared" si="12"/>
        <v>#DIV/0!</v>
      </c>
      <c r="AG41" s="209"/>
      <c r="AH41" s="143" t="e">
        <f t="shared" si="13"/>
        <v>#DIV/0!</v>
      </c>
      <c r="AI41" s="191">
        <v>0</v>
      </c>
      <c r="AJ41" s="208"/>
    </row>
    <row r="42" s="1" customFormat="1" hidden="1" customHeight="1" spans="1:36">
      <c r="A42" s="47"/>
      <c r="B42" s="97"/>
      <c r="C42" s="100"/>
      <c r="D42" s="96"/>
      <c r="E42" s="99">
        <v>1</v>
      </c>
      <c r="F42" s="101">
        <v>1</v>
      </c>
      <c r="G42" s="95"/>
      <c r="H42" s="96"/>
      <c r="I42" s="96"/>
      <c r="J42" s="96"/>
      <c r="K42" s="96"/>
      <c r="L42" s="96"/>
      <c r="M42" s="141"/>
      <c r="N42" s="141"/>
      <c r="O42" s="141"/>
      <c r="P42" s="93"/>
      <c r="Q42" s="143" t="e">
        <f t="shared" si="6"/>
        <v>#DIV/0!</v>
      </c>
      <c r="R42" s="93"/>
      <c r="S42" s="143">
        <f t="shared" si="7"/>
        <v>0</v>
      </c>
      <c r="T42" s="96">
        <v>8</v>
      </c>
      <c r="U42" s="182"/>
      <c r="V42" s="143">
        <f t="shared" si="8"/>
        <v>0</v>
      </c>
      <c r="W42" s="96"/>
      <c r="X42" s="96">
        <v>0.8</v>
      </c>
      <c r="Y42" s="143">
        <f t="shared" si="9"/>
        <v>0</v>
      </c>
      <c r="Z42" s="188" t="e">
        <f t="shared" si="10"/>
        <v>#DIV/0!</v>
      </c>
      <c r="AA42" s="189"/>
      <c r="AB42" s="190"/>
      <c r="AC42" s="93"/>
      <c r="AD42" s="191">
        <f t="shared" si="11"/>
        <v>0</v>
      </c>
      <c r="AE42" s="192"/>
      <c r="AF42" s="188" t="e">
        <f t="shared" si="12"/>
        <v>#DIV/0!</v>
      </c>
      <c r="AG42" s="209"/>
      <c r="AH42" s="143" t="e">
        <f t="shared" si="13"/>
        <v>#DIV/0!</v>
      </c>
      <c r="AI42" s="191">
        <v>0</v>
      </c>
      <c r="AJ42" s="208"/>
    </row>
    <row r="43" s="1" customFormat="1" hidden="1" customHeight="1" spans="1:36">
      <c r="A43" s="47"/>
      <c r="B43" s="97"/>
      <c r="C43" s="100"/>
      <c r="D43" s="96"/>
      <c r="E43" s="99">
        <v>1</v>
      </c>
      <c r="F43" s="101">
        <v>1</v>
      </c>
      <c r="G43" s="95"/>
      <c r="H43" s="96"/>
      <c r="I43" s="96"/>
      <c r="J43" s="96"/>
      <c r="K43" s="96"/>
      <c r="L43" s="96"/>
      <c r="M43" s="141"/>
      <c r="N43" s="141"/>
      <c r="O43" s="141"/>
      <c r="P43" s="93"/>
      <c r="Q43" s="143" t="e">
        <f t="shared" si="6"/>
        <v>#DIV/0!</v>
      </c>
      <c r="R43" s="93"/>
      <c r="S43" s="143">
        <f t="shared" si="7"/>
        <v>0</v>
      </c>
      <c r="T43" s="92">
        <v>8</v>
      </c>
      <c r="U43" s="182"/>
      <c r="V43" s="143">
        <f t="shared" si="8"/>
        <v>0</v>
      </c>
      <c r="W43" s="92"/>
      <c r="X43" s="96">
        <v>0.8</v>
      </c>
      <c r="Y43" s="143">
        <f t="shared" si="9"/>
        <v>0</v>
      </c>
      <c r="Z43" s="188" t="e">
        <f t="shared" si="10"/>
        <v>#DIV/0!</v>
      </c>
      <c r="AA43" s="189"/>
      <c r="AB43" s="190"/>
      <c r="AC43" s="93"/>
      <c r="AD43" s="191">
        <f t="shared" si="11"/>
        <v>0</v>
      </c>
      <c r="AE43" s="192"/>
      <c r="AF43" s="188" t="e">
        <f t="shared" si="12"/>
        <v>#DIV/0!</v>
      </c>
      <c r="AG43" s="209"/>
      <c r="AH43" s="143" t="e">
        <f t="shared" si="13"/>
        <v>#DIV/0!</v>
      </c>
      <c r="AI43" s="191">
        <v>0</v>
      </c>
      <c r="AJ43" s="208"/>
    </row>
    <row r="44" s="1" customFormat="1" hidden="1" customHeight="1" spans="1:36">
      <c r="A44" s="47"/>
      <c r="B44" s="97"/>
      <c r="C44" s="100"/>
      <c r="D44" s="96"/>
      <c r="E44" s="99">
        <v>1</v>
      </c>
      <c r="F44" s="101">
        <v>1</v>
      </c>
      <c r="G44" s="95"/>
      <c r="H44" s="96"/>
      <c r="I44" s="96"/>
      <c r="J44" s="96"/>
      <c r="K44" s="96"/>
      <c r="L44" s="96"/>
      <c r="M44" s="141"/>
      <c r="N44" s="141"/>
      <c r="O44" s="141"/>
      <c r="P44" s="93"/>
      <c r="Q44" s="143" t="e">
        <f t="shared" si="6"/>
        <v>#DIV/0!</v>
      </c>
      <c r="R44" s="93"/>
      <c r="S44" s="143">
        <f t="shared" si="7"/>
        <v>0</v>
      </c>
      <c r="T44" s="96">
        <v>8</v>
      </c>
      <c r="U44" s="182"/>
      <c r="V44" s="143">
        <f t="shared" si="8"/>
        <v>0</v>
      </c>
      <c r="W44" s="96"/>
      <c r="X44" s="96">
        <v>0.8</v>
      </c>
      <c r="Y44" s="143">
        <f t="shared" si="9"/>
        <v>0</v>
      </c>
      <c r="Z44" s="188" t="e">
        <f t="shared" si="10"/>
        <v>#DIV/0!</v>
      </c>
      <c r="AA44" s="189"/>
      <c r="AB44" s="190"/>
      <c r="AC44" s="93"/>
      <c r="AD44" s="191">
        <f t="shared" si="11"/>
        <v>0</v>
      </c>
      <c r="AE44" s="192"/>
      <c r="AF44" s="188" t="e">
        <f t="shared" si="12"/>
        <v>#DIV/0!</v>
      </c>
      <c r="AG44" s="209"/>
      <c r="AH44" s="143" t="e">
        <f t="shared" si="13"/>
        <v>#DIV/0!</v>
      </c>
      <c r="AI44" s="191">
        <v>0</v>
      </c>
      <c r="AJ44" s="208"/>
    </row>
    <row r="45" s="1" customFormat="1" hidden="1" customHeight="1" spans="1:36">
      <c r="A45" s="47"/>
      <c r="B45" s="97"/>
      <c r="C45" s="100"/>
      <c r="D45" s="96"/>
      <c r="E45" s="99">
        <v>1</v>
      </c>
      <c r="F45" s="101">
        <v>1</v>
      </c>
      <c r="G45" s="95"/>
      <c r="H45" s="96"/>
      <c r="I45" s="96"/>
      <c r="J45" s="96"/>
      <c r="K45" s="96"/>
      <c r="L45" s="96"/>
      <c r="M45" s="141"/>
      <c r="N45" s="141"/>
      <c r="O45" s="141"/>
      <c r="P45" s="93"/>
      <c r="Q45" s="143" t="e">
        <f t="shared" si="6"/>
        <v>#DIV/0!</v>
      </c>
      <c r="R45" s="93"/>
      <c r="S45" s="143">
        <f t="shared" si="7"/>
        <v>0</v>
      </c>
      <c r="T45" s="92">
        <v>8</v>
      </c>
      <c r="U45" s="182"/>
      <c r="V45" s="143">
        <f t="shared" si="8"/>
        <v>0</v>
      </c>
      <c r="W45" s="92"/>
      <c r="X45" s="96">
        <v>0.8</v>
      </c>
      <c r="Y45" s="143">
        <f t="shared" si="9"/>
        <v>0</v>
      </c>
      <c r="Z45" s="188" t="e">
        <f t="shared" si="10"/>
        <v>#DIV/0!</v>
      </c>
      <c r="AA45" s="189"/>
      <c r="AB45" s="190"/>
      <c r="AC45" s="93"/>
      <c r="AD45" s="191">
        <f t="shared" si="11"/>
        <v>0</v>
      </c>
      <c r="AE45" s="192"/>
      <c r="AF45" s="188" t="e">
        <f t="shared" si="12"/>
        <v>#DIV/0!</v>
      </c>
      <c r="AG45" s="209"/>
      <c r="AH45" s="143" t="e">
        <f t="shared" si="13"/>
        <v>#DIV/0!</v>
      </c>
      <c r="AI45" s="191">
        <v>0</v>
      </c>
      <c r="AJ45" s="208"/>
    </row>
    <row r="46" s="1" customFormat="1" hidden="1" customHeight="1" spans="1:36">
      <c r="A46" s="47"/>
      <c r="B46" s="97"/>
      <c r="C46" s="100"/>
      <c r="D46" s="96"/>
      <c r="E46" s="99">
        <v>1</v>
      </c>
      <c r="F46" s="101">
        <v>1</v>
      </c>
      <c r="G46" s="95"/>
      <c r="H46" s="96"/>
      <c r="I46" s="96"/>
      <c r="J46" s="96"/>
      <c r="K46" s="96"/>
      <c r="L46" s="96"/>
      <c r="M46" s="141"/>
      <c r="N46" s="141"/>
      <c r="O46" s="141"/>
      <c r="P46" s="93"/>
      <c r="Q46" s="143" t="e">
        <f t="shared" si="6"/>
        <v>#DIV/0!</v>
      </c>
      <c r="R46" s="93"/>
      <c r="S46" s="143">
        <f t="shared" si="7"/>
        <v>0</v>
      </c>
      <c r="T46" s="96">
        <v>8</v>
      </c>
      <c r="U46" s="182"/>
      <c r="V46" s="143">
        <f t="shared" si="8"/>
        <v>0</v>
      </c>
      <c r="W46" s="96"/>
      <c r="X46" s="96">
        <v>0.8</v>
      </c>
      <c r="Y46" s="143">
        <f t="shared" si="9"/>
        <v>0</v>
      </c>
      <c r="Z46" s="188" t="e">
        <f t="shared" si="10"/>
        <v>#DIV/0!</v>
      </c>
      <c r="AA46" s="189"/>
      <c r="AB46" s="190"/>
      <c r="AC46" s="93"/>
      <c r="AD46" s="191">
        <f t="shared" si="11"/>
        <v>0</v>
      </c>
      <c r="AE46" s="192"/>
      <c r="AF46" s="188" t="e">
        <f t="shared" si="12"/>
        <v>#DIV/0!</v>
      </c>
      <c r="AG46" s="209"/>
      <c r="AH46" s="143" t="e">
        <f t="shared" si="13"/>
        <v>#DIV/0!</v>
      </c>
      <c r="AI46" s="191">
        <v>0</v>
      </c>
      <c r="AJ46" s="208"/>
    </row>
    <row r="47" s="1" customFormat="1" hidden="1" customHeight="1" spans="1:36">
      <c r="A47" s="47"/>
      <c r="B47" s="97"/>
      <c r="C47" s="100"/>
      <c r="D47" s="96"/>
      <c r="E47" s="99">
        <v>1</v>
      </c>
      <c r="F47" s="101">
        <v>1</v>
      </c>
      <c r="G47" s="95"/>
      <c r="H47" s="96"/>
      <c r="I47" s="96"/>
      <c r="J47" s="96"/>
      <c r="K47" s="96"/>
      <c r="L47" s="96"/>
      <c r="M47" s="141"/>
      <c r="N47" s="141"/>
      <c r="O47" s="141"/>
      <c r="P47" s="93"/>
      <c r="Q47" s="143" t="e">
        <f t="shared" si="6"/>
        <v>#DIV/0!</v>
      </c>
      <c r="R47" s="93"/>
      <c r="S47" s="143">
        <f t="shared" si="7"/>
        <v>0</v>
      </c>
      <c r="T47" s="92">
        <v>8</v>
      </c>
      <c r="U47" s="182"/>
      <c r="V47" s="143">
        <f t="shared" si="8"/>
        <v>0</v>
      </c>
      <c r="W47" s="92"/>
      <c r="X47" s="96">
        <v>0.8</v>
      </c>
      <c r="Y47" s="143">
        <f t="shared" si="9"/>
        <v>0</v>
      </c>
      <c r="Z47" s="188" t="e">
        <f t="shared" si="10"/>
        <v>#DIV/0!</v>
      </c>
      <c r="AA47" s="189"/>
      <c r="AB47" s="190"/>
      <c r="AC47" s="93"/>
      <c r="AD47" s="191">
        <f t="shared" si="11"/>
        <v>0</v>
      </c>
      <c r="AE47" s="192"/>
      <c r="AF47" s="188" t="e">
        <f t="shared" si="12"/>
        <v>#DIV/0!</v>
      </c>
      <c r="AG47" s="209"/>
      <c r="AH47" s="143" t="e">
        <f t="shared" si="13"/>
        <v>#DIV/0!</v>
      </c>
      <c r="AI47" s="191">
        <v>0</v>
      </c>
      <c r="AJ47" s="208"/>
    </row>
    <row r="48" s="1" customFormat="1" hidden="1" customHeight="1" spans="1:36">
      <c r="A48" s="47"/>
      <c r="B48" s="97"/>
      <c r="C48" s="100"/>
      <c r="D48" s="96"/>
      <c r="E48" s="99">
        <v>1</v>
      </c>
      <c r="F48" s="101">
        <v>1</v>
      </c>
      <c r="G48" s="95"/>
      <c r="H48" s="96"/>
      <c r="I48" s="96"/>
      <c r="J48" s="96"/>
      <c r="K48" s="96"/>
      <c r="L48" s="96"/>
      <c r="M48" s="141"/>
      <c r="N48" s="141"/>
      <c r="O48" s="141"/>
      <c r="P48" s="93"/>
      <c r="Q48" s="143" t="e">
        <f t="shared" si="6"/>
        <v>#DIV/0!</v>
      </c>
      <c r="R48" s="93"/>
      <c r="S48" s="143">
        <f t="shared" si="7"/>
        <v>0</v>
      </c>
      <c r="T48" s="96">
        <v>8</v>
      </c>
      <c r="U48" s="182"/>
      <c r="V48" s="143">
        <f t="shared" si="8"/>
        <v>0</v>
      </c>
      <c r="W48" s="96"/>
      <c r="X48" s="96">
        <v>0.8</v>
      </c>
      <c r="Y48" s="143">
        <f t="shared" si="9"/>
        <v>0</v>
      </c>
      <c r="Z48" s="188" t="e">
        <f t="shared" si="10"/>
        <v>#DIV/0!</v>
      </c>
      <c r="AA48" s="189"/>
      <c r="AB48" s="190"/>
      <c r="AC48" s="93"/>
      <c r="AD48" s="191">
        <f t="shared" si="11"/>
        <v>0</v>
      </c>
      <c r="AE48" s="192"/>
      <c r="AF48" s="188" t="e">
        <f t="shared" si="12"/>
        <v>#DIV/0!</v>
      </c>
      <c r="AG48" s="209"/>
      <c r="AH48" s="143" t="e">
        <f t="shared" si="13"/>
        <v>#DIV/0!</v>
      </c>
      <c r="AI48" s="191">
        <v>0</v>
      </c>
      <c r="AJ48" s="208"/>
    </row>
    <row r="49" s="1" customFormat="1" hidden="1" customHeight="1" spans="1:36">
      <c r="A49" s="47"/>
      <c r="B49" s="97"/>
      <c r="C49" s="100"/>
      <c r="D49" s="96"/>
      <c r="E49" s="99">
        <v>1</v>
      </c>
      <c r="F49" s="101">
        <v>1</v>
      </c>
      <c r="G49" s="95"/>
      <c r="H49" s="96"/>
      <c r="I49" s="96"/>
      <c r="J49" s="96"/>
      <c r="K49" s="96"/>
      <c r="L49" s="96"/>
      <c r="M49" s="141"/>
      <c r="N49" s="141"/>
      <c r="O49" s="141"/>
      <c r="P49" s="93"/>
      <c r="Q49" s="143" t="e">
        <f t="shared" si="6"/>
        <v>#DIV/0!</v>
      </c>
      <c r="R49" s="93"/>
      <c r="S49" s="143">
        <f t="shared" si="7"/>
        <v>0</v>
      </c>
      <c r="T49" s="92">
        <v>8</v>
      </c>
      <c r="U49" s="182"/>
      <c r="V49" s="143">
        <f t="shared" si="8"/>
        <v>0</v>
      </c>
      <c r="W49" s="92"/>
      <c r="X49" s="96">
        <v>0.8</v>
      </c>
      <c r="Y49" s="143">
        <f t="shared" si="9"/>
        <v>0</v>
      </c>
      <c r="Z49" s="188" t="e">
        <f t="shared" si="10"/>
        <v>#DIV/0!</v>
      </c>
      <c r="AA49" s="189"/>
      <c r="AB49" s="190"/>
      <c r="AC49" s="93"/>
      <c r="AD49" s="191">
        <f t="shared" si="11"/>
        <v>0</v>
      </c>
      <c r="AE49" s="192"/>
      <c r="AF49" s="188" t="e">
        <f t="shared" si="12"/>
        <v>#DIV/0!</v>
      </c>
      <c r="AG49" s="209"/>
      <c r="AH49" s="143" t="e">
        <f t="shared" si="13"/>
        <v>#DIV/0!</v>
      </c>
      <c r="AI49" s="191">
        <v>0</v>
      </c>
      <c r="AJ49" s="208"/>
    </row>
    <row r="50" s="1" customFormat="1" hidden="1" customHeight="1" spans="1:36">
      <c r="A50" s="47"/>
      <c r="B50" s="97"/>
      <c r="C50" s="100"/>
      <c r="D50" s="96"/>
      <c r="E50" s="99">
        <v>1</v>
      </c>
      <c r="F50" s="101">
        <v>1</v>
      </c>
      <c r="G50" s="95"/>
      <c r="H50" s="96"/>
      <c r="I50" s="96"/>
      <c r="J50" s="96"/>
      <c r="K50" s="96"/>
      <c r="L50" s="96"/>
      <c r="M50" s="141"/>
      <c r="N50" s="141"/>
      <c r="O50" s="141"/>
      <c r="P50" s="93"/>
      <c r="Q50" s="143" t="e">
        <f t="shared" si="6"/>
        <v>#DIV/0!</v>
      </c>
      <c r="R50" s="93"/>
      <c r="S50" s="143">
        <f t="shared" si="7"/>
        <v>0</v>
      </c>
      <c r="T50" s="96">
        <v>8</v>
      </c>
      <c r="U50" s="182"/>
      <c r="V50" s="143">
        <f t="shared" si="8"/>
        <v>0</v>
      </c>
      <c r="W50" s="96"/>
      <c r="X50" s="96">
        <v>0.8</v>
      </c>
      <c r="Y50" s="143">
        <f t="shared" si="9"/>
        <v>0</v>
      </c>
      <c r="Z50" s="188" t="e">
        <f t="shared" si="10"/>
        <v>#DIV/0!</v>
      </c>
      <c r="AA50" s="189"/>
      <c r="AB50" s="190"/>
      <c r="AC50" s="93"/>
      <c r="AD50" s="191">
        <f t="shared" si="11"/>
        <v>0</v>
      </c>
      <c r="AE50" s="192"/>
      <c r="AF50" s="188" t="e">
        <f t="shared" si="12"/>
        <v>#DIV/0!</v>
      </c>
      <c r="AG50" s="209"/>
      <c r="AH50" s="143" t="e">
        <f t="shared" si="13"/>
        <v>#DIV/0!</v>
      </c>
      <c r="AI50" s="191">
        <v>0</v>
      </c>
      <c r="AJ50" s="208"/>
    </row>
    <row r="51" s="1" customFormat="1" hidden="1" customHeight="1" spans="1:36">
      <c r="A51" s="47"/>
      <c r="B51" s="97"/>
      <c r="C51" s="100"/>
      <c r="D51" s="96"/>
      <c r="E51" s="99">
        <v>1</v>
      </c>
      <c r="F51" s="101">
        <v>1</v>
      </c>
      <c r="G51" s="95"/>
      <c r="H51" s="96"/>
      <c r="I51" s="96"/>
      <c r="J51" s="96"/>
      <c r="K51" s="96"/>
      <c r="L51" s="96"/>
      <c r="M51" s="141"/>
      <c r="N51" s="141"/>
      <c r="O51" s="141"/>
      <c r="P51" s="93"/>
      <c r="Q51" s="143" t="e">
        <f t="shared" si="6"/>
        <v>#DIV/0!</v>
      </c>
      <c r="R51" s="93"/>
      <c r="S51" s="143">
        <f t="shared" si="7"/>
        <v>0</v>
      </c>
      <c r="T51" s="92">
        <v>8</v>
      </c>
      <c r="U51" s="182"/>
      <c r="V51" s="143">
        <f t="shared" si="8"/>
        <v>0</v>
      </c>
      <c r="W51" s="92"/>
      <c r="X51" s="96">
        <v>0.8</v>
      </c>
      <c r="Y51" s="143">
        <f t="shared" si="9"/>
        <v>0</v>
      </c>
      <c r="Z51" s="188" t="e">
        <f t="shared" si="10"/>
        <v>#DIV/0!</v>
      </c>
      <c r="AA51" s="189"/>
      <c r="AB51" s="190"/>
      <c r="AC51" s="93"/>
      <c r="AD51" s="191">
        <f t="shared" si="11"/>
        <v>0</v>
      </c>
      <c r="AE51" s="192"/>
      <c r="AF51" s="188" t="e">
        <f t="shared" si="12"/>
        <v>#DIV/0!</v>
      </c>
      <c r="AG51" s="209"/>
      <c r="AH51" s="143" t="e">
        <f t="shared" si="13"/>
        <v>#DIV/0!</v>
      </c>
      <c r="AI51" s="191">
        <v>0</v>
      </c>
      <c r="AJ51" s="208"/>
    </row>
    <row r="52" s="1" customFormat="1" hidden="1" customHeight="1" spans="1:36">
      <c r="A52" s="47"/>
      <c r="B52" s="97"/>
      <c r="C52" s="100"/>
      <c r="D52" s="96"/>
      <c r="E52" s="99">
        <v>1</v>
      </c>
      <c r="F52" s="101">
        <v>1</v>
      </c>
      <c r="G52" s="95"/>
      <c r="H52" s="96"/>
      <c r="I52" s="96"/>
      <c r="J52" s="96"/>
      <c r="K52" s="96"/>
      <c r="L52" s="96"/>
      <c r="M52" s="141"/>
      <c r="N52" s="141"/>
      <c r="O52" s="141"/>
      <c r="P52" s="93"/>
      <c r="Q52" s="143" t="e">
        <f t="shared" si="6"/>
        <v>#DIV/0!</v>
      </c>
      <c r="R52" s="93"/>
      <c r="S52" s="143">
        <f t="shared" si="7"/>
        <v>0</v>
      </c>
      <c r="T52" s="96">
        <v>8</v>
      </c>
      <c r="U52" s="182"/>
      <c r="V52" s="143">
        <f t="shared" si="8"/>
        <v>0</v>
      </c>
      <c r="W52" s="96"/>
      <c r="X52" s="96">
        <v>0.8</v>
      </c>
      <c r="Y52" s="143">
        <f t="shared" si="9"/>
        <v>0</v>
      </c>
      <c r="Z52" s="188" t="e">
        <f t="shared" si="10"/>
        <v>#DIV/0!</v>
      </c>
      <c r="AA52" s="189"/>
      <c r="AB52" s="190"/>
      <c r="AC52" s="93"/>
      <c r="AD52" s="191">
        <f t="shared" si="11"/>
        <v>0</v>
      </c>
      <c r="AE52" s="192"/>
      <c r="AF52" s="188" t="e">
        <f t="shared" si="12"/>
        <v>#DIV/0!</v>
      </c>
      <c r="AG52" s="209"/>
      <c r="AH52" s="143" t="e">
        <f t="shared" si="13"/>
        <v>#DIV/0!</v>
      </c>
      <c r="AI52" s="191">
        <v>0</v>
      </c>
      <c r="AJ52" s="208"/>
    </row>
    <row r="53" s="1" customFormat="1" hidden="1" customHeight="1" spans="1:36">
      <c r="A53" s="47"/>
      <c r="B53" s="97"/>
      <c r="C53" s="100"/>
      <c r="D53" s="96"/>
      <c r="E53" s="99">
        <v>1</v>
      </c>
      <c r="F53" s="101">
        <v>1</v>
      </c>
      <c r="G53" s="95"/>
      <c r="H53" s="96"/>
      <c r="I53" s="96"/>
      <c r="J53" s="96"/>
      <c r="K53" s="96"/>
      <c r="L53" s="96"/>
      <c r="M53" s="141"/>
      <c r="N53" s="141"/>
      <c r="O53" s="141"/>
      <c r="P53" s="93"/>
      <c r="Q53" s="143" t="e">
        <f t="shared" si="6"/>
        <v>#DIV/0!</v>
      </c>
      <c r="R53" s="93"/>
      <c r="S53" s="143">
        <f t="shared" si="7"/>
        <v>0</v>
      </c>
      <c r="T53" s="92">
        <v>8</v>
      </c>
      <c r="U53" s="182"/>
      <c r="V53" s="143">
        <f t="shared" si="8"/>
        <v>0</v>
      </c>
      <c r="W53" s="92"/>
      <c r="X53" s="96">
        <v>0.8</v>
      </c>
      <c r="Y53" s="143">
        <f t="shared" si="9"/>
        <v>0</v>
      </c>
      <c r="Z53" s="188" t="e">
        <f t="shared" si="10"/>
        <v>#DIV/0!</v>
      </c>
      <c r="AA53" s="189"/>
      <c r="AB53" s="190"/>
      <c r="AC53" s="93"/>
      <c r="AD53" s="191">
        <f t="shared" si="11"/>
        <v>0</v>
      </c>
      <c r="AE53" s="192"/>
      <c r="AF53" s="188" t="e">
        <f t="shared" si="12"/>
        <v>#DIV/0!</v>
      </c>
      <c r="AG53" s="209"/>
      <c r="AH53" s="143" t="e">
        <f t="shared" si="13"/>
        <v>#DIV/0!</v>
      </c>
      <c r="AI53" s="191">
        <v>0</v>
      </c>
      <c r="AJ53" s="208"/>
    </row>
    <row r="54" s="1" customFormat="1" hidden="1" customHeight="1" spans="1:36">
      <c r="A54" s="47"/>
      <c r="B54" s="97"/>
      <c r="C54" s="100"/>
      <c r="D54" s="96"/>
      <c r="E54" s="99">
        <v>1</v>
      </c>
      <c r="F54" s="101">
        <v>1</v>
      </c>
      <c r="G54" s="95"/>
      <c r="H54" s="96"/>
      <c r="I54" s="96"/>
      <c r="J54" s="96"/>
      <c r="K54" s="96"/>
      <c r="L54" s="96"/>
      <c r="M54" s="141"/>
      <c r="N54" s="141"/>
      <c r="O54" s="141"/>
      <c r="P54" s="93"/>
      <c r="Q54" s="143" t="e">
        <f t="shared" si="6"/>
        <v>#DIV/0!</v>
      </c>
      <c r="R54" s="93"/>
      <c r="S54" s="143">
        <f t="shared" si="7"/>
        <v>0</v>
      </c>
      <c r="T54" s="96">
        <v>8</v>
      </c>
      <c r="U54" s="182"/>
      <c r="V54" s="143">
        <f t="shared" si="8"/>
        <v>0</v>
      </c>
      <c r="W54" s="96"/>
      <c r="X54" s="96">
        <v>0.8</v>
      </c>
      <c r="Y54" s="143">
        <f t="shared" si="9"/>
        <v>0</v>
      </c>
      <c r="Z54" s="188" t="e">
        <f t="shared" si="10"/>
        <v>#DIV/0!</v>
      </c>
      <c r="AA54" s="189"/>
      <c r="AB54" s="190"/>
      <c r="AC54" s="93"/>
      <c r="AD54" s="191">
        <f t="shared" si="11"/>
        <v>0</v>
      </c>
      <c r="AE54" s="192"/>
      <c r="AF54" s="188" t="e">
        <f t="shared" si="12"/>
        <v>#DIV/0!</v>
      </c>
      <c r="AG54" s="209"/>
      <c r="AH54" s="143" t="e">
        <f t="shared" si="13"/>
        <v>#DIV/0!</v>
      </c>
      <c r="AI54" s="191">
        <v>0</v>
      </c>
      <c r="AJ54" s="208"/>
    </row>
    <row r="55" s="1" customFormat="1" hidden="1" customHeight="1" spans="1:36">
      <c r="A55" s="47"/>
      <c r="B55" s="97"/>
      <c r="C55" s="100"/>
      <c r="D55" s="96"/>
      <c r="E55" s="99">
        <v>1</v>
      </c>
      <c r="F55" s="101">
        <v>1</v>
      </c>
      <c r="G55" s="95"/>
      <c r="H55" s="96"/>
      <c r="I55" s="96"/>
      <c r="J55" s="96"/>
      <c r="K55" s="96"/>
      <c r="L55" s="96"/>
      <c r="M55" s="141"/>
      <c r="N55" s="141"/>
      <c r="O55" s="141"/>
      <c r="P55" s="93"/>
      <c r="Q55" s="143" t="e">
        <f t="shared" si="6"/>
        <v>#DIV/0!</v>
      </c>
      <c r="R55" s="93"/>
      <c r="S55" s="143">
        <f t="shared" si="7"/>
        <v>0</v>
      </c>
      <c r="T55" s="92">
        <v>8</v>
      </c>
      <c r="U55" s="182"/>
      <c r="V55" s="143">
        <f t="shared" si="8"/>
        <v>0</v>
      </c>
      <c r="W55" s="92"/>
      <c r="X55" s="96">
        <v>0.8</v>
      </c>
      <c r="Y55" s="143">
        <f t="shared" si="9"/>
        <v>0</v>
      </c>
      <c r="Z55" s="188" t="e">
        <f t="shared" si="10"/>
        <v>#DIV/0!</v>
      </c>
      <c r="AA55" s="189"/>
      <c r="AB55" s="190"/>
      <c r="AC55" s="93"/>
      <c r="AD55" s="191">
        <f t="shared" si="11"/>
        <v>0</v>
      </c>
      <c r="AE55" s="192"/>
      <c r="AF55" s="188" t="e">
        <f t="shared" si="12"/>
        <v>#DIV/0!</v>
      </c>
      <c r="AG55" s="209"/>
      <c r="AH55" s="143" t="e">
        <f t="shared" si="13"/>
        <v>#DIV/0!</v>
      </c>
      <c r="AI55" s="191">
        <v>0</v>
      </c>
      <c r="AJ55" s="208"/>
    </row>
    <row r="56" s="1" customFormat="1" hidden="1" customHeight="1" spans="1:36">
      <c r="A56" s="47"/>
      <c r="B56" s="97"/>
      <c r="C56" s="100"/>
      <c r="D56" s="96"/>
      <c r="E56" s="99">
        <v>1</v>
      </c>
      <c r="F56" s="101">
        <v>1</v>
      </c>
      <c r="G56" s="95"/>
      <c r="H56" s="96"/>
      <c r="I56" s="96"/>
      <c r="J56" s="96"/>
      <c r="K56" s="96"/>
      <c r="L56" s="96"/>
      <c r="M56" s="141"/>
      <c r="N56" s="141"/>
      <c r="O56" s="141"/>
      <c r="P56" s="93"/>
      <c r="Q56" s="143" t="e">
        <f t="shared" si="6"/>
        <v>#DIV/0!</v>
      </c>
      <c r="R56" s="93"/>
      <c r="S56" s="143">
        <f t="shared" si="7"/>
        <v>0</v>
      </c>
      <c r="T56" s="96">
        <v>8</v>
      </c>
      <c r="U56" s="182"/>
      <c r="V56" s="143">
        <f t="shared" si="8"/>
        <v>0</v>
      </c>
      <c r="W56" s="96"/>
      <c r="X56" s="96">
        <v>0.8</v>
      </c>
      <c r="Y56" s="143">
        <f t="shared" si="9"/>
        <v>0</v>
      </c>
      <c r="Z56" s="188" t="e">
        <f t="shared" si="10"/>
        <v>#DIV/0!</v>
      </c>
      <c r="AA56" s="189"/>
      <c r="AB56" s="190"/>
      <c r="AC56" s="93"/>
      <c r="AD56" s="191">
        <f t="shared" si="11"/>
        <v>0</v>
      </c>
      <c r="AE56" s="192"/>
      <c r="AF56" s="188" t="e">
        <f t="shared" si="12"/>
        <v>#DIV/0!</v>
      </c>
      <c r="AG56" s="209"/>
      <c r="AH56" s="143" t="e">
        <f t="shared" si="13"/>
        <v>#DIV/0!</v>
      </c>
      <c r="AI56" s="191">
        <v>0</v>
      </c>
      <c r="AJ56" s="208"/>
    </row>
    <row r="57" s="1" customFormat="1" hidden="1" customHeight="1" spans="1:36">
      <c r="A57" s="47"/>
      <c r="B57" s="97"/>
      <c r="C57" s="100"/>
      <c r="D57" s="96"/>
      <c r="E57" s="99">
        <v>1</v>
      </c>
      <c r="F57" s="101">
        <v>1</v>
      </c>
      <c r="G57" s="95"/>
      <c r="H57" s="96"/>
      <c r="I57" s="96"/>
      <c r="J57" s="96"/>
      <c r="K57" s="96"/>
      <c r="L57" s="96"/>
      <c r="M57" s="141"/>
      <c r="N57" s="141"/>
      <c r="O57" s="141"/>
      <c r="P57" s="93"/>
      <c r="Q57" s="143" t="e">
        <f t="shared" si="6"/>
        <v>#DIV/0!</v>
      </c>
      <c r="R57" s="93"/>
      <c r="S57" s="143">
        <f t="shared" si="7"/>
        <v>0</v>
      </c>
      <c r="T57" s="92">
        <v>8</v>
      </c>
      <c r="U57" s="182"/>
      <c r="V57" s="143">
        <f t="shared" si="8"/>
        <v>0</v>
      </c>
      <c r="W57" s="92"/>
      <c r="X57" s="96">
        <v>0.8</v>
      </c>
      <c r="Y57" s="143">
        <f t="shared" si="9"/>
        <v>0</v>
      </c>
      <c r="Z57" s="188" t="e">
        <f t="shared" si="10"/>
        <v>#DIV/0!</v>
      </c>
      <c r="AA57" s="189"/>
      <c r="AB57" s="190"/>
      <c r="AC57" s="93"/>
      <c r="AD57" s="191">
        <f t="shared" si="11"/>
        <v>0</v>
      </c>
      <c r="AE57" s="192"/>
      <c r="AF57" s="188" t="e">
        <f t="shared" si="12"/>
        <v>#DIV/0!</v>
      </c>
      <c r="AG57" s="209"/>
      <c r="AH57" s="143" t="e">
        <f t="shared" si="13"/>
        <v>#DIV/0!</v>
      </c>
      <c r="AI57" s="191">
        <v>0</v>
      </c>
      <c r="AJ57" s="208"/>
    </row>
    <row r="58" s="1" customFormat="1" hidden="1" customHeight="1" spans="1:36">
      <c r="A58" s="47"/>
      <c r="B58" s="97"/>
      <c r="C58" s="100"/>
      <c r="D58" s="96"/>
      <c r="E58" s="99">
        <v>1</v>
      </c>
      <c r="F58" s="101">
        <v>1</v>
      </c>
      <c r="G58" s="95"/>
      <c r="H58" s="96"/>
      <c r="I58" s="96"/>
      <c r="J58" s="96"/>
      <c r="K58" s="96"/>
      <c r="L58" s="96"/>
      <c r="M58" s="141"/>
      <c r="N58" s="141"/>
      <c r="O58" s="141"/>
      <c r="P58" s="93"/>
      <c r="Q58" s="143" t="e">
        <f t="shared" si="6"/>
        <v>#DIV/0!</v>
      </c>
      <c r="R58" s="93"/>
      <c r="S58" s="143">
        <f t="shared" si="7"/>
        <v>0</v>
      </c>
      <c r="T58" s="96">
        <v>8</v>
      </c>
      <c r="U58" s="182"/>
      <c r="V58" s="143">
        <f t="shared" si="8"/>
        <v>0</v>
      </c>
      <c r="W58" s="96"/>
      <c r="X58" s="96">
        <v>0.8</v>
      </c>
      <c r="Y58" s="143">
        <f t="shared" si="9"/>
        <v>0</v>
      </c>
      <c r="Z58" s="188" t="e">
        <f t="shared" si="10"/>
        <v>#DIV/0!</v>
      </c>
      <c r="AA58" s="189"/>
      <c r="AB58" s="190"/>
      <c r="AC58" s="93"/>
      <c r="AD58" s="191">
        <f t="shared" si="11"/>
        <v>0</v>
      </c>
      <c r="AE58" s="192"/>
      <c r="AF58" s="188" t="e">
        <f t="shared" si="12"/>
        <v>#DIV/0!</v>
      </c>
      <c r="AG58" s="209"/>
      <c r="AH58" s="143" t="e">
        <f t="shared" si="13"/>
        <v>#DIV/0!</v>
      </c>
      <c r="AI58" s="191">
        <v>0</v>
      </c>
      <c r="AJ58" s="208"/>
    </row>
    <row r="59" s="1" customFormat="1" hidden="1" customHeight="1" spans="1:36">
      <c r="A59" s="47"/>
      <c r="B59" s="97"/>
      <c r="C59" s="100"/>
      <c r="D59" s="96"/>
      <c r="E59" s="99">
        <v>1</v>
      </c>
      <c r="F59" s="101">
        <v>1</v>
      </c>
      <c r="G59" s="95"/>
      <c r="H59" s="96"/>
      <c r="I59" s="96"/>
      <c r="J59" s="96"/>
      <c r="K59" s="96"/>
      <c r="L59" s="96"/>
      <c r="M59" s="141"/>
      <c r="N59" s="141"/>
      <c r="O59" s="141"/>
      <c r="P59" s="93"/>
      <c r="Q59" s="143" t="e">
        <f t="shared" si="6"/>
        <v>#DIV/0!</v>
      </c>
      <c r="R59" s="93"/>
      <c r="S59" s="143">
        <f t="shared" si="7"/>
        <v>0</v>
      </c>
      <c r="T59" s="92">
        <v>8</v>
      </c>
      <c r="U59" s="182"/>
      <c r="V59" s="143">
        <f t="shared" si="8"/>
        <v>0</v>
      </c>
      <c r="W59" s="92"/>
      <c r="X59" s="96">
        <v>0.8</v>
      </c>
      <c r="Y59" s="143">
        <f t="shared" si="9"/>
        <v>0</v>
      </c>
      <c r="Z59" s="188" t="e">
        <f t="shared" si="10"/>
        <v>#DIV/0!</v>
      </c>
      <c r="AA59" s="189"/>
      <c r="AB59" s="190"/>
      <c r="AC59" s="93"/>
      <c r="AD59" s="191">
        <f t="shared" si="11"/>
        <v>0</v>
      </c>
      <c r="AE59" s="192"/>
      <c r="AF59" s="188" t="e">
        <f t="shared" si="12"/>
        <v>#DIV/0!</v>
      </c>
      <c r="AG59" s="209"/>
      <c r="AH59" s="143" t="e">
        <f t="shared" si="13"/>
        <v>#DIV/0!</v>
      </c>
      <c r="AI59" s="191">
        <v>0</v>
      </c>
      <c r="AJ59" s="208"/>
    </row>
    <row r="60" s="1" customFormat="1" hidden="1" customHeight="1" spans="1:36">
      <c r="A60" s="47"/>
      <c r="B60" s="97"/>
      <c r="C60" s="100"/>
      <c r="D60" s="96"/>
      <c r="E60" s="99">
        <v>1</v>
      </c>
      <c r="F60" s="101">
        <v>1</v>
      </c>
      <c r="G60" s="95"/>
      <c r="H60" s="96"/>
      <c r="I60" s="96"/>
      <c r="J60" s="96"/>
      <c r="K60" s="96"/>
      <c r="L60" s="96"/>
      <c r="M60" s="141"/>
      <c r="N60" s="141"/>
      <c r="O60" s="141"/>
      <c r="P60" s="93"/>
      <c r="Q60" s="143" t="e">
        <f t="shared" si="6"/>
        <v>#DIV/0!</v>
      </c>
      <c r="R60" s="93"/>
      <c r="S60" s="143">
        <f t="shared" si="7"/>
        <v>0</v>
      </c>
      <c r="T60" s="96">
        <v>8</v>
      </c>
      <c r="U60" s="182"/>
      <c r="V60" s="143">
        <f t="shared" si="8"/>
        <v>0</v>
      </c>
      <c r="W60" s="96"/>
      <c r="X60" s="96">
        <v>0.8</v>
      </c>
      <c r="Y60" s="143">
        <f t="shared" si="9"/>
        <v>0</v>
      </c>
      <c r="Z60" s="188" t="e">
        <f t="shared" si="10"/>
        <v>#DIV/0!</v>
      </c>
      <c r="AA60" s="189"/>
      <c r="AB60" s="190"/>
      <c r="AC60" s="93"/>
      <c r="AD60" s="191">
        <f t="shared" si="11"/>
        <v>0</v>
      </c>
      <c r="AE60" s="192"/>
      <c r="AF60" s="188" t="e">
        <f t="shared" si="12"/>
        <v>#DIV/0!</v>
      </c>
      <c r="AG60" s="209"/>
      <c r="AH60" s="143" t="e">
        <f t="shared" si="13"/>
        <v>#DIV/0!</v>
      </c>
      <c r="AI60" s="191">
        <v>0</v>
      </c>
      <c r="AJ60" s="208"/>
    </row>
    <row r="61" s="1" customFormat="1" hidden="1" customHeight="1" spans="1:36">
      <c r="A61" s="47"/>
      <c r="B61" s="97"/>
      <c r="C61" s="100"/>
      <c r="D61" s="96"/>
      <c r="E61" s="99">
        <v>1</v>
      </c>
      <c r="F61" s="101">
        <v>1</v>
      </c>
      <c r="G61" s="95"/>
      <c r="H61" s="96"/>
      <c r="I61" s="96"/>
      <c r="J61" s="96"/>
      <c r="K61" s="96"/>
      <c r="L61" s="96"/>
      <c r="M61" s="141"/>
      <c r="N61" s="141"/>
      <c r="O61" s="141"/>
      <c r="P61" s="93"/>
      <c r="Q61" s="143" t="e">
        <f t="shared" si="6"/>
        <v>#DIV/0!</v>
      </c>
      <c r="R61" s="93"/>
      <c r="S61" s="143">
        <f t="shared" si="7"/>
        <v>0</v>
      </c>
      <c r="T61" s="92">
        <v>8</v>
      </c>
      <c r="U61" s="182"/>
      <c r="V61" s="143">
        <f t="shared" si="8"/>
        <v>0</v>
      </c>
      <c r="W61" s="92"/>
      <c r="X61" s="96">
        <v>0.8</v>
      </c>
      <c r="Y61" s="143">
        <f t="shared" si="9"/>
        <v>0</v>
      </c>
      <c r="Z61" s="188" t="e">
        <f t="shared" si="10"/>
        <v>#DIV/0!</v>
      </c>
      <c r="AA61" s="189"/>
      <c r="AB61" s="190"/>
      <c r="AC61" s="93"/>
      <c r="AD61" s="191">
        <f t="shared" si="11"/>
        <v>0</v>
      </c>
      <c r="AE61" s="192"/>
      <c r="AF61" s="188" t="e">
        <f t="shared" si="12"/>
        <v>#DIV/0!</v>
      </c>
      <c r="AG61" s="209"/>
      <c r="AH61" s="143" t="e">
        <f t="shared" si="13"/>
        <v>#DIV/0!</v>
      </c>
      <c r="AI61" s="191">
        <v>0</v>
      </c>
      <c r="AJ61" s="208"/>
    </row>
    <row r="62" s="1" customFormat="1" hidden="1" customHeight="1" spans="1:36">
      <c r="A62" s="47"/>
      <c r="B62" s="97"/>
      <c r="C62" s="100"/>
      <c r="D62" s="96"/>
      <c r="E62" s="99">
        <v>1</v>
      </c>
      <c r="F62" s="101">
        <v>1</v>
      </c>
      <c r="G62" s="95"/>
      <c r="H62" s="96"/>
      <c r="I62" s="96"/>
      <c r="J62" s="96"/>
      <c r="K62" s="96"/>
      <c r="L62" s="96"/>
      <c r="M62" s="141"/>
      <c r="N62" s="141"/>
      <c r="O62" s="141"/>
      <c r="P62" s="93"/>
      <c r="Q62" s="143" t="e">
        <f t="shared" si="6"/>
        <v>#DIV/0!</v>
      </c>
      <c r="R62" s="93"/>
      <c r="S62" s="143">
        <f t="shared" si="7"/>
        <v>0</v>
      </c>
      <c r="T62" s="96">
        <v>8</v>
      </c>
      <c r="U62" s="182"/>
      <c r="V62" s="143">
        <f t="shared" si="8"/>
        <v>0</v>
      </c>
      <c r="W62" s="96"/>
      <c r="X62" s="96">
        <v>0.8</v>
      </c>
      <c r="Y62" s="143">
        <f t="shared" si="9"/>
        <v>0</v>
      </c>
      <c r="Z62" s="188" t="e">
        <f t="shared" si="10"/>
        <v>#DIV/0!</v>
      </c>
      <c r="AA62" s="189"/>
      <c r="AB62" s="190"/>
      <c r="AC62" s="93"/>
      <c r="AD62" s="191">
        <f t="shared" si="11"/>
        <v>0</v>
      </c>
      <c r="AE62" s="192"/>
      <c r="AF62" s="188" t="e">
        <f t="shared" si="12"/>
        <v>#DIV/0!</v>
      </c>
      <c r="AG62" s="209"/>
      <c r="AH62" s="143" t="e">
        <f t="shared" si="13"/>
        <v>#DIV/0!</v>
      </c>
      <c r="AI62" s="191">
        <v>0</v>
      </c>
      <c r="AJ62" s="208"/>
    </row>
    <row r="63" s="1" customFormat="1" ht="28" customHeight="1" spans="1:36">
      <c r="A63" s="47"/>
      <c r="B63" s="97"/>
      <c r="C63" s="100"/>
      <c r="D63" s="96"/>
      <c r="E63" s="99">
        <v>1</v>
      </c>
      <c r="F63" s="101">
        <v>1</v>
      </c>
      <c r="G63" s="95"/>
      <c r="H63" s="96"/>
      <c r="I63" s="96"/>
      <c r="J63" s="96"/>
      <c r="K63" s="96"/>
      <c r="L63" s="96"/>
      <c r="M63" s="141"/>
      <c r="N63" s="141"/>
      <c r="O63" s="141"/>
      <c r="P63" s="93"/>
      <c r="Q63" s="143" t="e">
        <f t="shared" si="6"/>
        <v>#DIV/0!</v>
      </c>
      <c r="R63" s="93"/>
      <c r="S63" s="143">
        <f t="shared" si="7"/>
        <v>0</v>
      </c>
      <c r="T63" s="92">
        <v>8</v>
      </c>
      <c r="U63" s="182"/>
      <c r="V63" s="143">
        <f t="shared" si="8"/>
        <v>0</v>
      </c>
      <c r="W63" s="92"/>
      <c r="X63" s="96">
        <v>0.8</v>
      </c>
      <c r="Y63" s="143">
        <f t="shared" si="9"/>
        <v>0</v>
      </c>
      <c r="Z63" s="188" t="e">
        <f t="shared" si="10"/>
        <v>#DIV/0!</v>
      </c>
      <c r="AA63" s="189"/>
      <c r="AB63" s="190"/>
      <c r="AC63" s="93"/>
      <c r="AD63" s="191">
        <f t="shared" si="11"/>
        <v>0</v>
      </c>
      <c r="AE63" s="192"/>
      <c r="AF63" s="188" t="e">
        <f t="shared" si="12"/>
        <v>#DIV/0!</v>
      </c>
      <c r="AG63" s="209"/>
      <c r="AH63" s="143" t="e">
        <f t="shared" si="13"/>
        <v>#DIV/0!</v>
      </c>
      <c r="AI63" s="191">
        <v>0</v>
      </c>
      <c r="AJ63" s="208"/>
    </row>
    <row r="64" s="1" customFormat="1" customHeight="1" spans="1:36">
      <c r="A64" s="47"/>
      <c r="B64" s="97"/>
      <c r="C64" s="100"/>
      <c r="D64" s="96"/>
      <c r="E64" s="99">
        <v>1</v>
      </c>
      <c r="F64" s="101">
        <v>1</v>
      </c>
      <c r="G64" s="95"/>
      <c r="H64" s="96"/>
      <c r="I64" s="96"/>
      <c r="J64" s="96"/>
      <c r="K64" s="96"/>
      <c r="L64" s="96"/>
      <c r="M64" s="141"/>
      <c r="N64" s="141"/>
      <c r="O64" s="141"/>
      <c r="P64" s="93"/>
      <c r="Q64" s="143" t="e">
        <f t="shared" si="6"/>
        <v>#DIV/0!</v>
      </c>
      <c r="R64" s="93"/>
      <c r="S64" s="143">
        <f t="shared" si="7"/>
        <v>0</v>
      </c>
      <c r="T64" s="96"/>
      <c r="U64" s="182"/>
      <c r="V64" s="143">
        <f t="shared" si="8"/>
        <v>0</v>
      </c>
      <c r="W64" s="96"/>
      <c r="X64" s="96">
        <v>0.8</v>
      </c>
      <c r="Y64" s="143">
        <f t="shared" si="9"/>
        <v>0</v>
      </c>
      <c r="Z64" s="188" t="e">
        <f t="shared" si="10"/>
        <v>#DIV/0!</v>
      </c>
      <c r="AA64" s="189"/>
      <c r="AB64" s="190"/>
      <c r="AC64" s="93">
        <v>1</v>
      </c>
      <c r="AD64" s="191">
        <f t="shared" si="11"/>
        <v>0</v>
      </c>
      <c r="AE64" s="192"/>
      <c r="AF64" s="188" t="e">
        <f t="shared" si="12"/>
        <v>#DIV/0!</v>
      </c>
      <c r="AG64" s="207"/>
      <c r="AH64" s="143" t="e">
        <f t="shared" si="13"/>
        <v>#DIV/0!</v>
      </c>
      <c r="AI64" s="191">
        <v>0</v>
      </c>
      <c r="AJ64" s="208"/>
    </row>
    <row r="65" s="1" customFormat="1" customHeight="1" spans="1:36">
      <c r="A65" s="47"/>
      <c r="B65" s="210" t="s">
        <v>77</v>
      </c>
      <c r="C65" s="211" t="s">
        <v>77</v>
      </c>
      <c r="D65" s="56" t="s">
        <v>77</v>
      </c>
      <c r="E65" s="212">
        <v>1</v>
      </c>
      <c r="F65" s="213">
        <v>1</v>
      </c>
      <c r="G65" s="214"/>
      <c r="H65" s="135"/>
      <c r="I65" s="135"/>
      <c r="J65" s="135"/>
      <c r="K65" s="135"/>
      <c r="L65" s="135"/>
      <c r="M65" s="135"/>
      <c r="N65" s="135"/>
      <c r="O65" s="138"/>
      <c r="P65" s="262"/>
      <c r="Q65" s="304" t="e">
        <f t="shared" si="6"/>
        <v>#DIV/0!</v>
      </c>
      <c r="R65" s="93">
        <v>0</v>
      </c>
      <c r="S65" s="304">
        <f t="shared" si="7"/>
        <v>0</v>
      </c>
      <c r="T65" s="71"/>
      <c r="U65" s="71"/>
      <c r="V65" s="145">
        <f t="shared" si="8"/>
        <v>0</v>
      </c>
      <c r="W65" s="71"/>
      <c r="X65" s="71"/>
      <c r="Y65" s="145">
        <f t="shared" si="9"/>
        <v>0</v>
      </c>
      <c r="Z65" s="319" t="e">
        <f t="shared" si="10"/>
        <v>#DIV/0!</v>
      </c>
      <c r="AA65" s="299"/>
      <c r="AB65" s="299"/>
      <c r="AC65" s="71"/>
      <c r="AD65" s="320">
        <f t="shared" si="11"/>
        <v>0</v>
      </c>
      <c r="AE65" s="321"/>
      <c r="AF65" s="319" t="e">
        <f t="shared" si="12"/>
        <v>#DIV/0!</v>
      </c>
      <c r="AG65" s="322">
        <v>1</v>
      </c>
      <c r="AH65" s="145" t="e">
        <f t="shared" si="13"/>
        <v>#DIV/0!</v>
      </c>
      <c r="AI65" s="145">
        <v>0</v>
      </c>
      <c r="AJ65" s="323"/>
    </row>
    <row r="66" s="1" customFormat="1" customHeight="1" spans="1:19">
      <c r="A66" s="69"/>
      <c r="B66" s="215" t="s">
        <v>148</v>
      </c>
      <c r="C66" s="215"/>
      <c r="D66" s="215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305"/>
      <c r="R66" s="306">
        <f>SUM(AI30:AI65)</f>
        <v>8.92116668343709</v>
      </c>
      <c r="S66" s="307"/>
    </row>
    <row r="67" s="1" customFormat="1" ht="32" customHeight="1" spans="1:19">
      <c r="A67" s="217" t="s">
        <v>149</v>
      </c>
      <c r="B67" s="218" t="s">
        <v>150</v>
      </c>
      <c r="C67" s="194" t="s">
        <v>93</v>
      </c>
      <c r="D67" s="76" t="s">
        <v>151</v>
      </c>
      <c r="E67" s="219" t="s">
        <v>152</v>
      </c>
      <c r="F67" s="77" t="s">
        <v>153</v>
      </c>
      <c r="G67" s="220"/>
      <c r="H67" s="194"/>
      <c r="I67" s="219" t="s">
        <v>154</v>
      </c>
      <c r="J67" s="219" t="s">
        <v>155</v>
      </c>
      <c r="K67" s="219" t="s">
        <v>156</v>
      </c>
      <c r="L67" s="263" t="s">
        <v>157</v>
      </c>
      <c r="M67" s="219" t="s">
        <v>158</v>
      </c>
      <c r="N67" s="219" t="s">
        <v>62</v>
      </c>
      <c r="O67" s="264" t="s">
        <v>19</v>
      </c>
      <c r="P67" s="75" t="s">
        <v>159</v>
      </c>
      <c r="Q67" s="308" t="s">
        <v>160</v>
      </c>
      <c r="R67" s="309" t="s">
        <v>38</v>
      </c>
      <c r="S67" s="310" t="s">
        <v>19</v>
      </c>
    </row>
    <row r="68" s="1" customFormat="1" customHeight="1" spans="1:19">
      <c r="A68" s="221"/>
      <c r="B68" s="222"/>
      <c r="C68" s="33"/>
      <c r="D68" s="34"/>
      <c r="E68" s="46"/>
      <c r="F68" s="21" t="s">
        <v>20</v>
      </c>
      <c r="G68" s="21" t="s">
        <v>21</v>
      </c>
      <c r="H68" s="21" t="s">
        <v>22</v>
      </c>
      <c r="I68" s="46"/>
      <c r="J68" s="46"/>
      <c r="K68" s="46"/>
      <c r="L68" s="265"/>
      <c r="M68" s="46"/>
      <c r="N68" s="46"/>
      <c r="O68" s="266"/>
      <c r="P68" s="45"/>
      <c r="Q68" s="165"/>
      <c r="R68" s="166"/>
      <c r="S68" s="167"/>
    </row>
    <row r="69" s="1" customFormat="1" customHeight="1" spans="1:19">
      <c r="A69" s="221"/>
      <c r="B69" s="222"/>
      <c r="C69" s="223">
        <v>1</v>
      </c>
      <c r="D69" s="50"/>
      <c r="E69" s="51">
        <v>1</v>
      </c>
      <c r="F69" s="50" t="s">
        <v>161</v>
      </c>
      <c r="G69" s="50" t="s">
        <v>161</v>
      </c>
      <c r="H69" s="50" t="s">
        <v>161</v>
      </c>
      <c r="I69" s="93">
        <v>1</v>
      </c>
      <c r="J69" s="50" t="s">
        <v>161</v>
      </c>
      <c r="K69" s="129">
        <v>0</v>
      </c>
      <c r="L69" s="93">
        <v>8</v>
      </c>
      <c r="M69" s="129"/>
      <c r="N69" s="267">
        <f t="shared" ref="N69:N81" si="15">M69*E69</f>
        <v>0</v>
      </c>
      <c r="O69" s="268"/>
      <c r="P69" s="269">
        <f>SUM(N69:N81)+SUM(N84:N96)</f>
        <v>0</v>
      </c>
      <c r="Q69" s="311">
        <v>10000</v>
      </c>
      <c r="R69" s="169">
        <f>P69/Q69</f>
        <v>0</v>
      </c>
      <c r="S69" s="170"/>
    </row>
    <row r="70" s="1" customFormat="1" customHeight="1" spans="1:19">
      <c r="A70" s="221"/>
      <c r="B70" s="222"/>
      <c r="C70" s="224">
        <v>2</v>
      </c>
      <c r="D70" s="54"/>
      <c r="E70" s="61"/>
      <c r="F70" s="54"/>
      <c r="G70" s="54"/>
      <c r="H70" s="54"/>
      <c r="I70" s="99"/>
      <c r="J70" s="54"/>
      <c r="K70" s="134"/>
      <c r="L70" s="99"/>
      <c r="M70" s="134">
        <v>0</v>
      </c>
      <c r="N70" s="270">
        <f t="shared" si="15"/>
        <v>0</v>
      </c>
      <c r="O70" s="271"/>
      <c r="P70" s="269"/>
      <c r="Q70" s="311"/>
      <c r="R70" s="169"/>
      <c r="S70" s="171"/>
    </row>
    <row r="71" s="1" customFormat="1" customHeight="1" spans="1:19">
      <c r="A71" s="221"/>
      <c r="B71" s="222"/>
      <c r="C71" s="225"/>
      <c r="D71" s="63"/>
      <c r="E71" s="64"/>
      <c r="F71" s="63"/>
      <c r="G71" s="63"/>
      <c r="H71" s="63"/>
      <c r="I71" s="272"/>
      <c r="J71" s="63"/>
      <c r="K71" s="273"/>
      <c r="L71" s="272"/>
      <c r="M71" s="273">
        <v>0</v>
      </c>
      <c r="N71" s="270">
        <f t="shared" si="15"/>
        <v>0</v>
      </c>
      <c r="O71" s="271"/>
      <c r="P71" s="269"/>
      <c r="Q71" s="311"/>
      <c r="R71" s="169"/>
      <c r="S71" s="171"/>
    </row>
    <row r="72" s="1" customFormat="1" hidden="1" customHeight="1" spans="1:19">
      <c r="A72" s="221"/>
      <c r="B72" s="222"/>
      <c r="C72" s="225"/>
      <c r="D72" s="63"/>
      <c r="E72" s="64"/>
      <c r="F72" s="63"/>
      <c r="G72" s="63"/>
      <c r="H72" s="63"/>
      <c r="I72" s="272"/>
      <c r="J72" s="63"/>
      <c r="K72" s="273"/>
      <c r="L72" s="272"/>
      <c r="M72" s="273">
        <v>0</v>
      </c>
      <c r="N72" s="270">
        <f t="shared" si="15"/>
        <v>0</v>
      </c>
      <c r="O72" s="271"/>
      <c r="P72" s="269"/>
      <c r="Q72" s="311"/>
      <c r="R72" s="169"/>
      <c r="S72" s="171"/>
    </row>
    <row r="73" s="1" customFormat="1" hidden="1" customHeight="1" spans="1:19">
      <c r="A73" s="221"/>
      <c r="B73" s="222"/>
      <c r="C73" s="225"/>
      <c r="D73" s="63"/>
      <c r="E73" s="64"/>
      <c r="F73" s="63"/>
      <c r="G73" s="63"/>
      <c r="H73" s="63"/>
      <c r="I73" s="272"/>
      <c r="J73" s="63"/>
      <c r="K73" s="273"/>
      <c r="L73" s="272"/>
      <c r="M73" s="273">
        <v>0</v>
      </c>
      <c r="N73" s="270">
        <f t="shared" si="15"/>
        <v>0</v>
      </c>
      <c r="O73" s="271"/>
      <c r="P73" s="269"/>
      <c r="Q73" s="311"/>
      <c r="R73" s="169"/>
      <c r="S73" s="171"/>
    </row>
    <row r="74" s="1" customFormat="1" hidden="1" customHeight="1" spans="1:19">
      <c r="A74" s="221"/>
      <c r="B74" s="222"/>
      <c r="C74" s="225"/>
      <c r="D74" s="63"/>
      <c r="E74" s="64"/>
      <c r="F74" s="63"/>
      <c r="G74" s="63"/>
      <c r="H74" s="63"/>
      <c r="I74" s="272"/>
      <c r="J74" s="63"/>
      <c r="K74" s="273"/>
      <c r="L74" s="272"/>
      <c r="M74" s="273">
        <v>0</v>
      </c>
      <c r="N74" s="270">
        <f t="shared" si="15"/>
        <v>0</v>
      </c>
      <c r="O74" s="271"/>
      <c r="P74" s="269"/>
      <c r="Q74" s="311"/>
      <c r="R74" s="169"/>
      <c r="S74" s="171"/>
    </row>
    <row r="75" s="1" customFormat="1" hidden="1" customHeight="1" spans="1:19">
      <c r="A75" s="221"/>
      <c r="B75" s="222"/>
      <c r="C75" s="225"/>
      <c r="D75" s="63"/>
      <c r="E75" s="64"/>
      <c r="F75" s="63"/>
      <c r="G75" s="63"/>
      <c r="H75" s="63"/>
      <c r="I75" s="272"/>
      <c r="J75" s="63"/>
      <c r="K75" s="273"/>
      <c r="L75" s="272"/>
      <c r="M75" s="273">
        <v>0</v>
      </c>
      <c r="N75" s="270">
        <f t="shared" si="15"/>
        <v>0</v>
      </c>
      <c r="O75" s="271"/>
      <c r="P75" s="269"/>
      <c r="Q75" s="311"/>
      <c r="R75" s="169"/>
      <c r="S75" s="171"/>
    </row>
    <row r="76" s="1" customFormat="1" hidden="1" customHeight="1" spans="1:19">
      <c r="A76" s="221"/>
      <c r="B76" s="222"/>
      <c r="C76" s="225"/>
      <c r="D76" s="63"/>
      <c r="E76" s="64"/>
      <c r="F76" s="63"/>
      <c r="G76" s="63"/>
      <c r="H76" s="63"/>
      <c r="I76" s="272"/>
      <c r="J76" s="63"/>
      <c r="K76" s="273"/>
      <c r="L76" s="272"/>
      <c r="M76" s="273">
        <v>0</v>
      </c>
      <c r="N76" s="270">
        <f t="shared" si="15"/>
        <v>0</v>
      </c>
      <c r="O76" s="271"/>
      <c r="P76" s="269"/>
      <c r="Q76" s="311"/>
      <c r="R76" s="169"/>
      <c r="S76" s="171"/>
    </row>
    <row r="77" s="1" customFormat="1" hidden="1" customHeight="1" spans="1:19">
      <c r="A77" s="221"/>
      <c r="B77" s="222"/>
      <c r="C77" s="225"/>
      <c r="D77" s="63"/>
      <c r="E77" s="64"/>
      <c r="F77" s="63"/>
      <c r="G77" s="63"/>
      <c r="H77" s="63"/>
      <c r="I77" s="272"/>
      <c r="J77" s="63"/>
      <c r="K77" s="273"/>
      <c r="L77" s="272"/>
      <c r="M77" s="273">
        <v>0</v>
      </c>
      <c r="N77" s="270">
        <f t="shared" si="15"/>
        <v>0</v>
      </c>
      <c r="O77" s="271"/>
      <c r="P77" s="269"/>
      <c r="Q77" s="311"/>
      <c r="R77" s="169"/>
      <c r="S77" s="171"/>
    </row>
    <row r="78" s="1" customFormat="1" hidden="1" customHeight="1" spans="1:19">
      <c r="A78" s="221"/>
      <c r="B78" s="222"/>
      <c r="C78" s="225"/>
      <c r="D78" s="63"/>
      <c r="E78" s="64"/>
      <c r="F78" s="63"/>
      <c r="G78" s="63"/>
      <c r="H78" s="63"/>
      <c r="I78" s="272"/>
      <c r="J78" s="63"/>
      <c r="K78" s="273"/>
      <c r="L78" s="272"/>
      <c r="M78" s="273">
        <v>0</v>
      </c>
      <c r="N78" s="270">
        <f t="shared" si="15"/>
        <v>0</v>
      </c>
      <c r="O78" s="271"/>
      <c r="P78" s="269"/>
      <c r="Q78" s="311"/>
      <c r="R78" s="169"/>
      <c r="S78" s="171"/>
    </row>
    <row r="79" s="1" customFormat="1" hidden="1" customHeight="1" spans="1:19">
      <c r="A79" s="221"/>
      <c r="B79" s="222"/>
      <c r="C79" s="225"/>
      <c r="D79" s="63"/>
      <c r="E79" s="64"/>
      <c r="F79" s="63"/>
      <c r="G79" s="63"/>
      <c r="H79" s="63"/>
      <c r="I79" s="272"/>
      <c r="J79" s="63"/>
      <c r="K79" s="273"/>
      <c r="L79" s="272"/>
      <c r="M79" s="273">
        <v>0</v>
      </c>
      <c r="N79" s="270">
        <f t="shared" si="15"/>
        <v>0</v>
      </c>
      <c r="O79" s="271"/>
      <c r="P79" s="269"/>
      <c r="Q79" s="311"/>
      <c r="R79" s="169"/>
      <c r="S79" s="171"/>
    </row>
    <row r="80" s="1" customFormat="1" customHeight="1" spans="1:19">
      <c r="A80" s="221"/>
      <c r="B80" s="222"/>
      <c r="C80" s="225"/>
      <c r="D80" s="63"/>
      <c r="E80" s="64"/>
      <c r="F80" s="63"/>
      <c r="G80" s="63"/>
      <c r="H80" s="63"/>
      <c r="I80" s="272"/>
      <c r="J80" s="63"/>
      <c r="K80" s="273"/>
      <c r="L80" s="272"/>
      <c r="M80" s="273">
        <v>0</v>
      </c>
      <c r="N80" s="270">
        <f t="shared" si="15"/>
        <v>0</v>
      </c>
      <c r="O80" s="271"/>
      <c r="P80" s="269"/>
      <c r="Q80" s="311"/>
      <c r="R80" s="169"/>
      <c r="S80" s="171"/>
    </row>
    <row r="81" s="1" customFormat="1" customHeight="1" spans="1:19">
      <c r="A81" s="221"/>
      <c r="B81" s="222"/>
      <c r="C81" s="226" t="s">
        <v>77</v>
      </c>
      <c r="D81" s="227" t="s">
        <v>77</v>
      </c>
      <c r="E81" s="64">
        <v>1</v>
      </c>
      <c r="F81" s="63" t="s">
        <v>161</v>
      </c>
      <c r="G81" s="63" t="s">
        <v>161</v>
      </c>
      <c r="H81" s="63" t="s">
        <v>161</v>
      </c>
      <c r="I81" s="272">
        <v>1</v>
      </c>
      <c r="J81" s="63" t="s">
        <v>161</v>
      </c>
      <c r="K81" s="273">
        <v>1</v>
      </c>
      <c r="L81" s="272">
        <v>50</v>
      </c>
      <c r="M81" s="273">
        <v>0</v>
      </c>
      <c r="N81" s="274">
        <f t="shared" si="15"/>
        <v>0</v>
      </c>
      <c r="O81" s="275"/>
      <c r="P81" s="269"/>
      <c r="Q81" s="311"/>
      <c r="R81" s="169"/>
      <c r="S81" s="171"/>
    </row>
    <row r="82" s="1" customFormat="1" customHeight="1" spans="1:19">
      <c r="A82" s="221"/>
      <c r="B82" s="228" t="s">
        <v>162</v>
      </c>
      <c r="C82" s="229" t="s">
        <v>93</v>
      </c>
      <c r="D82" s="230" t="s">
        <v>163</v>
      </c>
      <c r="E82" s="231" t="s">
        <v>164</v>
      </c>
      <c r="F82" s="231" t="s">
        <v>66</v>
      </c>
      <c r="G82" s="231" t="s">
        <v>66</v>
      </c>
      <c r="H82" s="231" t="s">
        <v>66</v>
      </c>
      <c r="I82" s="231" t="s">
        <v>66</v>
      </c>
      <c r="J82" s="231" t="s">
        <v>66</v>
      </c>
      <c r="K82" s="231" t="s">
        <v>66</v>
      </c>
      <c r="L82" s="231" t="s">
        <v>66</v>
      </c>
      <c r="M82" s="231" t="s">
        <v>158</v>
      </c>
      <c r="N82" s="231" t="s">
        <v>62</v>
      </c>
      <c r="O82" s="276"/>
      <c r="P82" s="269"/>
      <c r="Q82" s="311"/>
      <c r="R82" s="169"/>
      <c r="S82" s="171"/>
    </row>
    <row r="83" s="1" customFormat="1" customHeight="1" spans="1:19">
      <c r="A83" s="221"/>
      <c r="B83" s="232"/>
      <c r="C83" s="33"/>
      <c r="D83" s="34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77"/>
      <c r="P83" s="269"/>
      <c r="Q83" s="311"/>
      <c r="R83" s="169"/>
      <c r="S83" s="171"/>
    </row>
    <row r="84" s="1" customFormat="1" customHeight="1" spans="1:19">
      <c r="A84" s="233"/>
      <c r="B84" s="232"/>
      <c r="C84" s="223">
        <v>1</v>
      </c>
      <c r="D84" s="234" t="s">
        <v>161</v>
      </c>
      <c r="E84" s="51">
        <v>1</v>
      </c>
      <c r="F84" s="235" t="s">
        <v>66</v>
      </c>
      <c r="G84" s="235" t="s">
        <v>66</v>
      </c>
      <c r="H84" s="235" t="s">
        <v>66</v>
      </c>
      <c r="I84" s="235" t="s">
        <v>66</v>
      </c>
      <c r="J84" s="235" t="s">
        <v>66</v>
      </c>
      <c r="K84" s="235" t="s">
        <v>66</v>
      </c>
      <c r="L84" s="235" t="s">
        <v>66</v>
      </c>
      <c r="M84" s="278">
        <v>0</v>
      </c>
      <c r="N84" s="267">
        <f t="shared" ref="N84:N96" si="16">M84*E84</f>
        <v>0</v>
      </c>
      <c r="O84" s="268"/>
      <c r="P84" s="269"/>
      <c r="Q84" s="311"/>
      <c r="R84" s="169"/>
      <c r="S84" s="174"/>
    </row>
    <row r="85" s="1" customFormat="1" customHeight="1" spans="1:19">
      <c r="A85" s="233"/>
      <c r="B85" s="232"/>
      <c r="C85" s="224">
        <v>2</v>
      </c>
      <c r="D85" s="236" t="s">
        <v>161</v>
      </c>
      <c r="E85" s="61">
        <v>1</v>
      </c>
      <c r="F85" s="237" t="s">
        <v>66</v>
      </c>
      <c r="G85" s="237" t="s">
        <v>66</v>
      </c>
      <c r="H85" s="237" t="s">
        <v>66</v>
      </c>
      <c r="I85" s="237" t="s">
        <v>66</v>
      </c>
      <c r="J85" s="237" t="s">
        <v>66</v>
      </c>
      <c r="K85" s="237" t="s">
        <v>66</v>
      </c>
      <c r="L85" s="237" t="s">
        <v>66</v>
      </c>
      <c r="M85" s="273">
        <v>0</v>
      </c>
      <c r="N85" s="270">
        <f t="shared" si="16"/>
        <v>0</v>
      </c>
      <c r="O85" s="271"/>
      <c r="P85" s="269"/>
      <c r="Q85" s="311"/>
      <c r="R85" s="169"/>
      <c r="S85" s="174"/>
    </row>
    <row r="86" s="1" customFormat="1" customHeight="1" spans="1:19">
      <c r="A86" s="233"/>
      <c r="B86" s="232"/>
      <c r="C86" s="225"/>
      <c r="D86" s="236"/>
      <c r="E86" s="64"/>
      <c r="F86" s="237" t="s">
        <v>66</v>
      </c>
      <c r="G86" s="237" t="s">
        <v>66</v>
      </c>
      <c r="H86" s="237" t="s">
        <v>66</v>
      </c>
      <c r="I86" s="237" t="s">
        <v>66</v>
      </c>
      <c r="J86" s="237" t="s">
        <v>66</v>
      </c>
      <c r="K86" s="237" t="s">
        <v>66</v>
      </c>
      <c r="L86" s="237" t="s">
        <v>66</v>
      </c>
      <c r="M86" s="273">
        <v>0</v>
      </c>
      <c r="N86" s="270">
        <f t="shared" si="16"/>
        <v>0</v>
      </c>
      <c r="O86" s="275"/>
      <c r="P86" s="269"/>
      <c r="Q86" s="311"/>
      <c r="R86" s="169"/>
      <c r="S86" s="174"/>
    </row>
    <row r="87" s="1" customFormat="1" hidden="1" customHeight="1" spans="1:19">
      <c r="A87" s="233"/>
      <c r="B87" s="232"/>
      <c r="C87" s="225"/>
      <c r="D87" s="236"/>
      <c r="E87" s="64"/>
      <c r="F87" s="237" t="s">
        <v>66</v>
      </c>
      <c r="G87" s="237" t="s">
        <v>66</v>
      </c>
      <c r="H87" s="237" t="s">
        <v>66</v>
      </c>
      <c r="I87" s="237" t="s">
        <v>66</v>
      </c>
      <c r="J87" s="237" t="s">
        <v>66</v>
      </c>
      <c r="K87" s="237" t="s">
        <v>66</v>
      </c>
      <c r="L87" s="237" t="s">
        <v>66</v>
      </c>
      <c r="M87" s="273">
        <v>0</v>
      </c>
      <c r="N87" s="270">
        <f t="shared" si="16"/>
        <v>0</v>
      </c>
      <c r="O87" s="275"/>
      <c r="P87" s="269"/>
      <c r="Q87" s="311"/>
      <c r="R87" s="169"/>
      <c r="S87" s="174"/>
    </row>
    <row r="88" s="1" customFormat="1" hidden="1" customHeight="1" spans="1:19">
      <c r="A88" s="233"/>
      <c r="B88" s="232"/>
      <c r="C88" s="225"/>
      <c r="D88" s="236"/>
      <c r="E88" s="64"/>
      <c r="F88" s="237" t="s">
        <v>66</v>
      </c>
      <c r="G88" s="237" t="s">
        <v>66</v>
      </c>
      <c r="H88" s="237" t="s">
        <v>66</v>
      </c>
      <c r="I88" s="237" t="s">
        <v>66</v>
      </c>
      <c r="J88" s="237" t="s">
        <v>66</v>
      </c>
      <c r="K88" s="237" t="s">
        <v>66</v>
      </c>
      <c r="L88" s="237" t="s">
        <v>66</v>
      </c>
      <c r="M88" s="273">
        <v>0</v>
      </c>
      <c r="N88" s="270">
        <f t="shared" si="16"/>
        <v>0</v>
      </c>
      <c r="O88" s="275"/>
      <c r="P88" s="269"/>
      <c r="Q88" s="311"/>
      <c r="R88" s="169"/>
      <c r="S88" s="174"/>
    </row>
    <row r="89" s="1" customFormat="1" hidden="1" customHeight="1" spans="1:19">
      <c r="A89" s="233"/>
      <c r="B89" s="232"/>
      <c r="C89" s="225"/>
      <c r="D89" s="236"/>
      <c r="E89" s="64"/>
      <c r="F89" s="237" t="s">
        <v>66</v>
      </c>
      <c r="G89" s="237" t="s">
        <v>66</v>
      </c>
      <c r="H89" s="237" t="s">
        <v>66</v>
      </c>
      <c r="I89" s="237" t="s">
        <v>66</v>
      </c>
      <c r="J89" s="237" t="s">
        <v>66</v>
      </c>
      <c r="K89" s="237" t="s">
        <v>66</v>
      </c>
      <c r="L89" s="237" t="s">
        <v>66</v>
      </c>
      <c r="M89" s="273">
        <v>0</v>
      </c>
      <c r="N89" s="270">
        <f t="shared" si="16"/>
        <v>0</v>
      </c>
      <c r="O89" s="275"/>
      <c r="P89" s="269"/>
      <c r="Q89" s="311"/>
      <c r="R89" s="169"/>
      <c r="S89" s="174"/>
    </row>
    <row r="90" s="1" customFormat="1" hidden="1" customHeight="1" spans="1:19">
      <c r="A90" s="233"/>
      <c r="B90" s="232"/>
      <c r="C90" s="225"/>
      <c r="D90" s="236"/>
      <c r="E90" s="64"/>
      <c r="F90" s="237" t="s">
        <v>66</v>
      </c>
      <c r="G90" s="237" t="s">
        <v>66</v>
      </c>
      <c r="H90" s="237" t="s">
        <v>66</v>
      </c>
      <c r="I90" s="237" t="s">
        <v>66</v>
      </c>
      <c r="J90" s="237" t="s">
        <v>66</v>
      </c>
      <c r="K90" s="237" t="s">
        <v>66</v>
      </c>
      <c r="L90" s="237" t="s">
        <v>66</v>
      </c>
      <c r="M90" s="273">
        <v>0</v>
      </c>
      <c r="N90" s="270">
        <f t="shared" si="16"/>
        <v>0</v>
      </c>
      <c r="O90" s="275"/>
      <c r="P90" s="269"/>
      <c r="Q90" s="311"/>
      <c r="R90" s="169"/>
      <c r="S90" s="174"/>
    </row>
    <row r="91" s="1" customFormat="1" hidden="1" customHeight="1" spans="1:19">
      <c r="A91" s="233"/>
      <c r="B91" s="232"/>
      <c r="C91" s="225"/>
      <c r="D91" s="236"/>
      <c r="E91" s="64"/>
      <c r="F91" s="237" t="s">
        <v>66</v>
      </c>
      <c r="G91" s="237" t="s">
        <v>66</v>
      </c>
      <c r="H91" s="237" t="s">
        <v>66</v>
      </c>
      <c r="I91" s="237" t="s">
        <v>66</v>
      </c>
      <c r="J91" s="237" t="s">
        <v>66</v>
      </c>
      <c r="K91" s="237" t="s">
        <v>66</v>
      </c>
      <c r="L91" s="237" t="s">
        <v>66</v>
      </c>
      <c r="M91" s="273">
        <v>0</v>
      </c>
      <c r="N91" s="270">
        <f t="shared" si="16"/>
        <v>0</v>
      </c>
      <c r="O91" s="275"/>
      <c r="P91" s="269"/>
      <c r="Q91" s="311"/>
      <c r="R91" s="169"/>
      <c r="S91" s="174"/>
    </row>
    <row r="92" s="1" customFormat="1" hidden="1" customHeight="1" spans="1:19">
      <c r="A92" s="233"/>
      <c r="B92" s="232"/>
      <c r="C92" s="225"/>
      <c r="D92" s="236"/>
      <c r="E92" s="64"/>
      <c r="F92" s="237" t="s">
        <v>66</v>
      </c>
      <c r="G92" s="237" t="s">
        <v>66</v>
      </c>
      <c r="H92" s="237" t="s">
        <v>66</v>
      </c>
      <c r="I92" s="237" t="s">
        <v>66</v>
      </c>
      <c r="J92" s="237" t="s">
        <v>66</v>
      </c>
      <c r="K92" s="237" t="s">
        <v>66</v>
      </c>
      <c r="L92" s="237" t="s">
        <v>66</v>
      </c>
      <c r="M92" s="273">
        <v>0</v>
      </c>
      <c r="N92" s="270">
        <f t="shared" si="16"/>
        <v>0</v>
      </c>
      <c r="O92" s="275"/>
      <c r="P92" s="269"/>
      <c r="Q92" s="311"/>
      <c r="R92" s="169"/>
      <c r="S92" s="174"/>
    </row>
    <row r="93" s="1" customFormat="1" hidden="1" customHeight="1" spans="1:19">
      <c r="A93" s="233"/>
      <c r="B93" s="232"/>
      <c r="C93" s="225"/>
      <c r="D93" s="236"/>
      <c r="E93" s="64"/>
      <c r="F93" s="237" t="s">
        <v>66</v>
      </c>
      <c r="G93" s="237" t="s">
        <v>66</v>
      </c>
      <c r="H93" s="237" t="s">
        <v>66</v>
      </c>
      <c r="I93" s="237" t="s">
        <v>66</v>
      </c>
      <c r="J93" s="237" t="s">
        <v>66</v>
      </c>
      <c r="K93" s="237" t="s">
        <v>66</v>
      </c>
      <c r="L93" s="237" t="s">
        <v>66</v>
      </c>
      <c r="M93" s="273">
        <v>0</v>
      </c>
      <c r="N93" s="270">
        <f t="shared" si="16"/>
        <v>0</v>
      </c>
      <c r="O93" s="275"/>
      <c r="P93" s="269"/>
      <c r="Q93" s="311"/>
      <c r="R93" s="169"/>
      <c r="S93" s="174"/>
    </row>
    <row r="94" s="1" customFormat="1" hidden="1" customHeight="1" spans="1:19">
      <c r="A94" s="233"/>
      <c r="B94" s="232"/>
      <c r="C94" s="225"/>
      <c r="D94" s="236"/>
      <c r="E94" s="64"/>
      <c r="F94" s="237" t="s">
        <v>66</v>
      </c>
      <c r="G94" s="237" t="s">
        <v>66</v>
      </c>
      <c r="H94" s="237" t="s">
        <v>66</v>
      </c>
      <c r="I94" s="237" t="s">
        <v>66</v>
      </c>
      <c r="J94" s="237" t="s">
        <v>66</v>
      </c>
      <c r="K94" s="237" t="s">
        <v>66</v>
      </c>
      <c r="L94" s="237" t="s">
        <v>66</v>
      </c>
      <c r="M94" s="273">
        <v>0</v>
      </c>
      <c r="N94" s="270">
        <f t="shared" si="16"/>
        <v>0</v>
      </c>
      <c r="O94" s="275"/>
      <c r="P94" s="269"/>
      <c r="Q94" s="311"/>
      <c r="R94" s="169"/>
      <c r="S94" s="174"/>
    </row>
    <row r="95" s="1" customFormat="1" customHeight="1" spans="1:19">
      <c r="A95" s="233"/>
      <c r="B95" s="232"/>
      <c r="C95" s="225"/>
      <c r="D95" s="236"/>
      <c r="E95" s="64"/>
      <c r="F95" s="237" t="s">
        <v>66</v>
      </c>
      <c r="G95" s="237" t="s">
        <v>66</v>
      </c>
      <c r="H95" s="237" t="s">
        <v>66</v>
      </c>
      <c r="I95" s="237" t="s">
        <v>66</v>
      </c>
      <c r="J95" s="237" t="s">
        <v>66</v>
      </c>
      <c r="K95" s="237" t="s">
        <v>66</v>
      </c>
      <c r="L95" s="237" t="s">
        <v>66</v>
      </c>
      <c r="M95" s="273">
        <v>0</v>
      </c>
      <c r="N95" s="270">
        <f t="shared" si="16"/>
        <v>0</v>
      </c>
      <c r="O95" s="275"/>
      <c r="P95" s="269"/>
      <c r="Q95" s="311"/>
      <c r="R95" s="169"/>
      <c r="S95" s="174"/>
    </row>
    <row r="96" s="1" customFormat="1" customHeight="1" spans="1:19">
      <c r="A96" s="238"/>
      <c r="B96" s="239"/>
      <c r="C96" s="240" t="s">
        <v>77</v>
      </c>
      <c r="D96" s="241" t="s">
        <v>77</v>
      </c>
      <c r="E96" s="242">
        <v>1</v>
      </c>
      <c r="F96" s="145" t="s">
        <v>66</v>
      </c>
      <c r="G96" s="145" t="s">
        <v>66</v>
      </c>
      <c r="H96" s="145" t="s">
        <v>66</v>
      </c>
      <c r="I96" s="145" t="s">
        <v>66</v>
      </c>
      <c r="J96" s="145" t="s">
        <v>66</v>
      </c>
      <c r="K96" s="145" t="s">
        <v>66</v>
      </c>
      <c r="L96" s="145" t="s">
        <v>66</v>
      </c>
      <c r="M96" s="146">
        <v>0</v>
      </c>
      <c r="N96" s="279">
        <f t="shared" si="16"/>
        <v>0</v>
      </c>
      <c r="O96" s="280"/>
      <c r="P96" s="281"/>
      <c r="Q96" s="312"/>
      <c r="R96" s="177"/>
      <c r="S96" s="178"/>
    </row>
    <row r="97" s="1" customFormat="1" customHeight="1" spans="1:19">
      <c r="A97" s="243" t="s">
        <v>165</v>
      </c>
      <c r="B97" s="220" t="s">
        <v>166</v>
      </c>
      <c r="C97" s="220"/>
      <c r="D97" s="220"/>
      <c r="E97" s="220"/>
      <c r="F97" s="220"/>
      <c r="G97" s="220"/>
      <c r="H97" s="220"/>
      <c r="I97" s="220"/>
      <c r="J97" s="74"/>
      <c r="K97" s="220" t="s">
        <v>167</v>
      </c>
      <c r="L97" s="220"/>
      <c r="M97" s="220"/>
      <c r="N97" s="220"/>
      <c r="O97" s="220"/>
      <c r="P97" s="220"/>
      <c r="Q97" s="220"/>
      <c r="R97" s="309" t="s">
        <v>168</v>
      </c>
      <c r="S97" s="310" t="s">
        <v>19</v>
      </c>
    </row>
    <row r="98" s="1" customFormat="1" ht="47" customHeight="1" spans="1:19">
      <c r="A98" s="244"/>
      <c r="B98" s="33" t="s">
        <v>93</v>
      </c>
      <c r="C98" s="34" t="s">
        <v>23</v>
      </c>
      <c r="D98" s="34" t="s">
        <v>169</v>
      </c>
      <c r="E98" s="34" t="s">
        <v>170</v>
      </c>
      <c r="F98" s="34" t="s">
        <v>171</v>
      </c>
      <c r="G98" s="34" t="s">
        <v>172</v>
      </c>
      <c r="H98" s="34" t="s">
        <v>173</v>
      </c>
      <c r="I98" s="34" t="s">
        <v>174</v>
      </c>
      <c r="J98" s="35" t="s">
        <v>175</v>
      </c>
      <c r="K98" s="45" t="s">
        <v>176</v>
      </c>
      <c r="L98" s="46" t="s">
        <v>177</v>
      </c>
      <c r="M98" s="46" t="s">
        <v>178</v>
      </c>
      <c r="N98" s="46" t="s">
        <v>179</v>
      </c>
      <c r="O98" s="46" t="s">
        <v>180</v>
      </c>
      <c r="P98" s="46" t="s">
        <v>181</v>
      </c>
      <c r="Q98" s="165" t="s">
        <v>182</v>
      </c>
      <c r="R98" s="166"/>
      <c r="S98" s="167"/>
    </row>
    <row r="99" s="1" customFormat="1" customHeight="1" spans="1:19">
      <c r="A99" s="244"/>
      <c r="B99" s="245">
        <v>1</v>
      </c>
      <c r="C99" s="246" t="s">
        <v>183</v>
      </c>
      <c r="D99" s="246" t="s">
        <v>184</v>
      </c>
      <c r="E99" s="246"/>
      <c r="F99" s="246">
        <v>1</v>
      </c>
      <c r="G99" s="247">
        <f>E99*F99</f>
        <v>0</v>
      </c>
      <c r="H99" s="248">
        <v>5</v>
      </c>
      <c r="I99" s="282">
        <v>60</v>
      </c>
      <c r="J99" s="283">
        <f>H99/I99</f>
        <v>0.0833333333333333</v>
      </c>
      <c r="K99" s="284" t="s">
        <v>185</v>
      </c>
      <c r="L99" s="285">
        <v>432</v>
      </c>
      <c r="M99" s="286" t="s">
        <v>186</v>
      </c>
      <c r="N99" s="287" t="s">
        <v>187</v>
      </c>
      <c r="O99" s="94">
        <v>2700</v>
      </c>
      <c r="P99" s="94">
        <v>600</v>
      </c>
      <c r="Q99" s="313">
        <f>O99/P99</f>
        <v>4.5</v>
      </c>
      <c r="R99" s="169">
        <f>Q99+J99</f>
        <v>4.58333333333333</v>
      </c>
      <c r="S99" s="314"/>
    </row>
    <row r="100" s="1" customFormat="1" customHeight="1" spans="1:19">
      <c r="A100" s="244"/>
      <c r="B100" s="249">
        <v>2</v>
      </c>
      <c r="C100" s="250"/>
      <c r="D100" s="250"/>
      <c r="E100" s="250"/>
      <c r="F100" s="251"/>
      <c r="G100" s="252"/>
      <c r="H100" s="248"/>
      <c r="I100" s="288"/>
      <c r="J100" s="283"/>
      <c r="K100" s="289"/>
      <c r="L100" s="290"/>
      <c r="M100" s="291"/>
      <c r="N100" s="287"/>
      <c r="O100" s="101"/>
      <c r="P100" s="101"/>
      <c r="Q100" s="313"/>
      <c r="R100" s="169"/>
      <c r="S100" s="315"/>
    </row>
    <row r="101" s="1" customFormat="1" customHeight="1" spans="1:19">
      <c r="A101" s="244"/>
      <c r="B101" s="249">
        <v>3</v>
      </c>
      <c r="C101" s="250"/>
      <c r="D101" s="250"/>
      <c r="E101" s="250"/>
      <c r="F101" s="251"/>
      <c r="G101" s="252"/>
      <c r="H101" s="248"/>
      <c r="I101" s="288"/>
      <c r="J101" s="283"/>
      <c r="K101" s="289"/>
      <c r="L101" s="290"/>
      <c r="M101" s="291"/>
      <c r="N101" s="287"/>
      <c r="O101" s="101"/>
      <c r="P101" s="101"/>
      <c r="Q101" s="313"/>
      <c r="R101" s="169"/>
      <c r="S101" s="315"/>
    </row>
    <row r="102" s="1" customFormat="1" customHeight="1" spans="1:19">
      <c r="A102" s="244"/>
      <c r="B102" s="249">
        <v>4</v>
      </c>
      <c r="C102" s="253"/>
      <c r="D102" s="250"/>
      <c r="E102" s="250"/>
      <c r="F102" s="251"/>
      <c r="G102" s="252"/>
      <c r="H102" s="248"/>
      <c r="I102" s="288"/>
      <c r="J102" s="283"/>
      <c r="K102" s="289"/>
      <c r="L102" s="290"/>
      <c r="M102" s="291"/>
      <c r="N102" s="287"/>
      <c r="O102" s="101"/>
      <c r="P102" s="101"/>
      <c r="Q102" s="313"/>
      <c r="R102" s="169"/>
      <c r="S102" s="315"/>
    </row>
    <row r="103" s="1" customFormat="1" customHeight="1" spans="1:19">
      <c r="A103" s="244"/>
      <c r="B103" s="249">
        <v>5</v>
      </c>
      <c r="C103" s="250"/>
      <c r="D103" s="250"/>
      <c r="E103" s="250"/>
      <c r="F103" s="251"/>
      <c r="G103" s="252"/>
      <c r="H103" s="248"/>
      <c r="I103" s="288"/>
      <c r="J103" s="283"/>
      <c r="K103" s="289"/>
      <c r="L103" s="290"/>
      <c r="M103" s="291"/>
      <c r="N103" s="287"/>
      <c r="O103" s="101"/>
      <c r="P103" s="101"/>
      <c r="Q103" s="313"/>
      <c r="R103" s="169"/>
      <c r="S103" s="315"/>
    </row>
    <row r="104" s="1" customFormat="1" customHeight="1" spans="1:19">
      <c r="A104" s="244"/>
      <c r="B104" s="249">
        <v>6</v>
      </c>
      <c r="C104" s="250"/>
      <c r="D104" s="250"/>
      <c r="E104" s="250"/>
      <c r="F104" s="251"/>
      <c r="G104" s="252"/>
      <c r="H104" s="248"/>
      <c r="I104" s="288"/>
      <c r="J104" s="283"/>
      <c r="K104" s="289"/>
      <c r="L104" s="290"/>
      <c r="M104" s="291"/>
      <c r="N104" s="287"/>
      <c r="O104" s="101"/>
      <c r="P104" s="101"/>
      <c r="Q104" s="313"/>
      <c r="R104" s="169"/>
      <c r="S104" s="315"/>
    </row>
    <row r="105" s="1" customFormat="1" hidden="1" customHeight="1" spans="1:19">
      <c r="A105" s="244"/>
      <c r="B105" s="254"/>
      <c r="C105" s="255"/>
      <c r="D105" s="255"/>
      <c r="E105" s="255"/>
      <c r="F105" s="256"/>
      <c r="G105" s="252"/>
      <c r="H105" s="248"/>
      <c r="I105" s="292"/>
      <c r="J105" s="283"/>
      <c r="K105" s="293"/>
      <c r="L105" s="294"/>
      <c r="M105" s="295"/>
      <c r="N105" s="287"/>
      <c r="O105" s="296"/>
      <c r="P105" s="296"/>
      <c r="Q105" s="313"/>
      <c r="R105" s="169"/>
      <c r="S105" s="316"/>
    </row>
    <row r="106" s="1" customFormat="1" hidden="1" customHeight="1" spans="1:19">
      <c r="A106" s="244"/>
      <c r="B106" s="254"/>
      <c r="C106" s="255"/>
      <c r="D106" s="255"/>
      <c r="E106" s="255"/>
      <c r="F106" s="256"/>
      <c r="G106" s="252"/>
      <c r="H106" s="248"/>
      <c r="I106" s="292"/>
      <c r="J106" s="283"/>
      <c r="K106" s="293"/>
      <c r="L106" s="294"/>
      <c r="M106" s="295"/>
      <c r="N106" s="287"/>
      <c r="O106" s="296"/>
      <c r="P106" s="296"/>
      <c r="Q106" s="313"/>
      <c r="R106" s="169"/>
      <c r="S106" s="316"/>
    </row>
    <row r="107" s="1" customFormat="1" hidden="1" customHeight="1" spans="1:19">
      <c r="A107" s="244"/>
      <c r="B107" s="254"/>
      <c r="C107" s="255"/>
      <c r="D107" s="255"/>
      <c r="E107" s="255"/>
      <c r="F107" s="256"/>
      <c r="G107" s="252"/>
      <c r="H107" s="248"/>
      <c r="I107" s="292"/>
      <c r="J107" s="283"/>
      <c r="K107" s="293"/>
      <c r="L107" s="294"/>
      <c r="M107" s="295"/>
      <c r="N107" s="287"/>
      <c r="O107" s="296"/>
      <c r="P107" s="296"/>
      <c r="Q107" s="313"/>
      <c r="R107" s="169"/>
      <c r="S107" s="316"/>
    </row>
    <row r="108" s="1" customFormat="1" hidden="1" customHeight="1" spans="1:19">
      <c r="A108" s="244"/>
      <c r="B108" s="254"/>
      <c r="C108" s="255"/>
      <c r="D108" s="255"/>
      <c r="E108" s="255"/>
      <c r="F108" s="256"/>
      <c r="G108" s="252"/>
      <c r="H108" s="248"/>
      <c r="I108" s="292"/>
      <c r="J108" s="283"/>
      <c r="K108" s="293"/>
      <c r="L108" s="294"/>
      <c r="M108" s="295"/>
      <c r="N108" s="287"/>
      <c r="O108" s="296"/>
      <c r="P108" s="296"/>
      <c r="Q108" s="313"/>
      <c r="R108" s="169"/>
      <c r="S108" s="316"/>
    </row>
    <row r="109" s="1" customFormat="1" hidden="1" customHeight="1" spans="1:19">
      <c r="A109" s="244"/>
      <c r="B109" s="254"/>
      <c r="C109" s="255"/>
      <c r="D109" s="255"/>
      <c r="E109" s="255"/>
      <c r="F109" s="256"/>
      <c r="G109" s="252"/>
      <c r="H109" s="248"/>
      <c r="I109" s="292"/>
      <c r="J109" s="283"/>
      <c r="K109" s="293"/>
      <c r="L109" s="294"/>
      <c r="M109" s="295"/>
      <c r="N109" s="287"/>
      <c r="O109" s="296"/>
      <c r="P109" s="296"/>
      <c r="Q109" s="313"/>
      <c r="R109" s="169"/>
      <c r="S109" s="316"/>
    </row>
    <row r="110" s="1" customFormat="1" hidden="1" customHeight="1" spans="1:19">
      <c r="A110" s="244"/>
      <c r="B110" s="254"/>
      <c r="C110" s="255"/>
      <c r="D110" s="255"/>
      <c r="E110" s="255"/>
      <c r="F110" s="256"/>
      <c r="G110" s="252"/>
      <c r="H110" s="248"/>
      <c r="I110" s="292"/>
      <c r="J110" s="283"/>
      <c r="K110" s="293"/>
      <c r="L110" s="294"/>
      <c r="M110" s="295"/>
      <c r="N110" s="287"/>
      <c r="O110" s="296"/>
      <c r="P110" s="296"/>
      <c r="Q110" s="313"/>
      <c r="R110" s="169"/>
      <c r="S110" s="316"/>
    </row>
    <row r="111" s="1" customFormat="1" hidden="1" customHeight="1" spans="1:19">
      <c r="A111" s="244"/>
      <c r="B111" s="254"/>
      <c r="C111" s="255"/>
      <c r="D111" s="255"/>
      <c r="E111" s="255"/>
      <c r="F111" s="256"/>
      <c r="G111" s="252"/>
      <c r="H111" s="248"/>
      <c r="I111" s="292"/>
      <c r="J111" s="283"/>
      <c r="K111" s="293"/>
      <c r="L111" s="294"/>
      <c r="M111" s="295"/>
      <c r="N111" s="287"/>
      <c r="O111" s="296"/>
      <c r="P111" s="296"/>
      <c r="Q111" s="313"/>
      <c r="R111" s="169"/>
      <c r="S111" s="316"/>
    </row>
    <row r="112" s="1" customFormat="1" hidden="1" customHeight="1" spans="1:19">
      <c r="A112" s="244"/>
      <c r="B112" s="254"/>
      <c r="C112" s="255"/>
      <c r="D112" s="255"/>
      <c r="E112" s="255"/>
      <c r="F112" s="256"/>
      <c r="G112" s="252"/>
      <c r="H112" s="248"/>
      <c r="I112" s="292"/>
      <c r="J112" s="283"/>
      <c r="K112" s="293"/>
      <c r="L112" s="294"/>
      <c r="M112" s="295"/>
      <c r="N112" s="287"/>
      <c r="O112" s="296"/>
      <c r="P112" s="296"/>
      <c r="Q112" s="313"/>
      <c r="R112" s="169"/>
      <c r="S112" s="316"/>
    </row>
    <row r="113" s="1" customFormat="1" hidden="1" customHeight="1" spans="1:19">
      <c r="A113" s="244"/>
      <c r="B113" s="254"/>
      <c r="C113" s="255"/>
      <c r="D113" s="255"/>
      <c r="E113" s="255"/>
      <c r="F113" s="256"/>
      <c r="G113" s="252"/>
      <c r="H113" s="248"/>
      <c r="I113" s="292"/>
      <c r="J113" s="283"/>
      <c r="K113" s="293"/>
      <c r="L113" s="294"/>
      <c r="M113" s="295"/>
      <c r="N113" s="287"/>
      <c r="O113" s="296"/>
      <c r="P113" s="296"/>
      <c r="Q113" s="313"/>
      <c r="R113" s="169"/>
      <c r="S113" s="316"/>
    </row>
    <row r="114" s="1" customFormat="1" hidden="1" customHeight="1" spans="1:19">
      <c r="A114" s="244"/>
      <c r="B114" s="254"/>
      <c r="C114" s="255"/>
      <c r="D114" s="255"/>
      <c r="E114" s="255"/>
      <c r="F114" s="256"/>
      <c r="G114" s="252"/>
      <c r="H114" s="248"/>
      <c r="I114" s="292"/>
      <c r="J114" s="283"/>
      <c r="K114" s="293"/>
      <c r="L114" s="294"/>
      <c r="M114" s="295"/>
      <c r="N114" s="287"/>
      <c r="O114" s="296"/>
      <c r="P114" s="296"/>
      <c r="Q114" s="313"/>
      <c r="R114" s="169"/>
      <c r="S114" s="316"/>
    </row>
    <row r="115" s="1" customFormat="1" hidden="1" customHeight="1" spans="1:19">
      <c r="A115" s="244"/>
      <c r="B115" s="254"/>
      <c r="C115" s="255"/>
      <c r="D115" s="255"/>
      <c r="E115" s="255"/>
      <c r="F115" s="256"/>
      <c r="G115" s="252"/>
      <c r="H115" s="248"/>
      <c r="I115" s="292"/>
      <c r="J115" s="283"/>
      <c r="K115" s="293"/>
      <c r="L115" s="294"/>
      <c r="M115" s="295"/>
      <c r="N115" s="287"/>
      <c r="O115" s="296"/>
      <c r="P115" s="296"/>
      <c r="Q115" s="313"/>
      <c r="R115" s="169"/>
      <c r="S115" s="316"/>
    </row>
    <row r="116" s="1" customFormat="1" hidden="1" customHeight="1" spans="1:19">
      <c r="A116" s="244"/>
      <c r="B116" s="254"/>
      <c r="C116" s="255"/>
      <c r="D116" s="255"/>
      <c r="E116" s="255"/>
      <c r="F116" s="256"/>
      <c r="G116" s="252"/>
      <c r="H116" s="248"/>
      <c r="I116" s="292"/>
      <c r="J116" s="283"/>
      <c r="K116" s="293"/>
      <c r="L116" s="294"/>
      <c r="M116" s="295"/>
      <c r="N116" s="287"/>
      <c r="O116" s="296"/>
      <c r="P116" s="296"/>
      <c r="Q116" s="313"/>
      <c r="R116" s="169"/>
      <c r="S116" s="316"/>
    </row>
    <row r="117" s="1" customFormat="1" hidden="1" customHeight="1" spans="1:19">
      <c r="A117" s="244"/>
      <c r="B117" s="254"/>
      <c r="C117" s="255"/>
      <c r="D117" s="255"/>
      <c r="E117" s="255"/>
      <c r="F117" s="256"/>
      <c r="G117" s="252"/>
      <c r="H117" s="248"/>
      <c r="I117" s="292"/>
      <c r="J117" s="283"/>
      <c r="K117" s="293"/>
      <c r="L117" s="294"/>
      <c r="M117" s="295"/>
      <c r="N117" s="287"/>
      <c r="O117" s="296"/>
      <c r="P117" s="296"/>
      <c r="Q117" s="313"/>
      <c r="R117" s="169"/>
      <c r="S117" s="316"/>
    </row>
    <row r="118" s="1" customFormat="1" hidden="1" customHeight="1" spans="1:19">
      <c r="A118" s="244"/>
      <c r="B118" s="254"/>
      <c r="C118" s="255"/>
      <c r="D118" s="255"/>
      <c r="E118" s="255"/>
      <c r="F118" s="256"/>
      <c r="G118" s="252"/>
      <c r="H118" s="248"/>
      <c r="I118" s="292"/>
      <c r="J118" s="283"/>
      <c r="K118" s="293"/>
      <c r="L118" s="294"/>
      <c r="M118" s="295"/>
      <c r="N118" s="287"/>
      <c r="O118" s="296"/>
      <c r="P118" s="296"/>
      <c r="Q118" s="313"/>
      <c r="R118" s="169"/>
      <c r="S118" s="316"/>
    </row>
    <row r="119" s="1" customFormat="1" hidden="1" customHeight="1" spans="1:19">
      <c r="A119" s="244"/>
      <c r="B119" s="254"/>
      <c r="C119" s="255"/>
      <c r="D119" s="255"/>
      <c r="E119" s="255"/>
      <c r="F119" s="256"/>
      <c r="G119" s="252"/>
      <c r="H119" s="248"/>
      <c r="I119" s="292"/>
      <c r="J119" s="283"/>
      <c r="K119" s="293"/>
      <c r="L119" s="294"/>
      <c r="M119" s="295"/>
      <c r="N119" s="287"/>
      <c r="O119" s="296"/>
      <c r="P119" s="296"/>
      <c r="Q119" s="313"/>
      <c r="R119" s="169"/>
      <c r="S119" s="316"/>
    </row>
    <row r="120" s="1" customFormat="1" hidden="1" customHeight="1" spans="1:19">
      <c r="A120" s="244"/>
      <c r="B120" s="254"/>
      <c r="C120" s="255"/>
      <c r="D120" s="255"/>
      <c r="E120" s="255"/>
      <c r="F120" s="256"/>
      <c r="G120" s="252"/>
      <c r="H120" s="248"/>
      <c r="I120" s="292"/>
      <c r="J120" s="283"/>
      <c r="K120" s="293"/>
      <c r="L120" s="294"/>
      <c r="M120" s="295"/>
      <c r="N120" s="287"/>
      <c r="O120" s="296"/>
      <c r="P120" s="296"/>
      <c r="Q120" s="313"/>
      <c r="R120" s="169"/>
      <c r="S120" s="316"/>
    </row>
    <row r="121" s="1" customFormat="1" hidden="1" customHeight="1" spans="1:19">
      <c r="A121" s="244"/>
      <c r="B121" s="254"/>
      <c r="C121" s="255"/>
      <c r="D121" s="255"/>
      <c r="E121" s="255"/>
      <c r="F121" s="256"/>
      <c r="G121" s="252"/>
      <c r="H121" s="248"/>
      <c r="I121" s="292"/>
      <c r="J121" s="283"/>
      <c r="K121" s="293"/>
      <c r="L121" s="294"/>
      <c r="M121" s="295"/>
      <c r="N121" s="287"/>
      <c r="O121" s="296"/>
      <c r="P121" s="296"/>
      <c r="Q121" s="313"/>
      <c r="R121" s="169"/>
      <c r="S121" s="316"/>
    </row>
    <row r="122" s="1" customFormat="1" hidden="1" customHeight="1" spans="1:19">
      <c r="A122" s="244"/>
      <c r="B122" s="254"/>
      <c r="C122" s="255"/>
      <c r="D122" s="255"/>
      <c r="E122" s="255"/>
      <c r="F122" s="256"/>
      <c r="G122" s="252"/>
      <c r="H122" s="248"/>
      <c r="I122" s="292"/>
      <c r="J122" s="283"/>
      <c r="K122" s="293"/>
      <c r="L122" s="294"/>
      <c r="M122" s="295"/>
      <c r="N122" s="287"/>
      <c r="O122" s="296"/>
      <c r="P122" s="296"/>
      <c r="Q122" s="313"/>
      <c r="R122" s="169"/>
      <c r="S122" s="316"/>
    </row>
    <row r="123" s="1" customFormat="1" hidden="1" customHeight="1" spans="1:19">
      <c r="A123" s="244"/>
      <c r="B123" s="254"/>
      <c r="C123" s="255"/>
      <c r="D123" s="255"/>
      <c r="E123" s="255"/>
      <c r="F123" s="256"/>
      <c r="G123" s="252"/>
      <c r="H123" s="248"/>
      <c r="I123" s="292"/>
      <c r="J123" s="283"/>
      <c r="K123" s="293"/>
      <c r="L123" s="294"/>
      <c r="M123" s="295"/>
      <c r="N123" s="287"/>
      <c r="O123" s="296"/>
      <c r="P123" s="296"/>
      <c r="Q123" s="313"/>
      <c r="R123" s="169"/>
      <c r="S123" s="316"/>
    </row>
    <row r="124" s="1" customFormat="1" hidden="1" customHeight="1" spans="1:19">
      <c r="A124" s="244"/>
      <c r="B124" s="254"/>
      <c r="C124" s="255"/>
      <c r="D124" s="255"/>
      <c r="E124" s="255"/>
      <c r="F124" s="256"/>
      <c r="G124" s="252"/>
      <c r="H124" s="248"/>
      <c r="I124" s="292"/>
      <c r="J124" s="283"/>
      <c r="K124" s="293"/>
      <c r="L124" s="294"/>
      <c r="M124" s="295"/>
      <c r="N124" s="287"/>
      <c r="O124" s="296"/>
      <c r="P124" s="296"/>
      <c r="Q124" s="313"/>
      <c r="R124" s="169"/>
      <c r="S124" s="316"/>
    </row>
    <row r="125" s="1" customFormat="1" customHeight="1" spans="1:19">
      <c r="A125" s="244"/>
      <c r="B125" s="254"/>
      <c r="C125" s="255"/>
      <c r="D125" s="255"/>
      <c r="E125" s="255"/>
      <c r="F125" s="256"/>
      <c r="G125" s="252"/>
      <c r="H125" s="248"/>
      <c r="I125" s="292"/>
      <c r="J125" s="283"/>
      <c r="K125" s="293"/>
      <c r="L125" s="294"/>
      <c r="M125" s="295"/>
      <c r="N125" s="287"/>
      <c r="O125" s="296"/>
      <c r="P125" s="296"/>
      <c r="Q125" s="313"/>
      <c r="R125" s="169"/>
      <c r="S125" s="316"/>
    </row>
    <row r="126" s="1" customFormat="1" customHeight="1" spans="1:19">
      <c r="A126" s="257"/>
      <c r="B126" s="240" t="s">
        <v>77</v>
      </c>
      <c r="C126" s="241"/>
      <c r="D126" s="258"/>
      <c r="E126" s="258"/>
      <c r="F126" s="259"/>
      <c r="G126" s="260"/>
      <c r="H126" s="261"/>
      <c r="I126" s="297"/>
      <c r="J126" s="298"/>
      <c r="K126" s="299"/>
      <c r="L126" s="300"/>
      <c r="M126" s="301"/>
      <c r="N126" s="302"/>
      <c r="O126" s="303"/>
      <c r="P126" s="303"/>
      <c r="Q126" s="317"/>
      <c r="R126" s="177"/>
      <c r="S126" s="318"/>
    </row>
  </sheetData>
  <mergeCells count="117">
    <mergeCell ref="A1:S1"/>
    <mergeCell ref="A2:S2"/>
    <mergeCell ref="A3:S3"/>
    <mergeCell ref="A4:S4"/>
    <mergeCell ref="A5:S5"/>
    <mergeCell ref="F6:H6"/>
    <mergeCell ref="K6:M6"/>
    <mergeCell ref="I9:J9"/>
    <mergeCell ref="K9:L9"/>
    <mergeCell ref="M9:N9"/>
    <mergeCell ref="X26:AE26"/>
    <mergeCell ref="G27:Z27"/>
    <mergeCell ref="AA27:AD27"/>
    <mergeCell ref="AE27:AF27"/>
    <mergeCell ref="G28:O28"/>
    <mergeCell ref="P28:Q28"/>
    <mergeCell ref="R28:S28"/>
    <mergeCell ref="T28:V28"/>
    <mergeCell ref="W28:Y28"/>
    <mergeCell ref="B66:Q66"/>
    <mergeCell ref="R66:S66"/>
    <mergeCell ref="F67:H67"/>
    <mergeCell ref="B97:J97"/>
    <mergeCell ref="K97:Q97"/>
    <mergeCell ref="A6:A11"/>
    <mergeCell ref="A12:A26"/>
    <mergeCell ref="A27:A66"/>
    <mergeCell ref="A67:A96"/>
    <mergeCell ref="A97:A126"/>
    <mergeCell ref="B6:B8"/>
    <mergeCell ref="B9:B11"/>
    <mergeCell ref="B13:B16"/>
    <mergeCell ref="B17:B26"/>
    <mergeCell ref="B27:B29"/>
    <mergeCell ref="B67:B81"/>
    <mergeCell ref="B82:B96"/>
    <mergeCell ref="C6:C7"/>
    <mergeCell ref="C9:C10"/>
    <mergeCell ref="C27:C29"/>
    <mergeCell ref="C30:C34"/>
    <mergeCell ref="C67:C68"/>
    <mergeCell ref="C82:C83"/>
    <mergeCell ref="D6:D7"/>
    <mergeCell ref="D9:D10"/>
    <mergeCell ref="D27:D29"/>
    <mergeCell ref="D67:D68"/>
    <mergeCell ref="D82:D83"/>
    <mergeCell ref="E6:E7"/>
    <mergeCell ref="E9:E10"/>
    <mergeCell ref="E27:E29"/>
    <mergeCell ref="E67:E68"/>
    <mergeCell ref="E82:E83"/>
    <mergeCell ref="F9:F10"/>
    <mergeCell ref="F27:F29"/>
    <mergeCell ref="F82:F83"/>
    <mergeCell ref="G9:G10"/>
    <mergeCell ref="G82:G83"/>
    <mergeCell ref="H9:H10"/>
    <mergeCell ref="H82:H83"/>
    <mergeCell ref="H99:H126"/>
    <mergeCell ref="I6:I7"/>
    <mergeCell ref="I67:I68"/>
    <mergeCell ref="I82:I83"/>
    <mergeCell ref="I99:I126"/>
    <mergeCell ref="J6:J7"/>
    <mergeCell ref="J67:J68"/>
    <mergeCell ref="J82:J83"/>
    <mergeCell ref="J99:J126"/>
    <mergeCell ref="K67:K68"/>
    <mergeCell ref="K82:K83"/>
    <mergeCell ref="K99:K126"/>
    <mergeCell ref="L67:L68"/>
    <mergeCell ref="L82:L83"/>
    <mergeCell ref="L99:L126"/>
    <mergeCell ref="M67:M68"/>
    <mergeCell ref="M82:M83"/>
    <mergeCell ref="M99:M126"/>
    <mergeCell ref="N6:N7"/>
    <mergeCell ref="N67:N68"/>
    <mergeCell ref="N82:N83"/>
    <mergeCell ref="N99:N126"/>
    <mergeCell ref="O6:O7"/>
    <mergeCell ref="O8:O11"/>
    <mergeCell ref="O67:O68"/>
    <mergeCell ref="O82:O83"/>
    <mergeCell ref="O99:O126"/>
    <mergeCell ref="P6:P7"/>
    <mergeCell ref="P8:P11"/>
    <mergeCell ref="P67:P68"/>
    <mergeCell ref="P69:P96"/>
    <mergeCell ref="P99:P126"/>
    <mergeCell ref="Q6:Q7"/>
    <mergeCell ref="Q8:Q11"/>
    <mergeCell ref="Q67:Q68"/>
    <mergeCell ref="Q69:Q96"/>
    <mergeCell ref="Q99:Q126"/>
    <mergeCell ref="R6:R7"/>
    <mergeCell ref="R8:R11"/>
    <mergeCell ref="R13:R26"/>
    <mergeCell ref="R67:R68"/>
    <mergeCell ref="R69:R96"/>
    <mergeCell ref="R97:R98"/>
    <mergeCell ref="R99:R126"/>
    <mergeCell ref="S6:S7"/>
    <mergeCell ref="S67:S68"/>
    <mergeCell ref="S97:S98"/>
    <mergeCell ref="Z28:Z29"/>
    <mergeCell ref="AA28:AA29"/>
    <mergeCell ref="AB28:AB29"/>
    <mergeCell ref="AC28:AC29"/>
    <mergeCell ref="AD28:AD29"/>
    <mergeCell ref="AE28:AE29"/>
    <mergeCell ref="AF28:AF29"/>
    <mergeCell ref="AG27:AG29"/>
    <mergeCell ref="AH27:AH29"/>
    <mergeCell ref="AI27:AI29"/>
    <mergeCell ref="AJ27:AJ29"/>
  </mergeCells>
  <dataValidations count="1">
    <dataValidation type="list" allowBlank="1" showInputMessage="1" showErrorMessage="1" sqref="I13 I21 I26 I14:I15 I16:I18 I19:I20 I22:I23 I24:I25">
      <formula1>"pcs,kg,m³,m²,m"</formula1>
    </dataValidation>
  </dataValidations>
  <pageMargins left="0.75" right="0.75" top="1" bottom="1" header="0.5" footer="0.5"/>
  <pageSetup paperSize="9" scale="33" orientation="landscape"/>
  <headerFooter/>
  <rowBreaks count="1" manualBreakCount="1">
    <brk id="65" max="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EUEA右后座椅座垫发泡</vt:lpstr>
      <vt:lpstr>EUEA右后座椅座垫发泡 -带气囊</vt:lpstr>
      <vt:lpstr>EUEA左后座椅靠背发泡</vt:lpstr>
      <vt:lpstr>EUEA左后座椅靠背发泡-带扶手</vt:lpstr>
      <vt:lpstr>EUEA左后座椅靠背发泡-带气囊</vt:lpstr>
      <vt:lpstr>EUEA右后座椅靠背发泡</vt:lpstr>
      <vt:lpstr>EUEA右后座椅靠背发泡-带气囊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zhang.yungou</dc:creator>
  <cp:lastModifiedBy>Administrator</cp:lastModifiedBy>
  <dcterms:created xsi:type="dcterms:W3CDTF">2021-12-10T05:44:00Z</dcterms:created>
  <dcterms:modified xsi:type="dcterms:W3CDTF">2024-10-22T08:03:37Z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A53D3CDDEA5D45849D241EB573D70329</vt:lpwstr>
  </property>
</Properties>
</file>