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2"/>
  </bookViews>
  <sheets>
    <sheet name="10月份社保明细总表" sheetId="14" r:id="rId1"/>
  </sheets>
  <definedNames>
    <definedName name="_xlnm._FilterDatabase" localSheetId="0" hidden="1">'10月份社保明细总表'!$A$1:$T$4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<sst xmlns="http://schemas.openxmlformats.org/spreadsheetml/2006/main" count="30" uniqueCount="27">
  <si>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序号</t>
  </si>
  <si>
    <t>性质</t>
  </si>
  <si>
    <t>用工企业</t>
  </si>
  <si>
    <t>姓名</t>
  </si>
  <si>
    <t>身份证号码</t>
  </si>
  <si>
    <t>公司缴费</t>
  </si>
  <si>
    <t>公司承担</t>
  </si>
  <si>
    <t>（代扣代缴）</t>
  </si>
  <si>
    <t>养老公司</t>
  </si>
  <si>
    <t>工伤公司</t>
  </si>
  <si>
    <t>失业公司</t>
  </si>
  <si>
    <t>医疗公司</t>
  </si>
  <si>
    <t>大额医疗公司</t>
  </si>
  <si>
    <t>养老个人</t>
  </si>
  <si>
    <t>失业个人</t>
  </si>
  <si>
    <t>医疗个人</t>
  </si>
  <si>
    <t>大额医疗个人</t>
  </si>
  <si>
    <t>缴费工资</t>
  </si>
  <si>
    <t>社保基数</t>
  </si>
  <si>
    <t>医疗基数</t>
  </si>
  <si>
    <t>劳务派遣-残保金</t>
  </si>
  <si>
    <t>河北光华荣昌汽车配件有限公司</t>
  </si>
  <si>
    <t>范丽丽</t>
  </si>
  <si>
    <t>130983200303133560</t>
  </si>
  <si>
    <t>张洪新</t>
  </si>
  <si>
    <t>130983200111275513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</si>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</sst>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3">
    <font>
      <sz val="11"/>
      <color theme="1"/>
      <name val="??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??"/>
      <charset val="134"/>
      <scheme val="minor"/>
    </font>
    <font>
      <u/>
      <sz val="11"/>
      <color rgb="FF800080"/>
      <name val="??"/>
      <charset val="134"/>
      <scheme val="minor"/>
    </font>
    <font>
      <sz val="11"/>
      <color rgb="FFFF0000"/>
      <name val="??"/>
      <charset val="134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134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134"/>
      <scheme val="minor"/>
    </font>
    <font>
      <b/>
      <sz val="11"/>
      <color rgb="FF3F3F3F"/>
      <name val="??"/>
      <charset val="134"/>
      <scheme val="minor"/>
    </font>
    <font>
      <b/>
      <sz val="11"/>
      <color rgb="FFFA7D00"/>
      <name val="??"/>
      <charset val="134"/>
      <scheme val="minor"/>
    </font>
    <font>
      <b/>
      <sz val="11"/>
      <color rgb="FFFFFFFF"/>
      <name val="??"/>
      <charset val="134"/>
      <scheme val="minor"/>
    </font>
    <font>
      <sz val="11"/>
      <color rgb="FFFA7D00"/>
      <name val="??"/>
      <charset val="134"/>
      <scheme val="minor"/>
    </font>
    <font>
      <b/>
      <sz val="11"/>
      <color theme="1"/>
      <name val="??"/>
      <charset val="134"/>
      <scheme val="minor"/>
    </font>
    <font>
      <sz val="11"/>
      <color rgb="FF006100"/>
      <name val="??"/>
      <charset val="134"/>
      <scheme val="minor"/>
    </font>
    <font>
      <sz val="11"/>
      <color rgb="FF9C0006"/>
      <name val="??"/>
      <charset val="134"/>
      <scheme val="minor"/>
    </font>
    <font>
      <sz val="11"/>
      <color rgb="FF9C6500"/>
      <name val="??"/>
      <charset val="134"/>
      <scheme val="minor"/>
    </font>
    <font>
      <sz val="11"/>
      <color theme="0"/>
      <name val="??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5" borderId="6">
      <alignment vertical="center"/>
    </xf>
    <xf numFmtId="0" fontId="14" fillId="6" borderId="7">
      <alignment vertical="center"/>
    </xf>
    <xf numFmtId="0" fontId="15" fillId="6" borderId="6">
      <alignment vertical="center"/>
    </xf>
    <xf numFmtId="0" fontId="16" fillId="7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0" fillId="16" borderId="0">
      <alignment vertical="center"/>
    </xf>
    <xf numFmtId="0" fontId="0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0" fillId="20" borderId="0">
      <alignment vertical="center"/>
    </xf>
    <xf numFmtId="0" fontId="0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0" fillId="28" borderId="0">
      <alignment vertical="center"/>
    </xf>
    <xf numFmtId="0" fontId="0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0" fillId="32" borderId="0">
      <alignment vertical="center"/>
    </xf>
    <xf numFmtId="0" fontId="0" fillId="33" borderId="0">
      <alignment vertical="center"/>
    </xf>
    <xf numFmtId="0" fontId="22" fillId="34" borderId="0">
      <alignment vertical="center"/>
    </xf>
    <xf numFmtId="0" fontId="0" fillId="0" borderId="0"/>
  </cellStyleXfs>
  <cellXfs count="18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tabSelected="1" workbookViewId="0">
      <selection activeCell="C11" sqref="C11"/>
    </sheetView>
  </sheetViews>
  <sheetFormatPr defaultColWidth="9" defaultRowHeight="14.25" outlineLevelRow="5"/>
  <cols>
    <col min="1" max="1" width="6.25" style="2" customWidth="1"/>
    <col min="2" max="2" width="13.25" style="2" customWidth="1"/>
    <col min="3" max="3" width="28.75" style="2" customWidth="1"/>
    <col min="4" max="4" width="14.5" style="2" customWidth="1"/>
    <col min="5" max="5" width="25.25" style="2" customWidth="1"/>
    <col min="6" max="6" width="11.75" style="2"/>
    <col min="7" max="8" width="10.125" style="2"/>
    <col min="9" max="10" width="9" style="2"/>
    <col min="11" max="12" width="9.25" style="2"/>
    <col min="13" max="14" width="9" style="2"/>
    <col min="15" max="16" width="9.25" style="2"/>
    <col min="17" max="17" width="9" style="2"/>
    <col min="18" max="20" width="9.875" style="2"/>
    <col min="21" max="16384" width="9" style="2"/>
  </cols>
  <sheetData>
    <row r="1" s="1" customFormat="1" ht="14.4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</row>
    <row r="2" s="2" customFormat="1" spans="1:20">
      <c r="A2" s="6">
        <v>1</v>
      </c>
      <c r="B2" s="7" t="s">
        <v>20</v>
      </c>
      <c r="C2" s="8" t="s">
        <v>21</v>
      </c>
      <c r="D2" s="7" t="s">
        <v>22</v>
      </c>
      <c r="E2" s="9" t="s">
        <v>23</v>
      </c>
      <c r="F2" s="10">
        <f>G2+H2</f>
        <v>1641.557725</v>
      </c>
      <c r="G2" s="10">
        <f>I2+J2+K2+L2+M2</f>
        <v>1191.317075</v>
      </c>
      <c r="H2" s="10">
        <f>N2+O2+P2+Q2</f>
        <v>450.24065</v>
      </c>
      <c r="I2" s="15">
        <f>S2*0.16</f>
        <v>627.288</v>
      </c>
      <c r="J2" s="15">
        <f>S2*0.0095</f>
        <v>37.245225</v>
      </c>
      <c r="K2" s="15">
        <f>S2*0.007</f>
        <v>27.44385</v>
      </c>
      <c r="L2" s="10">
        <f>T2*0.08</f>
        <v>499.34</v>
      </c>
      <c r="M2" s="10"/>
      <c r="N2" s="15">
        <f>S2*0.08</f>
        <v>313.644</v>
      </c>
      <c r="O2" s="15">
        <f>S2*0.003</f>
        <v>11.76165</v>
      </c>
      <c r="P2" s="10">
        <f>T2*0.02</f>
        <v>124.835</v>
      </c>
      <c r="Q2" s="10"/>
      <c r="R2" s="15">
        <v>2300</v>
      </c>
      <c r="S2" s="15">
        <v>3920.55</v>
      </c>
      <c r="T2" s="16">
        <v>6241.75</v>
      </c>
    </row>
    <row r="3" s="2" customFormat="1" spans="1:20">
      <c r="A3" s="6">
        <v>2</v>
      </c>
      <c r="B3" s="7" t="s">
        <v>20</v>
      </c>
      <c r="C3" s="8" t="s">
        <v>21</v>
      </c>
      <c r="D3" s="7" t="s">
        <v>24</v>
      </c>
      <c r="E3" s="18" t="s">
        <v>25</v>
      </c>
      <c r="F3" s="10">
        <f>G3+H3</f>
        <v>1641.557725</v>
      </c>
      <c r="G3" s="10">
        <f>I3+J3+K3+L3+M3</f>
        <v>1191.317075</v>
      </c>
      <c r="H3" s="10">
        <f>N3+O3+P3+Q3</f>
        <v>450.24065</v>
      </c>
      <c r="I3" s="15">
        <f>S3*0.16</f>
        <v>627.288</v>
      </c>
      <c r="J3" s="15">
        <f>S3*0.0095</f>
        <v>37.245225</v>
      </c>
      <c r="K3" s="15">
        <f>S3*0.007</f>
        <v>27.44385</v>
      </c>
      <c r="L3" s="10">
        <f>T3*0.08</f>
        <v>499.34</v>
      </c>
      <c r="M3" s="10"/>
      <c r="N3" s="15">
        <f>S3*0.08</f>
        <v>313.644</v>
      </c>
      <c r="O3" s="15">
        <f>S3*0.003</f>
        <v>11.76165</v>
      </c>
      <c r="P3" s="10">
        <f>T3*0.02</f>
        <v>124.835</v>
      </c>
      <c r="Q3" s="10"/>
      <c r="R3" s="15">
        <v>2300</v>
      </c>
      <c r="S3" s="15">
        <v>3920.55</v>
      </c>
      <c r="T3" s="16">
        <v>6241.75</v>
      </c>
    </row>
    <row r="4" s="2" customFormat="1" ht="16.5" spans="1:20">
      <c r="A4" s="11"/>
      <c r="B4" s="11"/>
      <c r="C4" s="12" t="s">
        <v>26</v>
      </c>
      <c r="D4" s="11"/>
      <c r="E4" s="12" t="s">
        <v>26</v>
      </c>
      <c r="F4" s="13">
        <f>SUM(F2:F3)</f>
        <v>3283.11545</v>
      </c>
      <c r="G4" s="13">
        <f t="shared" ref="G4:Q4" si="0">SUM(G2:G3)</f>
        <v>2382.63415</v>
      </c>
      <c r="H4" s="13">
        <f t="shared" si="0"/>
        <v>900.4813</v>
      </c>
      <c r="I4" s="13">
        <f t="shared" si="0"/>
        <v>1254.576</v>
      </c>
      <c r="J4" s="13">
        <f t="shared" si="0"/>
        <v>74.49045</v>
      </c>
      <c r="K4" s="13">
        <f t="shared" si="0"/>
        <v>54.8877</v>
      </c>
      <c r="L4" s="13">
        <f t="shared" si="0"/>
        <v>998.68</v>
      </c>
      <c r="M4" s="13">
        <f t="shared" si="0"/>
        <v>0</v>
      </c>
      <c r="N4" s="13">
        <f t="shared" si="0"/>
        <v>627.288</v>
      </c>
      <c r="O4" s="13">
        <f t="shared" si="0"/>
        <v>23.5233</v>
      </c>
      <c r="P4" s="13">
        <f t="shared" si="0"/>
        <v>249.67</v>
      </c>
      <c r="Q4" s="13">
        <f t="shared" si="0"/>
        <v>0</v>
      </c>
      <c r="R4" s="13"/>
      <c r="S4" s="13"/>
      <c r="T4" s="17"/>
    </row>
    <row r="5" spans="6:6">
      <c r="F5" s="14"/>
    </row>
    <row r="6" spans="6:6">
      <c r="F6" s="14"/>
    </row>
  </sheetData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10月份社保明细总表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孙梦杰</cp:lastModifiedBy>
  <dcterms:created xsi:type="dcterms:W3CDTF">2024-08-08T14:15:00Z</dcterms:created>
  <dcterms:modified xsi:type="dcterms:W3CDTF">2024-10-19T02:10:33Z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FA025CE074284CB99035A2359A35FC39_12</vt:lpwstr>
  </property>
  <property fmtid="{D5CDD505-2E9C-101B-9397-08002B2CF9AE}" pid="4" name="KSOReadingLayout">
    <vt:bool>true</vt:bool>
  </property>
</Properties>
</file>