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5" activeTab="32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河北!$A$1:$S$80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<sst xmlns="http://schemas.openxmlformats.org/spreadsheetml/2006/main" count="6139" uniqueCount="1027">
  <si>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</si>
  <si>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</si>
  <si>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</si>
  <si>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</si>
  <si>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</si>
  <si>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</si>
  <si>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</si>
  <si>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</si>
  <si>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</si>
  <si>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</si>
  <si>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</si>
  <si>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</si>
  <si>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</si>
  <si>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</si>
  <si>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</si>
  <si>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</si>
  <si>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</si>
  <si>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</si>
  <si>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</si>
  <si>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</si>
  <si>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</si>
  <si>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</si>
  <si>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</si>
  <si>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</si>
  <si>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</si>
  <si>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</si>
  <si>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</si>
  <si>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</si>
  <si>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</si>
  <si>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</si>
  <si>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</si>
  <si>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</si>
  <si>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</si>
  <si>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</si>
  <si>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</si>
  <si>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</si>
  <si>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</si>
  <si>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</si>
  <si>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</si>
  <si>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</si>
  <si>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</si>
  <si>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</si>
  <si>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</si>
  <si>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</si>
  <si>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</si>
  <si>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</si>
  <si>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</si>
  <si>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</si>
  <si>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</si>
  <si>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</si>
  <si>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</si>
  <si>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</si>
  <si>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</si>
  <si>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</si>
  <si>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</si>
  <si>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</si>
  <si>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</si>
  <si>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</si>
  <si>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</si>
  <si>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</si>
  <si>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</si>
  <si>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</si>
  <si>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</si>
  <si>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</si>
  <si>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</si>
  <si>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</si>
  <si>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</si>
  <si>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</si>
  <si>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</si>
  <si>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</si>
  <si>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</si>
  <si>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</si>
  <si>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</si>
  <si>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</si>
  <si>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</si>
  <si>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</si>
  <si>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</si>
  <si>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</si>
  <si>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</si>
  <si>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</si>
  <si>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</si>
  <si>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</si>
  <si>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</si>
  <si>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</si>
  <si>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</si>
  <si>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</si>
  <si>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</si>
  <si>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</si>
  <si>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</si>
  <si>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</si>
  <si>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</si>
  <si>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</si>
  <si>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</si>
  <si>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</si>
  <si>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</si>
  <si>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</si>
  <si>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</si>
  <si>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</si>
  <si>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</si>
  <si>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</si>
  <si>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</si>
  <si>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</si>
  <si>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</si>
  <si>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</si>
  <si>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</si>
  <si>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</si>
  <si>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</si>
  <si>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</si>
  <si>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</si>
  <si>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</si>
  <si>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</si>
  <si>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</si>
  <si>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</si>
  <si>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</si>
  <si>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</si>
  <si>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</si>
  <si>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</si>
  <si>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</si>
  <si>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</si>
  <si>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</si>
  <si>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</si>
  <si>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</si>
  <si>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</si>
  <si>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</si>
  <si>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</si>
  <si>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</si>
  <si>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</si>
  <si>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</si>
  <si>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</si>
  <si>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</si>
  <si>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</si>
  <si>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</si>
  <si>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</si>
  <si>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</si>
  <si>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</si>
  <si>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</si>
  <si>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</si>
  <si>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</si>
  <si>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</si>
  <si>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</si>
  <si>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</si>
  <si>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</si>
  <si>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</si>
  <si>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</si>
  <si>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</si>
  <si>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</si>
  <si>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</si>
  <si>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</si>
  <si>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</si>
  <si>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</si>
  <si>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</si>
  <si>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</si>
  <si>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</si>
  <si>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</si>
  <si>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</si>
  <si>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</si>
  <si>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</si>
  <si>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</si>
  <si>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</si>
  <si>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</si>
  <si>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SHT0014356</t>
  </si>
  <si>
    <t>VDC阀气路总成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</si>
  <si>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32</t>
    </r>
    <r>
      <rPr>
        <sz val="9"/>
        <color theme="1"/>
        <rFont val="宋体"/>
        <charset val="134"/>
      </rPr>
      <t>日</t>
    </r>
  </si>
  <si>
    <t>SHT0015239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</si>
  <si>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33</t>
    </r>
    <r>
      <rPr>
        <sz val="9"/>
        <color theme="1"/>
        <rFont val="宋体"/>
        <charset val="134"/>
      </rPr>
      <t>日</t>
    </r>
  </si>
  <si>
    <t>SHT0015535</t>
  </si>
  <si>
    <t>副驾驶员六孔腰托开关总成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</si>
  <si>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34</t>
    </r>
    <r>
      <rPr>
        <sz val="9"/>
        <color theme="1"/>
        <rFont val="宋体"/>
        <charset val="134"/>
      </rPr>
      <t>日</t>
    </r>
  </si>
  <si>
    <t>SHT0015975</t>
  </si>
  <si>
    <t>转盘开关气路总成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</si>
  <si>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35</t>
    </r>
    <r>
      <rPr>
        <sz val="9"/>
        <color theme="1"/>
        <rFont val="宋体"/>
        <charset val="134"/>
      </rPr>
      <t>日</t>
    </r>
  </si>
  <si>
    <t>SHT0016242</t>
  </si>
  <si>
    <t>补偿气罐总成L接头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</si>
  <si>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36</t>
    </r>
    <r>
      <rPr>
        <sz val="9"/>
        <color theme="1"/>
        <rFont val="宋体"/>
        <charset val="134"/>
      </rPr>
      <t>日</t>
    </r>
  </si>
  <si>
    <t>SLT0012246</t>
  </si>
  <si>
    <t>轻卡悬浮阀气路总成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</si>
  <si>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37</t>
    </r>
    <r>
      <rPr>
        <sz val="9"/>
        <color theme="1"/>
        <rFont val="宋体"/>
        <charset val="134"/>
      </rPr>
      <t>日</t>
    </r>
  </si>
  <si>
    <t>SLT0012247</t>
  </si>
  <si>
    <t>轻卡悬浮阀气路总成无腰托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</si>
  <si>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38</t>
    </r>
    <r>
      <rPr>
        <sz val="9"/>
        <color theme="1"/>
        <rFont val="宋体"/>
        <charset val="134"/>
      </rPr>
      <t>日</t>
    </r>
  </si>
  <si>
    <t>SHT0010904</t>
  </si>
  <si>
    <t>主驾驶高度调节机构总成</t>
  </si>
  <si>
    <t>SHT0016905</t>
  </si>
  <si>
    <t>副驾驶高度调节机构总成重汽3.0</t>
  </si>
  <si>
    <t>SHTO017376</t>
  </si>
  <si>
    <r>
      <rPr>
        <sz val="8.25"/>
        <rFont val="宋体"/>
        <charset val="134"/>
      </rPr>
      <t>阻尼调节机构总成重汽</t>
    </r>
    <r>
      <rPr>
        <sz val="8.25"/>
        <rFont val="Microsoft Sans Serif"/>
        <charset val="134"/>
      </rPr>
      <t>3.0</t>
    </r>
    <r>
      <rPr>
        <sz val="8.25"/>
        <rFont val="宋体"/>
        <charset val="134"/>
      </rPr>
      <t>出口车</t>
    </r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</si>
  <si>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</si>
  <si>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</si>
  <si>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</si>
  <si>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</si>
  <si>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</si>
  <si>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</si>
  <si>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</si>
  <si>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</si>
  <si>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</si>
  <si>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</si>
  <si>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</si>
  <si>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</si>
  <si>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安路普昌平分公司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</si>
  <si>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</si>
  <si>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</si>
  <si>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</si>
  <si>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</si>
  <si>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</si>
  <si>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</si>
  <si>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</si>
  <si>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</si>
  <si>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</si>
  <si>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</si>
  <si>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</si>
  <si>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</si>
  <si>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</si>
  <si>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</si>
  <si>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</si>
  <si>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</si>
  <si>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</si>
  <si>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</si>
  <si>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</si>
  <si>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</si>
  <si>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</si>
  <si>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</si>
  <si>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</si>
  <si>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</si>
  <si>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</si>
  <si>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</si>
  <si>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</si>
  <si>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</si>
  <si>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</si>
  <si>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</si>
  <si>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</si>
  <si>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</si>
  <si>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</si>
  <si>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</si>
  <si>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</si>
  <si>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</si>
  <si>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</si>
  <si>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</si>
  <si>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</si>
  <si>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</si>
  <si>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</si>
  <si>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</si>
  <si>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</si>
  <si>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</si>
  <si>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</si>
  <si>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</si>
  <si>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</si>
  <si>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</si>
  <si>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</si>
  <si>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</si>
  <si>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</si>
  <si>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</si>
  <si>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</si>
  <si>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</si>
  <si>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</si>
  <si>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</si>
  <si>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</si>
  <si>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</si>
  <si>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</si>
  <si>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</si>
  <si>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</si>
  <si>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</si>
  <si>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</si>
  <si>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</si>
  <si>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</si>
  <si>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</si>
  <si>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</si>
  <si>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</si>
  <si>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</si>
  <si>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</si>
  <si>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</si>
  <si>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</si>
  <si>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</si>
  <si>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</si>
  <si>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</si>
  <si>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</si>
  <si>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</si>
  <si>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</si>
  <si>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</si>
  <si>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</si>
  <si>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</si>
  <si>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</si>
  <si>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</si>
  <si>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</si>
  <si>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</si>
  <si>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</si>
  <si>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</si>
  <si>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</si>
  <si>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</si>
  <si>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</si>
  <si>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</si>
  <si>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</si>
  <si>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</si>
  <si>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</si>
  <si>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</si>
  <si>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</si>
  <si>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</si>
  <si>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</si>
  <si>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</si>
  <si>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</si>
  <si>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</si>
  <si>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</si>
  <si>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</si>
  <si>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</si>
  <si>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</si>
  <si>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</si>
  <si>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</si>
  <si>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</si>
  <si>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</si>
  <si>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</si>
  <si>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</si>
  <si>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</si>
  <si>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</si>
  <si>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</si>
  <si>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</si>
  <si>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</si>
  <si>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</si>
  <si>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</si>
  <si>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</si>
  <si>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</si>
  <si>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</si>
  <si>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</si>
  <si>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</si>
  <si>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</si>
  <si>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</si>
  <si>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</si>
  <si>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</si>
  <si>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</si>
  <si>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</si>
  <si>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</si>
  <si>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</si>
  <si>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</si>
  <si>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</si>
  <si>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</si>
  <si>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</si>
  <si>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</si>
  <si>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</si>
  <si>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</si>
  <si>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</si>
  <si>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</si>
  <si>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</si>
  <si>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</si>
  <si>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</si>
  <si>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</si>
  <si>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</si>
  <si>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</si>
  <si>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</si>
  <si>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</si>
  <si>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</si>
  <si>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</si>
  <si>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</si>
  <si>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</si>
  <si>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</si>
  <si>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</si>
  <si>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</si>
  <si>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</si>
  <si>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</si>
  <si>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</si>
  <si>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</si>
  <si>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</si>
  <si>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</si>
  <si>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</si>
  <si>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</si>
  <si>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</si>
  <si>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</si>
  <si>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</si>
  <si>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</si>
  <si>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</si>
  <si>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</si>
  <si>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</si>
  <si>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</si>
  <si>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</si>
  <si>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</si>
  <si>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</si>
  <si>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</si>
  <si>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</si>
  <si>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</si>
  <si>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</si>
  <si>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</si>
  <si>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</si>
  <si>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</si>
  <si>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</si>
  <si>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</si>
  <si>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</si>
  <si>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</si>
  <si>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</si>
  <si>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</si>
  <si>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</si>
  <si>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</si>
  <si>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</si>
  <si>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</si>
  <si>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</si>
  <si>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</si>
  <si>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</si>
  <si>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</si>
  <si>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</si>
  <si>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</si>
  <si>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</si>
  <si>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</si>
  <si>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</si>
  <si>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</si>
  <si>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</si>
  <si>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</si>
  <si>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</si>
  <si>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</si>
  <si>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</si>
  <si>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</si>
  <si>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</si>
  <si>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</si>
  <si>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</si>
  <si>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</si>
  <si>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</si>
  <si>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</si>
  <si>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</si>
  <si>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</si>
  <si>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</si>
  <si>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</si>
  <si>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</si>
  <si>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</si>
  <si>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</si>
  <si>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</si>
  <si>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</si>
  <si>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</si>
  <si>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</si>
  <si>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</si>
  <si>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</si>
  <si>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</si>
  <si>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</si>
  <si>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</si>
  <si>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</si>
  <si>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</si>
  <si>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</si>
  <si>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</si>
  <si>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</si>
  <si>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</si>
  <si>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</si>
  <si>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</si>
  <si>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</si>
  <si>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</si>
  <si>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</si>
  <si>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</si>
  <si>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</si>
  <si>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</si>
  <si>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</si>
  <si>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</si>
  <si>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</si>
  <si>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</si>
  <si>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</si>
  <si>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</si>
  <si>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</si>
  <si>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</si>
  <si>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</si>
  <si>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</si>
  <si>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</si>
  <si>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</si>
  <si>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</si>
  <si>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</si>
  <si>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</si>
  <si>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</si>
  <si>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</si>
  <si>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</si>
  <si>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</si>
  <si>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</si>
  <si>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</si>
  <si>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</si>
  <si>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</si>
  <si>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</si>
  <si>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</si>
  <si>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</si>
  <si>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</si>
  <si>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</si>
  <si>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</si>
  <si>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</si>
  <si>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</si>
  <si>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</si>
  <si>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</si>
  <si>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</si>
  <si>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</si>
  <si>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</si>
  <si>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</si>
  <si>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</si>
  <si>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</si>
  <si>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</si>
  <si>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</si>
  <si>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</si>
  <si>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</si>
  <si>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</si>
  <si>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</si>
  <si>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</si>
  <si>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</si>
  <si>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</si>
  <si>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</si>
  <si>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</si>
  <si>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</si>
  <si>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</si>
  <si>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</si>
  <si>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</si>
  <si>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</si>
  <si>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</si>
  <si>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</si>
  <si>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</si>
  <si>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</si>
  <si>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</si>
  <si>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</si>
  <si>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</si>
  <si>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</si>
  <si>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</si>
  <si>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</si>
  <si>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</si>
  <si>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</si>
  <si>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</si>
  <si>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</si>
  <si>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</si>
  <si>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</si>
  <si>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</si>
  <si>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</si>
  <si>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</si>
  <si>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</si>
  <si>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</si>
  <si>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</si>
  <si>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</si>
  <si>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</si>
  <si>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</si>
  <si>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</si>
  <si>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</si>
  <si>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</si>
  <si>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</si>
  <si>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</si>
  <si>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</si>
  <si>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</si>
  <si>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</si>
  <si>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</si>
  <si>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</si>
  <si>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</si>
  <si>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</si>
  <si>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</si>
  <si>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</si>
  <si>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</si>
  <si>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</si>
  <si>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</si>
  <si>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</si>
  <si>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</si>
  <si>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</si>
  <si>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</si>
  <si>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</si>
  <si>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</si>
  <si>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</si>
  <si>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</si>
  <si>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</si>
  <si>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</si>
  <si>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</si>
  <si>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</si>
  <si>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</si>
  <si>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</si>
  <si>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</si>
  <si>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</si>
  <si>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</si>
  <si>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</si>
  <si>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</si>
  <si>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</si>
  <si>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</si>
  <si>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</si>
  <si>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</si>
  <si>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</si>
  <si>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</si>
  <si>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</si>
  <si>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</si>
  <si>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</si>
  <si>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</si>
  <si>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</si>
  <si>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</si>
  <si>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</si>
  <si>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</si>
  <si>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</si>
  <si>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</si>
  <si>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</si>
  <si>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</si>
  <si>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</si>
  <si>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</si>
  <si>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</si>
  <si>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</si>
  <si>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</si>
  <si>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</si>
  <si>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</si>
  <si>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</si>
  <si>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</si>
  <si>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</si>
  <si>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</si>
  <si>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</si>
  <si>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</si>
  <si>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</si>
  <si>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</si>
  <si>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</si>
  <si>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</si>
  <si>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</si>
  <si>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</si>
  <si>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</si>
  <si>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</si>
  <si>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</si>
  <si>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</si>
  <si>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</si>
  <si>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</si>
  <si>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</si>
  <si>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</si>
  <si>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</si>
  <si>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</si>
  <si>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</si>
  <si>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</si>
  <si>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</si>
  <si>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</si>
  <si>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</si>
  <si>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</si>
  <si>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</si>
  <si>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</si>
  <si>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</si>
  <si>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</si>
  <si>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</si>
  <si>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</si>
  <si>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</si>
  <si>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</si>
  <si>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</si>
  <si>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</si>
  <si>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</si>
  <si>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</si>
  <si>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</si>
  <si>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</si>
  <si>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</si>
  <si>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</si>
  <si>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</si>
  <si>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</si>
  <si>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</si>
  <si>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</si>
  <si>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</si>
  <si>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</si>
  <si>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</si>
  <si>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</si>
  <si>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</si>
  <si>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</si>
  <si>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</si>
  <si>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</si>
  <si>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</si>
  <si>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</si>
  <si>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</si>
  <si>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</si>
  <si>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</si>
  <si>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</si>
  <si>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</si>
  <si>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</si>
  <si>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</si>
  <si>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</si>
  <si>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</si>
  <si>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</si>
  <si>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</si>
  <si>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</si>
  <si>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</si>
  <si>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</si>
  <si>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</si>
  <si>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</si>
  <si>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</si>
  <si>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</si>
  <si>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</si>
  <si>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</si>
  <si>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</si>
  <si>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</si>
  <si>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</si>
  <si>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</si>
  <si>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</si>
  <si>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</si>
  <si>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</si>
  <si>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</si>
  <si>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</si>
  <si>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</si>
  <si>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</si>
  <si>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</si>
  <si>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</si>
  <si>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</si>
  <si>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</si>
  <si>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</si>
  <si>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</si>
  <si>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</si>
  <si>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</si>
  <si>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</si>
  <si>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</si>
  <si>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</si>
  <si>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</si>
  <si>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</si>
  <si>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</si>
  <si>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</si>
  <si>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</si>
  <si>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</si>
  <si>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</si>
  <si>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</si>
  <si>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</si>
  <si>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</si>
  <si>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</si>
  <si>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</si>
  <si>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</si>
  <si>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</si>
  <si>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</si>
  <si>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</si>
  <si>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</si>
  <si>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</si>
  <si>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</si>
  <si>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</si>
  <si>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</si>
  <si>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</si>
  <si>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</si>
  <si>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</si>
  <si>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</si>
  <si>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</si>
  <si>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</si>
  <si>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</si>
  <si>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</si>
  <si>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</si>
  <si>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</si>
  <si>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</si>
  <si>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</si>
  <si>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</si>
  <si>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</si>
  <si>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</si>
  <si>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</si>
  <si>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</si>
  <si>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</si>
  <si>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</si>
  <si>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</si>
  <si>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</si>
  <si>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</si>
  <si>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</si>
  <si>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</si>
  <si>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</si>
  <si>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</si>
  <si>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</si>
  <si>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</si>
  <si>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</si>
  <si>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</si>
  <si>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</si>
  <si>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</si>
  <si>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</si>
  <si>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</si>
  <si>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</si>
  <si>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</si>
  <si>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</si>
  <si>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</si>
  <si>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</si>
  <si>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</si>
  <si>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</si>
  <si>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</si>
  <si>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</si>
  <si>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</si>
  <si>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</si>
  <si>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</si>
  <si>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</si>
  <si>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</si>
  <si>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</si>
  <si>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</si>
  <si>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</si>
  <si>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</si>
  <si>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</si>
  <si>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</si>
  <si>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</si>
  <si>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</si>
  <si>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</si>
  <si>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</si>
  <si>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</si>
  <si>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</si>
  <si>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</si>
  <si>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</si>
  <si>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</si>
  <si>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</si>
  <si>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</si>
  <si>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SHT0010941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</si>
  <si>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</si>
  <si>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</si>
  <si>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</si>
  <si>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</si>
  <si>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</si>
  <si>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</si>
  <si>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</si>
  <si>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</si>
  <si>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</si>
  <si>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</si>
  <si>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</si>
  <si>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</si>
  <si>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</si>
  <si>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</si>
  <si>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</si>
  <si>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</si>
  <si>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</si>
  <si>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</si>
  <si>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</si>
  <si>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</si>
  <si>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</si>
  <si>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</si>
  <si>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</si>
  <si>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</si>
  <si>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</si>
  <si>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</si>
  <si>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</si>
  <si>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</si>
  <si>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</si>
  <si>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</si>
  <si>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</si>
  <si>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</si>
  <si>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</si>
  <si>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</si>
  <si>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</si>
  <si>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</si>
  <si>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</si>
  <si>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</si>
  <si>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</si>
  <si>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</si>
  <si>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</si>
  <si>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</si>
  <si>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</si>
  <si>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</si>
  <si>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</si>
  <si>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</si>
  <si>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SHT0016060</t>
  </si>
  <si>
    <t>侧置升降开关气路总成</t>
  </si>
  <si>
    <t>SHT0014570</t>
  </si>
  <si>
    <t>单加热控制器ECU</t>
  </si>
  <si>
    <t>SHT0017412</t>
  </si>
  <si>
    <t>装车接头</t>
  </si>
  <si>
    <t>司机四孔腰托开关总成</t>
  </si>
  <si>
    <t>鱼阀气路总成</t>
  </si>
  <si>
    <t>BPC0010346</t>
  </si>
  <si>
    <t>座椅气阀无气管（国产）</t>
  </si>
  <si>
    <t>BEC0010108</t>
  </si>
  <si>
    <t>通风加热线束总成</t>
  </si>
  <si>
    <t>BSP0010042</t>
  </si>
  <si>
    <t>180mm防护弹簧</t>
  </si>
  <si>
    <t>BEC0010017</t>
  </si>
  <si>
    <t>风扇保护壳</t>
  </si>
  <si>
    <t>BEC0010109</t>
  </si>
  <si>
    <t>通风开关</t>
  </si>
  <si>
    <t>BEC0010110</t>
  </si>
  <si>
    <t>加热开关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</si>
  <si>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</si>
  <si>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湖南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</si>
  <si>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</si>
  <si>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</si>
  <si>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</si>
  <si>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</si>
  <si>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</si>
  <si>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</si>
  <si>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</si>
  <si>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</si>
  <si>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</si>
  <si>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</si>
  <si>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</si>
  <si>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</si>
  <si>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</si>
  <si>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</si>
  <si>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</si>
  <si>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</si>
  <si>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</si>
  <si>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</si>
  <si>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</si>
  <si>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</si>
  <si>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</si>
  <si>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</si>
  <si>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</si>
  <si>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</si>
  <si>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</si>
  <si>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</si>
  <si>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</si>
  <si>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</si>
  <si>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</si>
  <si>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</si>
  <si>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</si>
  <si>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</si>
  <si>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</si>
  <si>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</si>
  <si>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</si>
  <si>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</si>
  <si>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</si>
  <si>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</si>
  <si>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</si>
  <si>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</si>
  <si>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</si>
  <si>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</si>
  <si>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</si>
  <si>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</si>
  <si>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</si>
  <si>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</si>
  <si>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</si>
  <si>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</si>
  <si>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</si>
  <si>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</si>
  <si>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</si>
  <si>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</si>
  <si>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</si>
  <si>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</si>
  <si>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</si>
  <si>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</si>
  <si>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成都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</si>
  <si>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</si>
  <si>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</si>
  <si>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</si>
  <si>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</si>
  <si>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</si>
  <si>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</si>
  <si>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</si>
  <si>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</si>
  <si>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</si>
  <si>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</si>
  <si>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</si>
  <si>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</si>
  <si>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</si>
  <si>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</si>
  <si>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</si>
  <si>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</si>
  <si>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</si>
  <si>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</si>
  <si>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</si>
  <si>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</si>
  <si>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</si>
  <si>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SHT0014847</t>
  </si>
  <si>
    <t>J6L装管螺母接头总成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</si>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</sst>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sz val="8.25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b/>
      <sz val="10"/>
      <name val="FangSong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22"/>
      </left>
      <right/>
      <top style="hair">
        <color auto="1"/>
      </top>
      <bottom/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6" borderId="99" applyNumberFormat="0" applyFont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50" fillId="0" borderId="100" applyNumberFormat="0" applyFill="0" applyAlignment="0" applyProtection="0">
      <alignment vertical="center"/>
    </xf>
    <xf numFmtId="176" fontId="51" fillId="0" borderId="101" applyNumberFormat="0" applyFill="0" applyAlignment="0" applyProtection="0">
      <alignment vertical="center"/>
    </xf>
    <xf numFmtId="176" fontId="52" fillId="0" borderId="102" applyNumberFormat="0" applyFill="0" applyAlignment="0" applyProtection="0">
      <alignment vertical="center"/>
    </xf>
    <xf numFmtId="176" fontId="52" fillId="0" borderId="0" applyNumberFormat="0" applyFill="0" applyBorder="0" applyAlignment="0" applyProtection="0">
      <alignment vertical="center"/>
    </xf>
    <xf numFmtId="176" fontId="53" fillId="7" borderId="103" applyNumberFormat="0" applyAlignment="0" applyProtection="0">
      <alignment vertical="center"/>
    </xf>
    <xf numFmtId="176" fontId="54" fillId="8" borderId="104" applyNumberFormat="0" applyAlignment="0" applyProtection="0">
      <alignment vertical="center"/>
    </xf>
    <xf numFmtId="176" fontId="55" fillId="8" borderId="103" applyNumberFormat="0" applyAlignment="0" applyProtection="0">
      <alignment vertical="center"/>
    </xf>
    <xf numFmtId="176" fontId="56" fillId="9" borderId="105" applyNumberFormat="0" applyAlignment="0" applyProtection="0">
      <alignment vertical="center"/>
    </xf>
    <xf numFmtId="176" fontId="57" fillId="0" borderId="106" applyNumberFormat="0" applyFill="0" applyAlignment="0" applyProtection="0">
      <alignment vertical="center"/>
    </xf>
    <xf numFmtId="176" fontId="4" fillId="0" borderId="107" applyNumberFormat="0" applyFill="0" applyAlignment="0" applyProtection="0">
      <alignment vertical="center"/>
    </xf>
    <xf numFmtId="176" fontId="58" fillId="10" borderId="0" applyNumberFormat="0" applyBorder="0" applyAlignment="0" applyProtection="0">
      <alignment vertical="center"/>
    </xf>
    <xf numFmtId="176" fontId="59" fillId="11" borderId="0" applyNumberFormat="0" applyBorder="0" applyAlignment="0" applyProtection="0">
      <alignment vertical="center"/>
    </xf>
    <xf numFmtId="176" fontId="60" fillId="12" borderId="0" applyNumberFormat="0" applyBorder="0" applyAlignment="0" applyProtection="0">
      <alignment vertical="center"/>
    </xf>
    <xf numFmtId="176" fontId="61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16" borderId="0" applyNumberFormat="0" applyBorder="0" applyAlignment="0" applyProtection="0">
      <alignment vertical="center"/>
    </xf>
    <xf numFmtId="176" fontId="61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20" borderId="0" applyNumberFormat="0" applyBorder="0" applyAlignment="0" applyProtection="0">
      <alignment vertical="center"/>
    </xf>
    <xf numFmtId="176" fontId="61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1" fillId="24" borderId="0" applyNumberFormat="0" applyBorder="0" applyAlignment="0" applyProtection="0">
      <alignment vertical="center"/>
    </xf>
    <xf numFmtId="176" fontId="61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1" fillId="28" borderId="0" applyNumberFormat="0" applyBorder="0" applyAlignment="0" applyProtection="0">
      <alignment vertical="center"/>
    </xf>
    <xf numFmtId="176" fontId="61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1" fillId="32" borderId="0" applyNumberFormat="0" applyBorder="0" applyAlignment="0" applyProtection="0">
      <alignment vertical="center"/>
    </xf>
    <xf numFmtId="176" fontId="61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1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2" fillId="37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7" fillId="0" borderId="0"/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/>
    <xf numFmtId="176" fontId="65" fillId="0" borderId="0"/>
    <xf numFmtId="176" fontId="70" fillId="0" borderId="111" applyNumberFormat="0" applyFill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0" borderId="113" applyNumberFormat="0" applyFill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5" fillId="0" borderId="0"/>
    <xf numFmtId="176" fontId="65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5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3" borderId="0" applyNumberFormat="0" applyBorder="0" applyAlignment="0" applyProtection="0">
      <alignment vertical="center"/>
    </xf>
    <xf numFmtId="176" fontId="78" fillId="0" borderId="0"/>
    <xf numFmtId="176" fontId="64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83" fillId="54" borderId="114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7" fillId="40" borderId="0" applyNumberFormat="0" applyBorder="0" applyAlignment="0" applyProtection="0">
      <alignment vertical="center"/>
    </xf>
    <xf numFmtId="176" fontId="5" fillId="0" borderId="0"/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55" borderId="0" applyNumberFormat="0" applyBorder="0" applyAlignment="0" applyProtection="0">
      <alignment vertical="center"/>
    </xf>
    <xf numFmtId="176" fontId="75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6" fillId="0" borderId="110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5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0" fontId="5" fillId="0" borderId="0"/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5" fillId="40" borderId="0" applyNumberFormat="0" applyBorder="0" applyAlignment="0" applyProtection="0">
      <alignment vertical="center"/>
    </xf>
    <xf numFmtId="176" fontId="75" fillId="40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87" fillId="0" borderId="0" applyNumberFormat="0" applyFill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/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89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85" fillId="51" borderId="109" applyNumberFormat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91" fillId="0" borderId="111" applyNumberFormat="0" applyFill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09" applyNumberFormat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8" fillId="46" borderId="109" applyNumberFormat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93" fillId="0" borderId="0"/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85" fillId="51" borderId="109" applyNumberFormat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8" fillId="0" borderId="0" applyNumberFormat="0" applyFill="0" applyBorder="0" applyAlignment="0" applyProtection="0"/>
    <xf numFmtId="176" fontId="73" fillId="51" borderId="112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5" fillId="0" borderId="0"/>
    <xf numFmtId="176" fontId="74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4" fillId="0" borderId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91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92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92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5" fillId="0" borderId="0" applyFon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2" fillId="58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4" fillId="0" borderId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6" fillId="0" borderId="0" applyNumberFormat="0" applyFill="0" applyBorder="0" applyAlignment="0" applyProtection="0">
      <alignment vertical="center"/>
    </xf>
    <xf numFmtId="176" fontId="65" fillId="0" borderId="0"/>
    <xf numFmtId="176" fontId="84" fillId="0" borderId="115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95" fillId="46" borderId="109" applyNumberForma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95" fillId="46" borderId="109" applyNumberFormat="0" applyAlignment="0" applyProtection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6" borderId="99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09" applyNumberForma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9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3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5" fillId="0" borderId="0"/>
    <xf numFmtId="176" fontId="96" fillId="0" borderId="0" applyNumberFormat="0" applyFill="0" applyBorder="0" applyAlignment="0" applyProtection="0">
      <alignment vertical="center"/>
    </xf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86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95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85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5" xfId="0" applyFont="1" applyBorder="1"/>
    <xf numFmtId="176" fontId="19" fillId="0" borderId="31" xfId="0" applyFont="1" applyBorder="1"/>
    <xf numFmtId="176" fontId="19" fillId="0" borderId="47" xfId="0" applyFont="1" applyBorder="1"/>
    <xf numFmtId="176" fontId="19" fillId="0" borderId="27" xfId="0" applyFont="1" applyBorder="1"/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3" fillId="0" borderId="44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7" fillId="0" borderId="44" xfId="0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7" fillId="0" borderId="46" xfId="0" applyNumberFormat="1" applyFont="1" applyFill="1" applyBorder="1" applyAlignment="1">
      <alignment horizontal="center" vertical="center"/>
    </xf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43" fontId="17" fillId="0" borderId="50" xfId="1" applyFont="1" applyFill="1" applyBorder="1" applyAlignment="1">
      <alignment vertical="center" wrapText="1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17" fillId="0" borderId="47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45" fillId="0" borderId="94" xfId="0" applyNumberFormat="1" applyFont="1" applyFill="1" applyBorder="1" applyAlignment="1">
      <alignment horizontal="left" vertical="center"/>
    </xf>
    <xf numFmtId="176" fontId="13" fillId="0" borderId="95" xfId="0" applyNumberFormat="1" applyFont="1" applyFill="1" applyBorder="1" applyAlignment="1">
      <alignment horizontal="center" vertical="center"/>
    </xf>
    <xf numFmtId="176" fontId="6" fillId="0" borderId="96" xfId="0" applyNumberFormat="1" applyFont="1" applyBorder="1" applyAlignment="1">
      <alignment horizontal="left" vertical="center"/>
    </xf>
    <xf numFmtId="176" fontId="29" fillId="0" borderId="93" xfId="0" applyNumberFormat="1" applyFont="1" applyFill="1" applyBorder="1" applyAlignment="1">
      <alignment horizont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7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76" fontId="27" fillId="0" borderId="8" xfId="68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98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4"/>
  <sheetViews>
    <sheetView workbookViewId="0">
      <pane xSplit="11" ySplit="3" topLeftCell="L22" activePane="bottomRight" state="frozen"/>
      <selection/>
      <selection pane="topRight"/>
      <selection pane="bottomLeft"/>
      <selection pane="bottomRight" activeCell="K41" sqref="K41"/>
    </sheetView>
  </sheetViews>
  <sheetFormatPr defaultColWidth="8.87272727272727" defaultRowHeight="14"/>
  <cols>
    <col min="1" max="1" width="4.75454545454545" style="421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5" customWidth="1"/>
    <col min="15" max="15" width="5.25454545454545" style="78" customWidth="1"/>
    <col min="16" max="16" width="25.9090909090909" style="78" customWidth="1"/>
    <col min="17" max="17" width="8.90909090909091" style="516" customWidth="1"/>
    <col min="18" max="18" width="6.87272727272727" style="418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4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5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26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17">
        <f>ROW()-3</f>
        <v>1</v>
      </c>
      <c r="B4" s="518"/>
      <c r="C4" s="519" t="s">
        <v>22</v>
      </c>
      <c r="D4" s="520"/>
      <c r="E4" s="441"/>
      <c r="F4" s="438" t="s">
        <v>23</v>
      </c>
      <c r="G4" s="521" t="s">
        <v>24</v>
      </c>
      <c r="H4" s="522" t="s">
        <v>25</v>
      </c>
      <c r="I4" s="469" t="s">
        <v>26</v>
      </c>
      <c r="J4" s="529" t="s">
        <v>27</v>
      </c>
      <c r="K4" s="471">
        <v>23.27187</v>
      </c>
      <c r="L4" s="238">
        <f>K4/0.7</f>
        <v>33.2455285714286</v>
      </c>
      <c r="M4" s="238">
        <f t="shared" ref="M4:M29" si="0">L4-K4</f>
        <v>9.97365857142857</v>
      </c>
      <c r="N4" s="239">
        <f t="shared" ref="N4:N29" si="1">M4/L4</f>
        <v>0.3</v>
      </c>
      <c r="O4" s="483"/>
      <c r="P4" s="240" t="s">
        <v>28</v>
      </c>
      <c r="Q4" s="269">
        <v>45444</v>
      </c>
      <c r="R4" s="500"/>
      <c r="S4" s="500"/>
      <c r="T4" s="500"/>
    </row>
    <row r="5" ht="14.25" customHeight="1" spans="1:20">
      <c r="A5" s="165">
        <f>ROW()-3</f>
        <v>2</v>
      </c>
      <c r="B5" s="523"/>
      <c r="C5" s="524" t="s">
        <v>22</v>
      </c>
      <c r="D5" s="525"/>
      <c r="E5" s="430"/>
      <c r="F5" s="438" t="s">
        <v>23</v>
      </c>
      <c r="G5" s="435" t="s">
        <v>24</v>
      </c>
      <c r="H5" s="522" t="s">
        <v>25</v>
      </c>
      <c r="I5" s="435" t="s">
        <v>29</v>
      </c>
      <c r="J5" s="530" t="s">
        <v>30</v>
      </c>
      <c r="K5" s="478">
        <v>7.53734</v>
      </c>
      <c r="L5" s="238">
        <f t="shared" ref="L5:L31" si="2">K5/0.7</f>
        <v>10.7676285714286</v>
      </c>
      <c r="M5" s="238">
        <f t="shared" si="0"/>
        <v>3.23028857142857</v>
      </c>
      <c r="N5" s="239">
        <f t="shared" si="1"/>
        <v>0.3</v>
      </c>
      <c r="O5" s="483"/>
      <c r="P5" s="240" t="s">
        <v>28</v>
      </c>
      <c r="Q5" s="269">
        <v>45444</v>
      </c>
      <c r="R5" s="500"/>
      <c r="S5" s="500"/>
      <c r="T5" s="500"/>
    </row>
    <row r="6" ht="14.25" customHeight="1" spans="1:20">
      <c r="A6" s="165">
        <f t="shared" ref="A6:A12" si="3">ROW()-3</f>
        <v>3</v>
      </c>
      <c r="B6" s="523"/>
      <c r="C6" s="524" t="s">
        <v>22</v>
      </c>
      <c r="D6" s="525"/>
      <c r="E6" s="430"/>
      <c r="F6" s="438" t="s">
        <v>23</v>
      </c>
      <c r="G6" s="435" t="s">
        <v>24</v>
      </c>
      <c r="H6" s="522" t="s">
        <v>25</v>
      </c>
      <c r="I6" s="435" t="s">
        <v>31</v>
      </c>
      <c r="J6" s="522" t="s">
        <v>32</v>
      </c>
      <c r="K6" s="478">
        <v>23.54147</v>
      </c>
      <c r="L6" s="238">
        <f t="shared" si="2"/>
        <v>33.6306714285714</v>
      </c>
      <c r="M6" s="238">
        <f t="shared" si="0"/>
        <v>10.0892014285714</v>
      </c>
      <c r="N6" s="239">
        <f t="shared" si="1"/>
        <v>0.3</v>
      </c>
      <c r="O6" s="531"/>
      <c r="P6" s="240" t="s">
        <v>28</v>
      </c>
      <c r="Q6" s="269">
        <v>45444</v>
      </c>
      <c r="R6" s="500"/>
      <c r="S6" s="500"/>
      <c r="T6" s="500"/>
    </row>
    <row r="7" ht="14.25" customHeight="1" spans="1:20">
      <c r="A7" s="165">
        <f t="shared" si="3"/>
        <v>4</v>
      </c>
      <c r="B7" s="523"/>
      <c r="C7" s="524" t="s">
        <v>22</v>
      </c>
      <c r="D7" s="525"/>
      <c r="E7" s="430"/>
      <c r="F7" s="438" t="s">
        <v>23</v>
      </c>
      <c r="G7" s="435" t="s">
        <v>24</v>
      </c>
      <c r="H7" s="522" t="s">
        <v>25</v>
      </c>
      <c r="I7" s="435" t="s">
        <v>33</v>
      </c>
      <c r="J7" s="530" t="s">
        <v>34</v>
      </c>
      <c r="K7" s="478">
        <v>23.37757</v>
      </c>
      <c r="L7" s="238">
        <f t="shared" si="2"/>
        <v>33.3965285714286</v>
      </c>
      <c r="M7" s="238">
        <f t="shared" si="0"/>
        <v>10.0189585714286</v>
      </c>
      <c r="N7" s="239">
        <f t="shared" si="1"/>
        <v>0.3</v>
      </c>
      <c r="O7" s="531"/>
      <c r="P7" s="240" t="s">
        <v>28</v>
      </c>
      <c r="Q7" s="269">
        <v>45444</v>
      </c>
      <c r="R7" s="500"/>
      <c r="S7" s="500"/>
      <c r="T7" s="500"/>
    </row>
    <row r="8" ht="14.25" customHeight="1" spans="1:20">
      <c r="A8" s="165">
        <f t="shared" si="3"/>
        <v>5</v>
      </c>
      <c r="B8" s="523"/>
      <c r="C8" s="524" t="s">
        <v>22</v>
      </c>
      <c r="D8" s="525"/>
      <c r="E8" s="430"/>
      <c r="F8" s="438" t="s">
        <v>23</v>
      </c>
      <c r="G8" s="435" t="s">
        <v>24</v>
      </c>
      <c r="H8" s="522" t="s">
        <v>25</v>
      </c>
      <c r="I8" s="435" t="s">
        <v>35</v>
      </c>
      <c r="J8" s="522" t="s">
        <v>36</v>
      </c>
      <c r="K8" s="478">
        <v>29.98253</v>
      </c>
      <c r="L8" s="238">
        <f t="shared" si="2"/>
        <v>42.8321857142857</v>
      </c>
      <c r="M8" s="238">
        <f t="shared" si="0"/>
        <v>12.8496557142857</v>
      </c>
      <c r="N8" s="239">
        <f t="shared" si="1"/>
        <v>0.3</v>
      </c>
      <c r="O8" s="531"/>
      <c r="P8" s="240" t="s">
        <v>28</v>
      </c>
      <c r="Q8" s="269">
        <v>45444</v>
      </c>
      <c r="R8" s="500"/>
      <c r="S8" s="500"/>
      <c r="T8" s="500"/>
    </row>
    <row r="9" ht="14.25" customHeight="1" spans="1:20">
      <c r="A9" s="165">
        <f t="shared" si="3"/>
        <v>6</v>
      </c>
      <c r="B9" s="523"/>
      <c r="C9" s="524" t="s">
        <v>22</v>
      </c>
      <c r="D9" s="525"/>
      <c r="E9" s="430"/>
      <c r="F9" s="438" t="s">
        <v>23</v>
      </c>
      <c r="G9" s="435" t="s">
        <v>24</v>
      </c>
      <c r="H9" s="522" t="s">
        <v>25</v>
      </c>
      <c r="I9" s="435" t="s">
        <v>37</v>
      </c>
      <c r="J9" s="522" t="s">
        <v>38</v>
      </c>
      <c r="K9" s="478">
        <v>29.646252</v>
      </c>
      <c r="L9" s="238">
        <f t="shared" si="2"/>
        <v>42.3517885714286</v>
      </c>
      <c r="M9" s="238">
        <f t="shared" si="0"/>
        <v>12.7055365714286</v>
      </c>
      <c r="N9" s="239">
        <f t="shared" si="1"/>
        <v>0.3</v>
      </c>
      <c r="O9" s="531"/>
      <c r="P9" s="240" t="s">
        <v>28</v>
      </c>
      <c r="Q9" s="269">
        <v>45444</v>
      </c>
      <c r="R9" s="500"/>
      <c r="S9" s="500"/>
      <c r="T9" s="500"/>
    </row>
    <row r="10" ht="14.25" customHeight="1" spans="1:20">
      <c r="A10" s="165">
        <f t="shared" si="3"/>
        <v>7</v>
      </c>
      <c r="B10" s="523"/>
      <c r="C10" s="524" t="s">
        <v>22</v>
      </c>
      <c r="D10" s="525"/>
      <c r="E10" s="430"/>
      <c r="F10" s="438" t="s">
        <v>23</v>
      </c>
      <c r="G10" s="435" t="s">
        <v>24</v>
      </c>
      <c r="H10" s="522" t="s">
        <v>25</v>
      </c>
      <c r="I10" s="435" t="s">
        <v>39</v>
      </c>
      <c r="J10" s="522" t="s">
        <v>40</v>
      </c>
      <c r="K10" s="478">
        <v>24.69679</v>
      </c>
      <c r="L10" s="238">
        <f t="shared" si="2"/>
        <v>35.2811285714286</v>
      </c>
      <c r="M10" s="238">
        <f t="shared" si="0"/>
        <v>10.5843385714286</v>
      </c>
      <c r="N10" s="239">
        <f t="shared" si="1"/>
        <v>0.3</v>
      </c>
      <c r="O10" s="531"/>
      <c r="P10" s="240" t="s">
        <v>28</v>
      </c>
      <c r="Q10" s="269">
        <v>45444</v>
      </c>
      <c r="R10" s="500"/>
      <c r="S10" s="500"/>
      <c r="T10" s="500"/>
    </row>
    <row r="11" ht="14.25" customHeight="1" spans="1:20">
      <c r="A11" s="165">
        <f t="shared" si="3"/>
        <v>8</v>
      </c>
      <c r="B11" s="523"/>
      <c r="C11" s="524" t="s">
        <v>22</v>
      </c>
      <c r="D11" s="525"/>
      <c r="E11" s="430"/>
      <c r="F11" s="438" t="s">
        <v>23</v>
      </c>
      <c r="G11" s="435" t="s">
        <v>24</v>
      </c>
      <c r="H11" s="522" t="s">
        <v>25</v>
      </c>
      <c r="I11" s="435" t="s">
        <v>41</v>
      </c>
      <c r="J11" s="522" t="s">
        <v>42</v>
      </c>
      <c r="K11" s="478">
        <v>24.67878</v>
      </c>
      <c r="L11" s="238">
        <f t="shared" si="2"/>
        <v>35.2554</v>
      </c>
      <c r="M11" s="238">
        <f t="shared" si="0"/>
        <v>10.57662</v>
      </c>
      <c r="N11" s="239">
        <f t="shared" si="1"/>
        <v>0.3</v>
      </c>
      <c r="O11" s="531"/>
      <c r="P11" s="240" t="s">
        <v>28</v>
      </c>
      <c r="Q11" s="269">
        <v>45444</v>
      </c>
      <c r="R11" s="500"/>
      <c r="S11" s="500"/>
      <c r="T11" s="500"/>
    </row>
    <row r="12" ht="14.25" customHeight="1" spans="1:20">
      <c r="A12" s="165">
        <f t="shared" si="3"/>
        <v>9</v>
      </c>
      <c r="B12" s="523"/>
      <c r="C12" s="524" t="s">
        <v>22</v>
      </c>
      <c r="D12" s="525"/>
      <c r="E12" s="430"/>
      <c r="F12" s="438" t="s">
        <v>23</v>
      </c>
      <c r="G12" s="435" t="s">
        <v>24</v>
      </c>
      <c r="H12" s="522" t="s">
        <v>25</v>
      </c>
      <c r="I12" s="435" t="s">
        <v>43</v>
      </c>
      <c r="J12" s="522" t="s">
        <v>44</v>
      </c>
      <c r="K12" s="478">
        <v>24.29205</v>
      </c>
      <c r="L12" s="238">
        <f t="shared" si="2"/>
        <v>34.7029285714286</v>
      </c>
      <c r="M12" s="238">
        <f t="shared" si="0"/>
        <v>10.4108785714286</v>
      </c>
      <c r="N12" s="239">
        <f t="shared" si="1"/>
        <v>0.3</v>
      </c>
      <c r="O12" s="531"/>
      <c r="P12" s="240" t="s">
        <v>28</v>
      </c>
      <c r="Q12" s="269">
        <v>45444</v>
      </c>
      <c r="R12" s="500"/>
      <c r="S12" s="500"/>
      <c r="T12" s="500"/>
    </row>
    <row r="13" ht="14.25" customHeight="1" spans="1:20">
      <c r="A13" s="165">
        <f t="shared" ref="A13:A22" si="4">ROW()-3</f>
        <v>10</v>
      </c>
      <c r="B13" s="523"/>
      <c r="C13" s="524" t="s">
        <v>22</v>
      </c>
      <c r="D13" s="525"/>
      <c r="E13" s="430"/>
      <c r="F13" s="438" t="s">
        <v>23</v>
      </c>
      <c r="G13" s="435" t="s">
        <v>24</v>
      </c>
      <c r="H13" s="522" t="s">
        <v>25</v>
      </c>
      <c r="I13" s="435" t="s">
        <v>45</v>
      </c>
      <c r="J13" s="522" t="s">
        <v>46</v>
      </c>
      <c r="K13" s="478">
        <v>23.58281</v>
      </c>
      <c r="L13" s="238">
        <f t="shared" si="2"/>
        <v>33.6897285714286</v>
      </c>
      <c r="M13" s="238">
        <f t="shared" si="0"/>
        <v>10.1069185714286</v>
      </c>
      <c r="N13" s="239">
        <f t="shared" si="1"/>
        <v>0.3</v>
      </c>
      <c r="O13" s="531"/>
      <c r="P13" s="240" t="s">
        <v>28</v>
      </c>
      <c r="Q13" s="269">
        <v>45444</v>
      </c>
      <c r="R13" s="500"/>
      <c r="S13" s="500"/>
      <c r="T13" s="500"/>
    </row>
    <row r="14" ht="14.25" customHeight="1" spans="1:20">
      <c r="A14" s="165">
        <f t="shared" si="4"/>
        <v>11</v>
      </c>
      <c r="B14" s="523"/>
      <c r="C14" s="524" t="s">
        <v>22</v>
      </c>
      <c r="D14" s="525"/>
      <c r="E14" s="430"/>
      <c r="F14" s="438" t="s">
        <v>23</v>
      </c>
      <c r="G14" s="435" t="s">
        <v>24</v>
      </c>
      <c r="H14" s="522" t="s">
        <v>25</v>
      </c>
      <c r="I14" s="435" t="s">
        <v>47</v>
      </c>
      <c r="J14" s="522" t="s">
        <v>48</v>
      </c>
      <c r="K14" s="478">
        <v>25.97006</v>
      </c>
      <c r="L14" s="238">
        <f t="shared" si="2"/>
        <v>37.1000857142857</v>
      </c>
      <c r="M14" s="238">
        <f t="shared" si="0"/>
        <v>11.1300257142857</v>
      </c>
      <c r="N14" s="239">
        <f t="shared" si="1"/>
        <v>0.3</v>
      </c>
      <c r="O14" s="531"/>
      <c r="P14" s="240" t="s">
        <v>28</v>
      </c>
      <c r="Q14" s="269">
        <v>45444</v>
      </c>
      <c r="R14" s="500"/>
      <c r="S14" s="500"/>
      <c r="T14" s="500"/>
    </row>
    <row r="15" ht="14.25" customHeight="1" spans="1:20">
      <c r="A15" s="165">
        <f t="shared" si="4"/>
        <v>12</v>
      </c>
      <c r="B15" s="523"/>
      <c r="C15" s="524" t="s">
        <v>22</v>
      </c>
      <c r="D15" s="525"/>
      <c r="E15" s="430"/>
      <c r="F15" s="438" t="s">
        <v>23</v>
      </c>
      <c r="G15" s="435" t="s">
        <v>24</v>
      </c>
      <c r="H15" s="522" t="s">
        <v>49</v>
      </c>
      <c r="I15" s="435" t="s">
        <v>50</v>
      </c>
      <c r="J15" s="522" t="s">
        <v>51</v>
      </c>
      <c r="K15" s="478">
        <v>12.4146616</v>
      </c>
      <c r="L15" s="238">
        <f t="shared" si="2"/>
        <v>17.7352308571429</v>
      </c>
      <c r="M15" s="238">
        <f t="shared" si="0"/>
        <v>5.32056925714286</v>
      </c>
      <c r="N15" s="239">
        <f t="shared" si="1"/>
        <v>0.3</v>
      </c>
      <c r="O15" s="531"/>
      <c r="P15" s="240" t="s">
        <v>28</v>
      </c>
      <c r="Q15" s="269">
        <v>45444</v>
      </c>
      <c r="R15" s="500"/>
      <c r="S15" s="500"/>
      <c r="T15" s="500"/>
    </row>
    <row r="16" ht="14.25" customHeight="1" spans="1:20">
      <c r="A16" s="165">
        <f t="shared" si="4"/>
        <v>13</v>
      </c>
      <c r="B16" s="523"/>
      <c r="C16" s="524" t="s">
        <v>22</v>
      </c>
      <c r="D16" s="525"/>
      <c r="E16" s="430"/>
      <c r="F16" s="438" t="s">
        <v>23</v>
      </c>
      <c r="G16" s="435" t="s">
        <v>24</v>
      </c>
      <c r="H16" s="522" t="s">
        <v>49</v>
      </c>
      <c r="I16" s="435" t="s">
        <v>52</v>
      </c>
      <c r="J16" s="522" t="s">
        <v>53</v>
      </c>
      <c r="K16" s="478">
        <v>21.3493467256</v>
      </c>
      <c r="L16" s="238">
        <f t="shared" si="2"/>
        <v>30.4990667508571</v>
      </c>
      <c r="M16" s="238">
        <f t="shared" si="0"/>
        <v>9.14972002525715</v>
      </c>
      <c r="N16" s="239">
        <f t="shared" si="1"/>
        <v>0.3</v>
      </c>
      <c r="O16" s="531"/>
      <c r="P16" s="240" t="s">
        <v>28</v>
      </c>
      <c r="Q16" s="269">
        <v>45444</v>
      </c>
      <c r="R16" s="500"/>
      <c r="S16" s="500"/>
      <c r="T16" s="500"/>
    </row>
    <row r="17" ht="14.25" customHeight="1" spans="1:20">
      <c r="A17" s="165">
        <f t="shared" si="4"/>
        <v>14</v>
      </c>
      <c r="B17" s="523"/>
      <c r="C17" s="524" t="s">
        <v>22</v>
      </c>
      <c r="D17" s="525"/>
      <c r="E17" s="430"/>
      <c r="F17" s="438" t="s">
        <v>23</v>
      </c>
      <c r="G17" s="435" t="s">
        <v>24</v>
      </c>
      <c r="H17" s="522" t="s">
        <v>49</v>
      </c>
      <c r="I17" s="435" t="s">
        <v>54</v>
      </c>
      <c r="J17" s="522" t="s">
        <v>53</v>
      </c>
      <c r="K17" s="478">
        <v>23.532031282055</v>
      </c>
      <c r="L17" s="238">
        <f t="shared" si="2"/>
        <v>33.6171875457929</v>
      </c>
      <c r="M17" s="238">
        <f t="shared" si="0"/>
        <v>10.0851562637379</v>
      </c>
      <c r="N17" s="239">
        <f t="shared" si="1"/>
        <v>0.3</v>
      </c>
      <c r="O17" s="531"/>
      <c r="P17" s="240" t="s">
        <v>28</v>
      </c>
      <c r="Q17" s="269">
        <v>45444</v>
      </c>
      <c r="R17" s="500"/>
      <c r="S17" s="500"/>
      <c r="T17" s="500"/>
    </row>
    <row r="18" ht="14.25" customHeight="1" spans="1:20">
      <c r="A18" s="165">
        <f t="shared" si="4"/>
        <v>15</v>
      </c>
      <c r="B18" s="523"/>
      <c r="C18" s="524" t="s">
        <v>22</v>
      </c>
      <c r="D18" s="525"/>
      <c r="E18" s="430"/>
      <c r="F18" s="438" t="s">
        <v>23</v>
      </c>
      <c r="G18" s="435" t="s">
        <v>24</v>
      </c>
      <c r="H18" s="522" t="s">
        <v>49</v>
      </c>
      <c r="I18" s="435" t="s">
        <v>55</v>
      </c>
      <c r="J18" s="522" t="s">
        <v>56</v>
      </c>
      <c r="K18" s="478">
        <v>21.7528767256</v>
      </c>
      <c r="L18" s="238">
        <f t="shared" si="2"/>
        <v>31.0755381794286</v>
      </c>
      <c r="M18" s="238">
        <f t="shared" si="0"/>
        <v>9.32266145382857</v>
      </c>
      <c r="N18" s="239">
        <f t="shared" si="1"/>
        <v>0.3</v>
      </c>
      <c r="O18" s="531"/>
      <c r="P18" s="240" t="s">
        <v>28</v>
      </c>
      <c r="Q18" s="269">
        <v>45444</v>
      </c>
      <c r="R18" s="500"/>
      <c r="S18" s="500"/>
      <c r="T18" s="500"/>
    </row>
    <row r="19" ht="14.25" customHeight="1" spans="1:20">
      <c r="A19" s="165">
        <f t="shared" si="4"/>
        <v>16</v>
      </c>
      <c r="B19" s="523"/>
      <c r="C19" s="524" t="s">
        <v>22</v>
      </c>
      <c r="D19" s="525"/>
      <c r="E19" s="430"/>
      <c r="F19" s="438" t="s">
        <v>23</v>
      </c>
      <c r="G19" s="435" t="s">
        <v>24</v>
      </c>
      <c r="H19" s="522" t="s">
        <v>49</v>
      </c>
      <c r="I19" s="435" t="s">
        <v>57</v>
      </c>
      <c r="J19" s="522" t="s">
        <v>56</v>
      </c>
      <c r="K19" s="478">
        <v>25.1028967256</v>
      </c>
      <c r="L19" s="238">
        <f t="shared" si="2"/>
        <v>35.8612810365714</v>
      </c>
      <c r="M19" s="238">
        <f t="shared" si="0"/>
        <v>10.7583843109714</v>
      </c>
      <c r="N19" s="239">
        <f t="shared" si="1"/>
        <v>0.3</v>
      </c>
      <c r="O19" s="531"/>
      <c r="P19" s="240" t="s">
        <v>28</v>
      </c>
      <c r="Q19" s="269">
        <v>45444</v>
      </c>
      <c r="R19" s="500"/>
      <c r="S19" s="500"/>
      <c r="T19" s="500"/>
    </row>
    <row r="20" ht="14.25" customHeight="1" spans="1:20">
      <c r="A20" s="165">
        <f t="shared" si="4"/>
        <v>17</v>
      </c>
      <c r="B20" s="523"/>
      <c r="C20" s="524" t="s">
        <v>22</v>
      </c>
      <c r="D20" s="525"/>
      <c r="E20" s="430"/>
      <c r="F20" s="438" t="s">
        <v>23</v>
      </c>
      <c r="G20" s="435" t="s">
        <v>24</v>
      </c>
      <c r="H20" s="522" t="s">
        <v>58</v>
      </c>
      <c r="I20" s="435" t="s">
        <v>59</v>
      </c>
      <c r="J20" s="522" t="s">
        <v>60</v>
      </c>
      <c r="K20" s="478">
        <v>26.999586727655</v>
      </c>
      <c r="L20" s="238">
        <f t="shared" si="2"/>
        <v>38.5708381823643</v>
      </c>
      <c r="M20" s="238">
        <f t="shared" si="0"/>
        <v>11.5712514547093</v>
      </c>
      <c r="N20" s="239">
        <f t="shared" si="1"/>
        <v>0.3</v>
      </c>
      <c r="O20" s="531"/>
      <c r="P20" s="240" t="s">
        <v>28</v>
      </c>
      <c r="Q20" s="269">
        <v>45444</v>
      </c>
      <c r="R20" s="500"/>
      <c r="S20" s="500"/>
      <c r="T20" s="500"/>
    </row>
    <row r="21" ht="14.25" customHeight="1" spans="1:20">
      <c r="A21" s="165">
        <f t="shared" si="4"/>
        <v>18</v>
      </c>
      <c r="B21" s="523"/>
      <c r="C21" s="524" t="s">
        <v>22</v>
      </c>
      <c r="D21" s="525"/>
      <c r="E21" s="430"/>
      <c r="F21" s="438" t="s">
        <v>23</v>
      </c>
      <c r="G21" s="435" t="s">
        <v>24</v>
      </c>
      <c r="H21" s="522" t="s">
        <v>58</v>
      </c>
      <c r="I21" s="435" t="s">
        <v>61</v>
      </c>
      <c r="J21" s="522" t="s">
        <v>62</v>
      </c>
      <c r="K21" s="478">
        <v>25.172989512084</v>
      </c>
      <c r="L21" s="238">
        <f t="shared" si="2"/>
        <v>35.9614135886914</v>
      </c>
      <c r="M21" s="238">
        <f t="shared" si="0"/>
        <v>10.7884240766074</v>
      </c>
      <c r="N21" s="239">
        <f t="shared" si="1"/>
        <v>0.3</v>
      </c>
      <c r="O21" s="531"/>
      <c r="P21" s="240" t="s">
        <v>28</v>
      </c>
      <c r="Q21" s="269">
        <v>45444</v>
      </c>
      <c r="R21" s="500"/>
      <c r="S21" s="500"/>
      <c r="T21" s="500"/>
    </row>
    <row r="22" ht="14.25" customHeight="1" spans="1:20">
      <c r="A22" s="165">
        <f t="shared" si="4"/>
        <v>19</v>
      </c>
      <c r="B22" s="523"/>
      <c r="C22" s="524" t="s">
        <v>22</v>
      </c>
      <c r="D22" s="525"/>
      <c r="E22" s="430"/>
      <c r="F22" s="438" t="s">
        <v>23</v>
      </c>
      <c r="G22" s="435" t="s">
        <v>24</v>
      </c>
      <c r="H22" s="522" t="s">
        <v>58</v>
      </c>
      <c r="I22" s="435" t="s">
        <v>63</v>
      </c>
      <c r="J22" s="522" t="s">
        <v>64</v>
      </c>
      <c r="K22" s="478">
        <v>24.618119512084</v>
      </c>
      <c r="L22" s="238">
        <f t="shared" si="2"/>
        <v>35.16874216012</v>
      </c>
      <c r="M22" s="238">
        <f t="shared" si="0"/>
        <v>10.550622648036</v>
      </c>
      <c r="N22" s="239">
        <f t="shared" si="1"/>
        <v>0.3</v>
      </c>
      <c r="O22" s="531"/>
      <c r="P22" s="240" t="s">
        <v>28</v>
      </c>
      <c r="Q22" s="269">
        <v>45444</v>
      </c>
      <c r="R22" s="500"/>
      <c r="S22" s="500"/>
      <c r="T22" s="500"/>
    </row>
    <row r="23" ht="14.25" customHeight="1" spans="1:20">
      <c r="A23" s="165">
        <f t="shared" ref="A23:A32" si="5">ROW()-3</f>
        <v>20</v>
      </c>
      <c r="B23" s="523"/>
      <c r="C23" s="524" t="s">
        <v>22</v>
      </c>
      <c r="D23" s="525"/>
      <c r="E23" s="430"/>
      <c r="F23" s="438" t="s">
        <v>23</v>
      </c>
      <c r="G23" s="435" t="s">
        <v>24</v>
      </c>
      <c r="H23" s="522" t="s">
        <v>58</v>
      </c>
      <c r="I23" s="435" t="s">
        <v>65</v>
      </c>
      <c r="J23" s="522" t="s">
        <v>66</v>
      </c>
      <c r="K23" s="478">
        <v>23.431532300884</v>
      </c>
      <c r="L23" s="238">
        <f t="shared" si="2"/>
        <v>33.4736175726914</v>
      </c>
      <c r="M23" s="238">
        <f t="shared" si="0"/>
        <v>10.0420852718074</v>
      </c>
      <c r="N23" s="239">
        <f t="shared" si="1"/>
        <v>0.3</v>
      </c>
      <c r="O23" s="531"/>
      <c r="P23" s="240" t="s">
        <v>28</v>
      </c>
      <c r="Q23" s="269">
        <v>45444</v>
      </c>
      <c r="R23" s="500"/>
      <c r="S23" s="500"/>
      <c r="T23" s="500"/>
    </row>
    <row r="24" ht="14.25" customHeight="1" spans="1:20">
      <c r="A24" s="165">
        <f t="shared" si="5"/>
        <v>21</v>
      </c>
      <c r="B24" s="523"/>
      <c r="C24" s="524" t="s">
        <v>22</v>
      </c>
      <c r="D24" s="525"/>
      <c r="E24" s="430"/>
      <c r="F24" s="438" t="s">
        <v>23</v>
      </c>
      <c r="G24" s="435" t="s">
        <v>24</v>
      </c>
      <c r="H24" s="522" t="s">
        <v>58</v>
      </c>
      <c r="I24" s="435" t="s">
        <v>67</v>
      </c>
      <c r="J24" s="522" t="s">
        <v>68</v>
      </c>
      <c r="K24" s="478">
        <v>24.397356637164</v>
      </c>
      <c r="L24" s="238">
        <f t="shared" si="2"/>
        <v>34.85336662452</v>
      </c>
      <c r="M24" s="238">
        <f t="shared" si="0"/>
        <v>10.456009987356</v>
      </c>
      <c r="N24" s="239">
        <f t="shared" si="1"/>
        <v>0.3</v>
      </c>
      <c r="O24" s="531"/>
      <c r="P24" s="240" t="s">
        <v>28</v>
      </c>
      <c r="Q24" s="269">
        <v>45444</v>
      </c>
      <c r="R24" s="500"/>
      <c r="S24" s="500"/>
      <c r="T24" s="500"/>
    </row>
    <row r="25" ht="14.25" customHeight="1" spans="1:20">
      <c r="A25" s="165">
        <f t="shared" si="5"/>
        <v>22</v>
      </c>
      <c r="B25" s="523"/>
      <c r="C25" s="524" t="s">
        <v>22</v>
      </c>
      <c r="D25" s="525"/>
      <c r="E25" s="430"/>
      <c r="F25" s="438" t="s">
        <v>23</v>
      </c>
      <c r="G25" s="435" t="s">
        <v>24</v>
      </c>
      <c r="H25" s="522" t="s">
        <v>58</v>
      </c>
      <c r="I25" s="435" t="s">
        <v>69</v>
      </c>
      <c r="J25" s="522" t="s">
        <v>70</v>
      </c>
      <c r="K25" s="478">
        <v>24.604015752084</v>
      </c>
      <c r="L25" s="238">
        <f t="shared" si="2"/>
        <v>35.1485939315486</v>
      </c>
      <c r="M25" s="238">
        <f t="shared" si="0"/>
        <v>10.5445781794646</v>
      </c>
      <c r="N25" s="239">
        <f t="shared" si="1"/>
        <v>0.3</v>
      </c>
      <c r="O25" s="531"/>
      <c r="P25" s="240" t="s">
        <v>28</v>
      </c>
      <c r="Q25" s="269">
        <v>45444</v>
      </c>
      <c r="R25" s="500"/>
      <c r="S25" s="500"/>
      <c r="T25" s="500"/>
    </row>
    <row r="26" ht="14.25" customHeight="1" spans="1:20">
      <c r="A26" s="165">
        <f t="shared" si="5"/>
        <v>23</v>
      </c>
      <c r="B26" s="523"/>
      <c r="C26" s="524" t="s">
        <v>22</v>
      </c>
      <c r="D26" s="525"/>
      <c r="E26" s="430"/>
      <c r="F26" s="438" t="s">
        <v>23</v>
      </c>
      <c r="G26" s="435" t="s">
        <v>24</v>
      </c>
      <c r="H26" s="522" t="s">
        <v>58</v>
      </c>
      <c r="I26" s="435" t="s">
        <v>71</v>
      </c>
      <c r="J26" s="522" t="s">
        <v>72</v>
      </c>
      <c r="K26" s="478">
        <v>27.658151681283</v>
      </c>
      <c r="L26" s="238">
        <f t="shared" si="2"/>
        <v>39.5116452589757</v>
      </c>
      <c r="M26" s="238">
        <f t="shared" si="0"/>
        <v>11.8534935776927</v>
      </c>
      <c r="N26" s="239">
        <f t="shared" si="1"/>
        <v>0.3</v>
      </c>
      <c r="O26" s="531"/>
      <c r="P26" s="240" t="s">
        <v>28</v>
      </c>
      <c r="Q26" s="269">
        <v>45444</v>
      </c>
      <c r="R26" s="500"/>
      <c r="S26" s="500"/>
      <c r="T26" s="500"/>
    </row>
    <row r="27" ht="14.25" customHeight="1" spans="1:20">
      <c r="A27" s="165">
        <f t="shared" si="5"/>
        <v>24</v>
      </c>
      <c r="B27" s="523"/>
      <c r="C27" s="524" t="s">
        <v>22</v>
      </c>
      <c r="D27" s="525"/>
      <c r="E27" s="430"/>
      <c r="F27" s="438" t="s">
        <v>23</v>
      </c>
      <c r="G27" s="435" t="s">
        <v>24</v>
      </c>
      <c r="H27" s="522" t="s">
        <v>58</v>
      </c>
      <c r="I27" s="435" t="s">
        <v>73</v>
      </c>
      <c r="J27" s="522" t="s">
        <v>70</v>
      </c>
      <c r="K27" s="478">
        <v>30.563179026484</v>
      </c>
      <c r="L27" s="238">
        <f t="shared" si="2"/>
        <v>43.6616843235486</v>
      </c>
      <c r="M27" s="238">
        <f t="shared" si="0"/>
        <v>13.0985052970646</v>
      </c>
      <c r="N27" s="239">
        <f t="shared" si="1"/>
        <v>0.3</v>
      </c>
      <c r="O27" s="531"/>
      <c r="P27" s="240" t="s">
        <v>28</v>
      </c>
      <c r="Q27" s="269">
        <v>45444</v>
      </c>
      <c r="R27" s="500"/>
      <c r="S27" s="500"/>
      <c r="T27" s="500"/>
    </row>
    <row r="28" ht="14.25" customHeight="1" spans="1:20">
      <c r="A28" s="165">
        <f t="shared" si="5"/>
        <v>25</v>
      </c>
      <c r="B28" s="523"/>
      <c r="C28" s="524" t="s">
        <v>22</v>
      </c>
      <c r="D28" s="525"/>
      <c r="E28" s="430"/>
      <c r="F28" s="438" t="s">
        <v>23</v>
      </c>
      <c r="G28" s="435" t="s">
        <v>24</v>
      </c>
      <c r="H28" s="522" t="s">
        <v>58</v>
      </c>
      <c r="I28" s="435" t="s">
        <v>74</v>
      </c>
      <c r="J28" s="522" t="s">
        <v>75</v>
      </c>
      <c r="K28" s="478">
        <v>34.8124501768</v>
      </c>
      <c r="L28" s="238">
        <f t="shared" si="2"/>
        <v>49.7320716811429</v>
      </c>
      <c r="M28" s="238">
        <f t="shared" si="0"/>
        <v>14.9196215043429</v>
      </c>
      <c r="N28" s="239">
        <f t="shared" si="1"/>
        <v>0.3</v>
      </c>
      <c r="O28" s="531"/>
      <c r="P28" s="240" t="s">
        <v>28</v>
      </c>
      <c r="Q28" s="269">
        <v>45444</v>
      </c>
      <c r="R28" s="500"/>
      <c r="S28" s="500"/>
      <c r="T28" s="500"/>
    </row>
    <row r="29" s="514" customFormat="1" ht="14.25" customHeight="1" spans="1:20">
      <c r="A29" s="165">
        <f t="shared" si="5"/>
        <v>26</v>
      </c>
      <c r="B29" s="526"/>
      <c r="C29" s="527" t="s">
        <v>22</v>
      </c>
      <c r="D29" s="525"/>
      <c r="E29" s="430"/>
      <c r="F29" s="438" t="s">
        <v>23</v>
      </c>
      <c r="G29" s="435" t="s">
        <v>24</v>
      </c>
      <c r="H29" s="522" t="s">
        <v>58</v>
      </c>
      <c r="I29" s="435" t="s">
        <v>76</v>
      </c>
      <c r="J29" s="522" t="s">
        <v>77</v>
      </c>
      <c r="K29" s="478">
        <v>26.279962654736</v>
      </c>
      <c r="L29" s="238">
        <f t="shared" si="2"/>
        <v>37.54280379248</v>
      </c>
      <c r="M29" s="238">
        <f t="shared" si="0"/>
        <v>11.262841137744</v>
      </c>
      <c r="N29" s="239">
        <f t="shared" si="1"/>
        <v>0.3</v>
      </c>
      <c r="O29" s="531"/>
      <c r="P29" s="240" t="s">
        <v>28</v>
      </c>
      <c r="Q29" s="269">
        <v>45444</v>
      </c>
      <c r="R29" s="500"/>
      <c r="S29" s="500"/>
      <c r="T29" s="500"/>
    </row>
    <row r="30" s="514" customFormat="1" ht="14.25" customHeight="1" spans="1:20">
      <c r="A30" s="165">
        <f t="shared" si="5"/>
        <v>27</v>
      </c>
      <c r="B30" s="526"/>
      <c r="C30" s="527" t="s">
        <v>22</v>
      </c>
      <c r="D30" s="525"/>
      <c r="E30" s="430"/>
      <c r="F30" s="438" t="s">
        <v>23</v>
      </c>
      <c r="G30" s="435" t="s">
        <v>24</v>
      </c>
      <c r="H30" s="522" t="s">
        <v>78</v>
      </c>
      <c r="I30" s="435" t="s">
        <v>79</v>
      </c>
      <c r="J30" s="522" t="s">
        <v>80</v>
      </c>
      <c r="K30" s="478">
        <v>23.2743</v>
      </c>
      <c r="L30" s="238">
        <f t="shared" si="2"/>
        <v>33.249</v>
      </c>
      <c r="M30" s="238">
        <f t="shared" ref="M30:M58" si="6">L30-K30</f>
        <v>9.9747</v>
      </c>
      <c r="N30" s="239">
        <f t="shared" ref="N30:N58" si="7">M30/L30</f>
        <v>0.3</v>
      </c>
      <c r="O30" s="531"/>
      <c r="P30" s="240" t="s">
        <v>28</v>
      </c>
      <c r="Q30" s="269">
        <v>45444</v>
      </c>
      <c r="R30" s="500"/>
      <c r="S30" s="500"/>
      <c r="T30" s="500"/>
    </row>
    <row r="31" s="514" customFormat="1" ht="14.25" customHeight="1" spans="1:20">
      <c r="A31" s="165">
        <f t="shared" si="5"/>
        <v>28</v>
      </c>
      <c r="B31" s="526"/>
      <c r="C31" s="527" t="s">
        <v>22</v>
      </c>
      <c r="D31" s="525"/>
      <c r="E31" s="430"/>
      <c r="F31" s="438" t="s">
        <v>23</v>
      </c>
      <c r="G31" s="435" t="s">
        <v>24</v>
      </c>
      <c r="H31" s="522" t="s">
        <v>78</v>
      </c>
      <c r="I31" s="435" t="s">
        <v>81</v>
      </c>
      <c r="J31" s="522" t="s">
        <v>82</v>
      </c>
      <c r="K31" s="478">
        <v>126.23138575221</v>
      </c>
      <c r="L31" s="238">
        <f t="shared" si="2"/>
        <v>180.330551074586</v>
      </c>
      <c r="M31" s="238">
        <f t="shared" si="6"/>
        <v>54.0991653223757</v>
      </c>
      <c r="N31" s="239">
        <f t="shared" si="7"/>
        <v>0.3</v>
      </c>
      <c r="O31" s="531"/>
      <c r="P31" s="240" t="s">
        <v>28</v>
      </c>
      <c r="Q31" s="269">
        <v>45444</v>
      </c>
      <c r="R31" s="500"/>
      <c r="S31" s="500"/>
      <c r="T31" s="500"/>
    </row>
    <row r="32" ht="14.25" customHeight="1" spans="1:20">
      <c r="A32" s="165">
        <f t="shared" si="5"/>
        <v>29</v>
      </c>
      <c r="B32" s="523"/>
      <c r="C32" s="524" t="s">
        <v>22</v>
      </c>
      <c r="D32" s="525"/>
      <c r="E32" s="430"/>
      <c r="F32" s="438" t="s">
        <v>23</v>
      </c>
      <c r="G32" s="435" t="s">
        <v>24</v>
      </c>
      <c r="H32" s="522" t="s">
        <v>83</v>
      </c>
      <c r="I32" s="435" t="s">
        <v>84</v>
      </c>
      <c r="J32" s="522" t="s">
        <v>85</v>
      </c>
      <c r="K32" s="478">
        <v>6.9899189656</v>
      </c>
      <c r="L32" s="238">
        <f t="shared" ref="L32:L45" si="8">K32/0.7</f>
        <v>9.98559852228571</v>
      </c>
      <c r="M32" s="238">
        <f t="shared" si="6"/>
        <v>2.99567955668571</v>
      </c>
      <c r="N32" s="239">
        <f t="shared" si="7"/>
        <v>0.3</v>
      </c>
      <c r="O32" s="531"/>
      <c r="P32" s="240" t="s">
        <v>28</v>
      </c>
      <c r="Q32" s="269">
        <v>45444</v>
      </c>
      <c r="R32" s="500"/>
      <c r="S32" s="500"/>
      <c r="T32" s="500"/>
    </row>
    <row r="33" ht="14.25" customHeight="1" spans="1:20">
      <c r="A33" s="165">
        <f t="shared" ref="A33:A42" si="9">ROW()-3</f>
        <v>30</v>
      </c>
      <c r="B33" s="523"/>
      <c r="C33" s="524" t="s">
        <v>22</v>
      </c>
      <c r="D33" s="525"/>
      <c r="E33" s="430"/>
      <c r="F33" s="438" t="s">
        <v>23</v>
      </c>
      <c r="G33" s="435" t="s">
        <v>24</v>
      </c>
      <c r="H33" s="522" t="s">
        <v>83</v>
      </c>
      <c r="I33" s="435" t="s">
        <v>86</v>
      </c>
      <c r="J33" s="522" t="s">
        <v>87</v>
      </c>
      <c r="K33" s="478">
        <v>5.9410284</v>
      </c>
      <c r="L33" s="238">
        <f t="shared" si="8"/>
        <v>8.48718342857143</v>
      </c>
      <c r="M33" s="238">
        <f t="shared" si="6"/>
        <v>2.54615502857143</v>
      </c>
      <c r="N33" s="239">
        <f t="shared" si="7"/>
        <v>0.3</v>
      </c>
      <c r="O33" s="531"/>
      <c r="P33" s="240" t="s">
        <v>28</v>
      </c>
      <c r="Q33" s="269">
        <v>45444</v>
      </c>
      <c r="R33" s="500"/>
      <c r="S33" s="500"/>
      <c r="T33" s="500"/>
    </row>
    <row r="34" ht="14.25" customHeight="1" spans="1:20">
      <c r="A34" s="165">
        <f t="shared" si="9"/>
        <v>31</v>
      </c>
      <c r="B34" s="523"/>
      <c r="C34" s="524" t="s">
        <v>22</v>
      </c>
      <c r="D34" s="525"/>
      <c r="E34" s="430"/>
      <c r="F34" s="438" t="s">
        <v>23</v>
      </c>
      <c r="G34" s="435" t="s">
        <v>24</v>
      </c>
      <c r="H34" s="522" t="s">
        <v>83</v>
      </c>
      <c r="I34" s="435" t="s">
        <v>88</v>
      </c>
      <c r="J34" s="522" t="s">
        <v>89</v>
      </c>
      <c r="K34" s="478">
        <v>8.4299429312</v>
      </c>
      <c r="L34" s="238">
        <f t="shared" si="8"/>
        <v>12.042775616</v>
      </c>
      <c r="M34" s="245">
        <f t="shared" si="6"/>
        <v>3.6128326848</v>
      </c>
      <c r="N34" s="246">
        <f t="shared" si="7"/>
        <v>0.3</v>
      </c>
      <c r="O34" s="531"/>
      <c r="P34" s="240" t="s">
        <v>28</v>
      </c>
      <c r="Q34" s="269">
        <v>45444</v>
      </c>
      <c r="R34" s="500"/>
      <c r="S34" s="500"/>
      <c r="T34" s="500"/>
    </row>
    <row r="35" ht="14.25" customHeight="1" spans="1:20">
      <c r="A35" s="165">
        <f t="shared" si="9"/>
        <v>32</v>
      </c>
      <c r="B35" s="523"/>
      <c r="C35" s="524" t="s">
        <v>22</v>
      </c>
      <c r="D35" s="525"/>
      <c r="E35" s="430"/>
      <c r="F35" s="438" t="s">
        <v>23</v>
      </c>
      <c r="G35" s="435" t="s">
        <v>24</v>
      </c>
      <c r="H35" s="522" t="s">
        <v>83</v>
      </c>
      <c r="I35" s="435" t="s">
        <v>90</v>
      </c>
      <c r="J35" s="522" t="s">
        <v>91</v>
      </c>
      <c r="K35" s="478">
        <v>7.3783795256</v>
      </c>
      <c r="L35" s="238">
        <f t="shared" si="8"/>
        <v>10.5405421794286</v>
      </c>
      <c r="M35" s="245">
        <f t="shared" si="6"/>
        <v>3.16216265382857</v>
      </c>
      <c r="N35" s="246">
        <f t="shared" si="7"/>
        <v>0.3</v>
      </c>
      <c r="O35" s="531"/>
      <c r="P35" s="240" t="s">
        <v>28</v>
      </c>
      <c r="Q35" s="269">
        <v>45444</v>
      </c>
      <c r="R35" s="500"/>
      <c r="S35" s="500"/>
      <c r="T35" s="500"/>
    </row>
    <row r="36" ht="14.25" customHeight="1" spans="1:20">
      <c r="A36" s="165">
        <f t="shared" si="9"/>
        <v>33</v>
      </c>
      <c r="B36" s="523"/>
      <c r="C36" s="524" t="s">
        <v>22</v>
      </c>
      <c r="D36" s="525"/>
      <c r="E36" s="430"/>
      <c r="F36" s="438" t="s">
        <v>23</v>
      </c>
      <c r="G36" s="435" t="s">
        <v>24</v>
      </c>
      <c r="H36" s="522" t="s">
        <v>92</v>
      </c>
      <c r="I36" s="435" t="s">
        <v>93</v>
      </c>
      <c r="J36" s="522" t="s">
        <v>94</v>
      </c>
      <c r="K36" s="478">
        <v>27.07979</v>
      </c>
      <c r="L36" s="238">
        <f t="shared" si="8"/>
        <v>38.6854142857143</v>
      </c>
      <c r="M36" s="245">
        <f t="shared" si="6"/>
        <v>11.6056242857143</v>
      </c>
      <c r="N36" s="246">
        <f t="shared" si="7"/>
        <v>0.3</v>
      </c>
      <c r="O36" s="531"/>
      <c r="P36" s="240" t="s">
        <v>28</v>
      </c>
      <c r="Q36" s="269">
        <v>45444</v>
      </c>
      <c r="R36" s="500"/>
      <c r="S36" s="500"/>
      <c r="T36" s="500"/>
    </row>
    <row r="37" ht="14.25" customHeight="1" spans="1:20">
      <c r="A37" s="165">
        <f t="shared" si="9"/>
        <v>34</v>
      </c>
      <c r="B37" s="523"/>
      <c r="C37" s="524" t="s">
        <v>22</v>
      </c>
      <c r="D37" s="525"/>
      <c r="E37" s="430"/>
      <c r="F37" s="438" t="s">
        <v>23</v>
      </c>
      <c r="G37" s="435" t="s">
        <v>24</v>
      </c>
      <c r="H37" s="522" t="s">
        <v>58</v>
      </c>
      <c r="I37" s="435" t="s">
        <v>95</v>
      </c>
      <c r="J37" s="522" t="s">
        <v>96</v>
      </c>
      <c r="K37" s="478">
        <v>27.098672255445</v>
      </c>
      <c r="L37" s="238">
        <f t="shared" si="8"/>
        <v>38.71238893635</v>
      </c>
      <c r="M37" s="245">
        <f t="shared" si="6"/>
        <v>11.613716680905</v>
      </c>
      <c r="N37" s="246">
        <f t="shared" si="7"/>
        <v>0.3</v>
      </c>
      <c r="O37" s="531"/>
      <c r="P37" s="240" t="s">
        <v>28</v>
      </c>
      <c r="Q37" s="269">
        <v>45444</v>
      </c>
      <c r="R37" s="500"/>
      <c r="S37" s="500"/>
      <c r="T37" s="500"/>
    </row>
    <row r="38" ht="14.25" customHeight="1" spans="1:20">
      <c r="A38" s="165">
        <f t="shared" si="9"/>
        <v>35</v>
      </c>
      <c r="B38" s="523"/>
      <c r="C38" s="524" t="s">
        <v>22</v>
      </c>
      <c r="D38" s="525"/>
      <c r="E38" s="430"/>
      <c r="F38" s="438" t="s">
        <v>23</v>
      </c>
      <c r="G38" s="435" t="s">
        <v>24</v>
      </c>
      <c r="H38" s="522" t="s">
        <v>97</v>
      </c>
      <c r="I38" s="435" t="s">
        <v>98</v>
      </c>
      <c r="J38" s="522" t="s">
        <v>99</v>
      </c>
      <c r="K38" s="478">
        <v>6.1517</v>
      </c>
      <c r="L38" s="238">
        <f t="shared" si="8"/>
        <v>8.78814285714286</v>
      </c>
      <c r="M38" s="245">
        <f t="shared" si="6"/>
        <v>2.63644285714286</v>
      </c>
      <c r="N38" s="246">
        <f t="shared" si="7"/>
        <v>0.3</v>
      </c>
      <c r="O38" s="531"/>
      <c r="P38" s="240" t="s">
        <v>28</v>
      </c>
      <c r="Q38" s="269">
        <v>45444</v>
      </c>
      <c r="R38" s="500"/>
      <c r="S38" s="500"/>
      <c r="T38" s="500"/>
    </row>
    <row r="39" ht="14.25" customHeight="1" spans="1:20">
      <c r="A39" s="165">
        <f t="shared" si="9"/>
        <v>36</v>
      </c>
      <c r="B39" s="523"/>
      <c r="C39" s="524" t="s">
        <v>22</v>
      </c>
      <c r="D39" s="525"/>
      <c r="E39" s="430"/>
      <c r="F39" s="438" t="s">
        <v>23</v>
      </c>
      <c r="G39" s="435" t="s">
        <v>24</v>
      </c>
      <c r="H39" s="522" t="s">
        <v>97</v>
      </c>
      <c r="I39" s="435" t="s">
        <v>100</v>
      </c>
      <c r="J39" s="522" t="s">
        <v>101</v>
      </c>
      <c r="K39" s="478">
        <v>27.53075</v>
      </c>
      <c r="L39" s="238">
        <f t="shared" si="8"/>
        <v>39.3296428571429</v>
      </c>
      <c r="M39" s="245">
        <f t="shared" si="6"/>
        <v>11.7988928571429</v>
      </c>
      <c r="N39" s="246">
        <f t="shared" si="7"/>
        <v>0.3</v>
      </c>
      <c r="O39" s="531"/>
      <c r="P39" s="240" t="s">
        <v>28</v>
      </c>
      <c r="Q39" s="269">
        <v>45444</v>
      </c>
      <c r="R39" s="500"/>
      <c r="S39" s="500"/>
      <c r="T39" s="500"/>
    </row>
    <row r="40" ht="14.25" customHeight="1" spans="1:20">
      <c r="A40" s="165">
        <f t="shared" si="9"/>
        <v>37</v>
      </c>
      <c r="B40" s="523"/>
      <c r="C40" s="524" t="s">
        <v>22</v>
      </c>
      <c r="D40" s="525"/>
      <c r="E40" s="430"/>
      <c r="F40" s="438" t="s">
        <v>23</v>
      </c>
      <c r="G40" s="435" t="s">
        <v>24</v>
      </c>
      <c r="H40" s="522" t="s">
        <v>97</v>
      </c>
      <c r="I40" s="435" t="s">
        <v>102</v>
      </c>
      <c r="J40" s="522" t="s">
        <v>103</v>
      </c>
      <c r="K40" s="478">
        <v>31.36465</v>
      </c>
      <c r="L40" s="238">
        <f t="shared" si="8"/>
        <v>44.8066428571429</v>
      </c>
      <c r="M40" s="245">
        <f t="shared" si="6"/>
        <v>13.4419928571429</v>
      </c>
      <c r="N40" s="246">
        <f t="shared" si="7"/>
        <v>0.3</v>
      </c>
      <c r="O40" s="531"/>
      <c r="P40" s="240" t="s">
        <v>28</v>
      </c>
      <c r="Q40" s="269">
        <v>45444</v>
      </c>
      <c r="R40" s="500"/>
      <c r="S40" s="500"/>
      <c r="T40" s="500"/>
    </row>
    <row r="41" ht="14.25" customHeight="1" spans="1:20">
      <c r="A41" s="165">
        <f t="shared" si="9"/>
        <v>38</v>
      </c>
      <c r="B41" s="523"/>
      <c r="C41" s="524" t="s">
        <v>22</v>
      </c>
      <c r="D41" s="525"/>
      <c r="E41" s="430"/>
      <c r="F41" s="438" t="s">
        <v>23</v>
      </c>
      <c r="G41" s="435" t="s">
        <v>24</v>
      </c>
      <c r="H41" s="522" t="s">
        <v>97</v>
      </c>
      <c r="I41" s="435" t="s">
        <v>104</v>
      </c>
      <c r="J41" s="522" t="s">
        <v>105</v>
      </c>
      <c r="K41" s="478">
        <v>21.42135</v>
      </c>
      <c r="L41" s="238">
        <f t="shared" si="8"/>
        <v>30.6019285714286</v>
      </c>
      <c r="M41" s="245">
        <f t="shared" si="6"/>
        <v>9.18057857142857</v>
      </c>
      <c r="N41" s="246">
        <f t="shared" si="7"/>
        <v>0.3</v>
      </c>
      <c r="O41" s="531"/>
      <c r="P41" s="240" t="s">
        <v>28</v>
      </c>
      <c r="Q41" s="269">
        <v>45444</v>
      </c>
      <c r="R41" s="500"/>
      <c r="S41" s="500"/>
      <c r="T41" s="500"/>
    </row>
    <row r="42" s="514" customFormat="1" ht="14.25" customHeight="1" spans="1:20">
      <c r="A42" s="165">
        <f t="shared" si="9"/>
        <v>39</v>
      </c>
      <c r="B42" s="526"/>
      <c r="C42" s="527" t="s">
        <v>22</v>
      </c>
      <c r="D42" s="525"/>
      <c r="E42" s="430"/>
      <c r="F42" s="438" t="s">
        <v>23</v>
      </c>
      <c r="G42" s="435" t="s">
        <v>24</v>
      </c>
      <c r="H42" s="522" t="s">
        <v>106</v>
      </c>
      <c r="I42" s="435" t="s">
        <v>107</v>
      </c>
      <c r="J42" s="522" t="s">
        <v>108</v>
      </c>
      <c r="K42" s="478">
        <v>17.581242</v>
      </c>
      <c r="L42" s="238">
        <f t="shared" si="8"/>
        <v>25.11606</v>
      </c>
      <c r="M42" s="245">
        <f t="shared" si="6"/>
        <v>7.534818</v>
      </c>
      <c r="N42" s="246">
        <f t="shared" si="7"/>
        <v>0.3</v>
      </c>
      <c r="O42" s="531"/>
      <c r="P42" s="240" t="s">
        <v>28</v>
      </c>
      <c r="Q42" s="269">
        <v>45444</v>
      </c>
      <c r="R42" s="500"/>
      <c r="S42" s="500"/>
      <c r="T42" s="500"/>
    </row>
    <row r="43" s="514" customFormat="1" ht="14.25" customHeight="1" spans="1:20">
      <c r="A43" s="165">
        <f t="shared" ref="A43:A52" si="10">ROW()-3</f>
        <v>40</v>
      </c>
      <c r="B43" s="526"/>
      <c r="C43" s="527" t="s">
        <v>22</v>
      </c>
      <c r="D43" s="525"/>
      <c r="E43" s="430"/>
      <c r="F43" s="438" t="s">
        <v>23</v>
      </c>
      <c r="G43" s="435" t="s">
        <v>24</v>
      </c>
      <c r="H43" s="522" t="s">
        <v>106</v>
      </c>
      <c r="I43" s="435" t="s">
        <v>109</v>
      </c>
      <c r="J43" s="522" t="s">
        <v>110</v>
      </c>
      <c r="K43" s="478">
        <v>17.881242</v>
      </c>
      <c r="L43" s="238">
        <f t="shared" si="8"/>
        <v>25.5446314285714</v>
      </c>
      <c r="M43" s="245">
        <f t="shared" si="6"/>
        <v>7.66338942857143</v>
      </c>
      <c r="N43" s="246">
        <f t="shared" si="7"/>
        <v>0.3</v>
      </c>
      <c r="O43" s="531"/>
      <c r="P43" s="240" t="s">
        <v>28</v>
      </c>
      <c r="Q43" s="269">
        <v>45444</v>
      </c>
      <c r="R43" s="500"/>
      <c r="S43" s="500"/>
      <c r="T43" s="500"/>
    </row>
    <row r="44" s="514" customFormat="1" ht="14.25" customHeight="1" spans="1:20">
      <c r="A44" s="165">
        <f t="shared" si="10"/>
        <v>41</v>
      </c>
      <c r="B44" s="526"/>
      <c r="C44" s="527" t="s">
        <v>22</v>
      </c>
      <c r="D44" s="525"/>
      <c r="E44" s="430"/>
      <c r="F44" s="438" t="s">
        <v>23</v>
      </c>
      <c r="G44" s="435" t="s">
        <v>24</v>
      </c>
      <c r="H44" s="522" t="s">
        <v>106</v>
      </c>
      <c r="I44" s="435" t="s">
        <v>111</v>
      </c>
      <c r="J44" s="522" t="s">
        <v>112</v>
      </c>
      <c r="K44" s="478">
        <v>7.5595</v>
      </c>
      <c r="L44" s="238">
        <f t="shared" si="8"/>
        <v>10.7992857142857</v>
      </c>
      <c r="M44" s="245">
        <f t="shared" si="6"/>
        <v>3.23978571428571</v>
      </c>
      <c r="N44" s="246">
        <f t="shared" si="7"/>
        <v>0.3</v>
      </c>
      <c r="O44" s="531"/>
      <c r="P44" s="240" t="s">
        <v>28</v>
      </c>
      <c r="Q44" s="269">
        <v>45444</v>
      </c>
      <c r="R44" s="500"/>
      <c r="S44" s="500"/>
      <c r="T44" s="500"/>
    </row>
    <row r="45" ht="14.25" customHeight="1" spans="1:20">
      <c r="A45" s="165">
        <f t="shared" si="10"/>
        <v>42</v>
      </c>
      <c r="B45" s="523"/>
      <c r="C45" s="524" t="s">
        <v>22</v>
      </c>
      <c r="D45" s="525"/>
      <c r="E45" s="430"/>
      <c r="F45" s="438" t="s">
        <v>23</v>
      </c>
      <c r="G45" s="435" t="s">
        <v>24</v>
      </c>
      <c r="H45" s="522" t="s">
        <v>113</v>
      </c>
      <c r="I45" s="435" t="s">
        <v>114</v>
      </c>
      <c r="J45" s="522" t="s">
        <v>115</v>
      </c>
      <c r="K45" s="478">
        <v>68.30469</v>
      </c>
      <c r="L45" s="238">
        <f t="shared" si="8"/>
        <v>97.5781285714286</v>
      </c>
      <c r="M45" s="245">
        <f t="shared" si="6"/>
        <v>29.2734385714286</v>
      </c>
      <c r="N45" s="246">
        <f t="shared" si="7"/>
        <v>0.3</v>
      </c>
      <c r="O45" s="531"/>
      <c r="P45" s="240" t="s">
        <v>28</v>
      </c>
      <c r="Q45" s="269">
        <v>45444</v>
      </c>
      <c r="R45" s="500"/>
      <c r="S45" s="500"/>
      <c r="T45" s="500"/>
    </row>
    <row r="46" ht="14.25" customHeight="1" spans="1:20">
      <c r="A46" s="165">
        <f t="shared" si="10"/>
        <v>43</v>
      </c>
      <c r="B46" s="523"/>
      <c r="C46" s="524" t="s">
        <v>22</v>
      </c>
      <c r="D46" s="525"/>
      <c r="E46" s="430"/>
      <c r="F46" s="438" t="s">
        <v>23</v>
      </c>
      <c r="G46" s="435" t="s">
        <v>24</v>
      </c>
      <c r="H46" s="522" t="s">
        <v>116</v>
      </c>
      <c r="I46" s="435" t="s">
        <v>117</v>
      </c>
      <c r="J46" s="522" t="s">
        <v>118</v>
      </c>
      <c r="K46" s="478">
        <v>29.84233</v>
      </c>
      <c r="L46" s="238">
        <f t="shared" ref="L46:L63" si="11">K46/0.7</f>
        <v>42.6319</v>
      </c>
      <c r="M46" s="245">
        <f t="shared" si="6"/>
        <v>12.78957</v>
      </c>
      <c r="N46" s="246">
        <f t="shared" si="7"/>
        <v>0.3</v>
      </c>
      <c r="O46" s="531"/>
      <c r="P46" s="240" t="s">
        <v>28</v>
      </c>
      <c r="Q46" s="269">
        <v>45444</v>
      </c>
      <c r="R46" s="500"/>
      <c r="S46" s="500"/>
      <c r="T46" s="500"/>
    </row>
    <row r="47" s="514" customFormat="1" ht="14.25" customHeight="1" spans="1:20">
      <c r="A47" s="165">
        <f t="shared" si="10"/>
        <v>44</v>
      </c>
      <c r="B47" s="526"/>
      <c r="C47" s="527" t="s">
        <v>22</v>
      </c>
      <c r="D47" s="525"/>
      <c r="E47" s="430"/>
      <c r="F47" s="438" t="s">
        <v>23</v>
      </c>
      <c r="G47" s="435" t="s">
        <v>24</v>
      </c>
      <c r="H47" s="522" t="s">
        <v>116</v>
      </c>
      <c r="I47" s="435" t="s">
        <v>119</v>
      </c>
      <c r="J47" s="522" t="s">
        <v>120</v>
      </c>
      <c r="K47" s="478">
        <v>34.025528</v>
      </c>
      <c r="L47" s="238">
        <f t="shared" si="11"/>
        <v>48.6078971428571</v>
      </c>
      <c r="M47" s="245">
        <f t="shared" si="6"/>
        <v>14.5823691428571</v>
      </c>
      <c r="N47" s="246">
        <f t="shared" si="7"/>
        <v>0.3</v>
      </c>
      <c r="O47" s="531"/>
      <c r="P47" s="240" t="s">
        <v>28</v>
      </c>
      <c r="Q47" s="269">
        <v>45444</v>
      </c>
      <c r="R47" s="500"/>
      <c r="S47" s="500"/>
      <c r="T47" s="500"/>
    </row>
    <row r="48" s="514" customFormat="1" ht="14.25" customHeight="1" spans="1:20">
      <c r="A48" s="165">
        <f t="shared" si="10"/>
        <v>45</v>
      </c>
      <c r="B48" s="526"/>
      <c r="C48" s="527" t="s">
        <v>22</v>
      </c>
      <c r="D48" s="525"/>
      <c r="E48" s="430"/>
      <c r="F48" s="438" t="s">
        <v>23</v>
      </c>
      <c r="G48" s="435" t="s">
        <v>24</v>
      </c>
      <c r="H48" s="522" t="s">
        <v>116</v>
      </c>
      <c r="I48" s="435" t="s">
        <v>121</v>
      </c>
      <c r="J48" s="522" t="s">
        <v>122</v>
      </c>
      <c r="K48" s="478">
        <v>14.70488208</v>
      </c>
      <c r="L48" s="238">
        <f t="shared" si="11"/>
        <v>21.0069744</v>
      </c>
      <c r="M48" s="245">
        <f t="shared" si="6"/>
        <v>6.30209232</v>
      </c>
      <c r="N48" s="246">
        <f t="shared" si="7"/>
        <v>0.3</v>
      </c>
      <c r="O48" s="531"/>
      <c r="P48" s="240" t="s">
        <v>28</v>
      </c>
      <c r="Q48" s="269">
        <v>45444</v>
      </c>
      <c r="R48" s="500"/>
      <c r="S48" s="500"/>
      <c r="T48" s="500"/>
    </row>
    <row r="49" ht="14.25" customHeight="1" spans="1:20">
      <c r="A49" s="165">
        <f t="shared" si="10"/>
        <v>46</v>
      </c>
      <c r="B49" s="523"/>
      <c r="C49" s="524" t="s">
        <v>22</v>
      </c>
      <c r="D49" s="525"/>
      <c r="E49" s="430"/>
      <c r="F49" s="438" t="s">
        <v>23</v>
      </c>
      <c r="G49" s="435" t="s">
        <v>24</v>
      </c>
      <c r="H49" s="522" t="s">
        <v>116</v>
      </c>
      <c r="I49" s="435" t="s">
        <v>123</v>
      </c>
      <c r="J49" s="522" t="s">
        <v>124</v>
      </c>
      <c r="K49" s="478">
        <v>20.98112376</v>
      </c>
      <c r="L49" s="238">
        <f t="shared" si="11"/>
        <v>29.9730339428571</v>
      </c>
      <c r="M49" s="245">
        <f t="shared" si="6"/>
        <v>8.99191018285714</v>
      </c>
      <c r="N49" s="246">
        <f t="shared" si="7"/>
        <v>0.3</v>
      </c>
      <c r="O49" s="531"/>
      <c r="P49" s="240" t="s">
        <v>28</v>
      </c>
      <c r="Q49" s="269">
        <v>45444</v>
      </c>
      <c r="R49" s="500"/>
      <c r="S49" s="500"/>
      <c r="T49" s="500"/>
    </row>
    <row r="50" s="514" customFormat="1" ht="14.25" customHeight="1" spans="1:20">
      <c r="A50" s="165">
        <f t="shared" si="10"/>
        <v>47</v>
      </c>
      <c r="B50" s="526"/>
      <c r="C50" s="527" t="s">
        <v>22</v>
      </c>
      <c r="D50" s="525"/>
      <c r="E50" s="430"/>
      <c r="F50" s="438" t="s">
        <v>23</v>
      </c>
      <c r="G50" s="435" t="s">
        <v>24</v>
      </c>
      <c r="H50" s="522" t="s">
        <v>116</v>
      </c>
      <c r="I50" s="435" t="s">
        <v>125</v>
      </c>
      <c r="J50" s="522" t="s">
        <v>126</v>
      </c>
      <c r="K50" s="478">
        <v>20.35186</v>
      </c>
      <c r="L50" s="238">
        <f t="shared" si="11"/>
        <v>29.0740857142857</v>
      </c>
      <c r="M50" s="245">
        <f t="shared" si="6"/>
        <v>8.72222571428572</v>
      </c>
      <c r="N50" s="246">
        <f t="shared" si="7"/>
        <v>0.3</v>
      </c>
      <c r="O50" s="531"/>
      <c r="P50" s="240" t="s">
        <v>28</v>
      </c>
      <c r="Q50" s="269">
        <v>45444</v>
      </c>
      <c r="R50" s="500"/>
      <c r="S50" s="500"/>
      <c r="T50" s="500"/>
    </row>
    <row r="51" s="514" customFormat="1" ht="14.25" customHeight="1" spans="1:20">
      <c r="A51" s="165">
        <f t="shared" si="10"/>
        <v>48</v>
      </c>
      <c r="B51" s="526"/>
      <c r="C51" s="527" t="s">
        <v>22</v>
      </c>
      <c r="D51" s="525"/>
      <c r="E51" s="430"/>
      <c r="F51" s="438" t="s">
        <v>23</v>
      </c>
      <c r="G51" s="435" t="s">
        <v>24</v>
      </c>
      <c r="H51" s="522" t="s">
        <v>116</v>
      </c>
      <c r="I51" s="435" t="s">
        <v>127</v>
      </c>
      <c r="J51" s="522" t="s">
        <v>128</v>
      </c>
      <c r="K51" s="478">
        <v>6.75983376</v>
      </c>
      <c r="L51" s="238">
        <f t="shared" si="11"/>
        <v>9.65690537142857</v>
      </c>
      <c r="M51" s="245">
        <f t="shared" si="6"/>
        <v>2.89707161142857</v>
      </c>
      <c r="N51" s="246">
        <f t="shared" si="7"/>
        <v>0.3</v>
      </c>
      <c r="O51" s="531"/>
      <c r="P51" s="240" t="s">
        <v>28</v>
      </c>
      <c r="Q51" s="269">
        <v>45444</v>
      </c>
      <c r="R51" s="500"/>
      <c r="S51" s="500"/>
      <c r="T51" s="500"/>
    </row>
    <row r="52" s="514" customFormat="1" ht="14.25" customHeight="1" spans="1:20">
      <c r="A52" s="165">
        <f t="shared" si="10"/>
        <v>49</v>
      </c>
      <c r="B52" s="526"/>
      <c r="C52" s="527" t="s">
        <v>22</v>
      </c>
      <c r="D52" s="525"/>
      <c r="E52" s="430"/>
      <c r="F52" s="438" t="s">
        <v>23</v>
      </c>
      <c r="G52" s="435" t="s">
        <v>24</v>
      </c>
      <c r="H52" s="522" t="s">
        <v>116</v>
      </c>
      <c r="I52" s="435" t="s">
        <v>129</v>
      </c>
      <c r="J52" s="522" t="s">
        <v>130</v>
      </c>
      <c r="K52" s="478">
        <v>6.1517</v>
      </c>
      <c r="L52" s="238">
        <f t="shared" si="11"/>
        <v>8.78814285714286</v>
      </c>
      <c r="M52" s="245">
        <f t="shared" si="6"/>
        <v>2.63644285714286</v>
      </c>
      <c r="N52" s="246">
        <f t="shared" si="7"/>
        <v>0.3</v>
      </c>
      <c r="O52" s="531"/>
      <c r="P52" s="240" t="s">
        <v>28</v>
      </c>
      <c r="Q52" s="269">
        <v>45444</v>
      </c>
      <c r="R52" s="500"/>
      <c r="S52" s="500"/>
      <c r="T52" s="500"/>
    </row>
    <row r="53" s="514" customFormat="1" ht="14.25" customHeight="1" spans="1:20">
      <c r="A53" s="165">
        <f t="shared" ref="A53:A62" si="12">ROW()-3</f>
        <v>50</v>
      </c>
      <c r="B53" s="526"/>
      <c r="C53" s="527" t="s">
        <v>22</v>
      </c>
      <c r="D53" s="525"/>
      <c r="E53" s="430"/>
      <c r="F53" s="438" t="s">
        <v>23</v>
      </c>
      <c r="G53" s="435" t="s">
        <v>24</v>
      </c>
      <c r="H53" s="522" t="s">
        <v>116</v>
      </c>
      <c r="I53" s="435" t="s">
        <v>131</v>
      </c>
      <c r="J53" s="522" t="s">
        <v>132</v>
      </c>
      <c r="K53" s="478">
        <v>5.9578964601</v>
      </c>
      <c r="L53" s="238">
        <f t="shared" si="11"/>
        <v>8.51128065728571</v>
      </c>
      <c r="M53" s="245">
        <f t="shared" si="6"/>
        <v>2.55338419718572</v>
      </c>
      <c r="N53" s="246">
        <f t="shared" si="7"/>
        <v>0.3</v>
      </c>
      <c r="O53" s="531"/>
      <c r="P53" s="240" t="s">
        <v>28</v>
      </c>
      <c r="Q53" s="269">
        <v>45444</v>
      </c>
      <c r="R53" s="500"/>
      <c r="S53" s="500"/>
      <c r="T53" s="500"/>
    </row>
    <row r="54" s="514" customFormat="1" ht="14.25" customHeight="1" spans="1:20">
      <c r="A54" s="165">
        <f t="shared" si="12"/>
        <v>51</v>
      </c>
      <c r="B54" s="526"/>
      <c r="C54" s="527" t="s">
        <v>22</v>
      </c>
      <c r="D54" s="525"/>
      <c r="E54" s="430"/>
      <c r="F54" s="438" t="s">
        <v>23</v>
      </c>
      <c r="G54" s="435" t="s">
        <v>24</v>
      </c>
      <c r="H54" s="522" t="s">
        <v>116</v>
      </c>
      <c r="I54" s="435" t="s">
        <v>133</v>
      </c>
      <c r="J54" s="522" t="s">
        <v>134</v>
      </c>
      <c r="K54" s="478">
        <v>31.22465</v>
      </c>
      <c r="L54" s="238">
        <f t="shared" si="11"/>
        <v>44.6066428571429</v>
      </c>
      <c r="M54" s="245">
        <f t="shared" si="6"/>
        <v>13.3819928571429</v>
      </c>
      <c r="N54" s="246">
        <f t="shared" si="7"/>
        <v>0.3</v>
      </c>
      <c r="O54" s="531"/>
      <c r="P54" s="240" t="s">
        <v>28</v>
      </c>
      <c r="Q54" s="269">
        <v>45444</v>
      </c>
      <c r="R54" s="500"/>
      <c r="S54" s="500"/>
      <c r="T54" s="500"/>
    </row>
    <row r="55" s="514" customFormat="1" ht="14.25" customHeight="1" spans="1:20">
      <c r="A55" s="165">
        <f t="shared" si="12"/>
        <v>52</v>
      </c>
      <c r="B55" s="526"/>
      <c r="C55" s="527" t="s">
        <v>22</v>
      </c>
      <c r="D55" s="525"/>
      <c r="E55" s="430"/>
      <c r="F55" s="438" t="s">
        <v>23</v>
      </c>
      <c r="G55" s="435" t="s">
        <v>24</v>
      </c>
      <c r="H55" s="522" t="s">
        <v>116</v>
      </c>
      <c r="I55" s="435" t="s">
        <v>135</v>
      </c>
      <c r="J55" s="522" t="s">
        <v>136</v>
      </c>
      <c r="K55" s="478">
        <v>21.42335</v>
      </c>
      <c r="L55" s="238">
        <f t="shared" si="11"/>
        <v>30.6047857142857</v>
      </c>
      <c r="M55" s="245">
        <f t="shared" si="6"/>
        <v>9.18143571428572</v>
      </c>
      <c r="N55" s="246">
        <f t="shared" si="7"/>
        <v>0.3</v>
      </c>
      <c r="O55" s="531"/>
      <c r="P55" s="240" t="s">
        <v>28</v>
      </c>
      <c r="Q55" s="269">
        <v>45444</v>
      </c>
      <c r="R55" s="500"/>
      <c r="S55" s="500"/>
      <c r="T55" s="500"/>
    </row>
    <row r="56" s="514" customFormat="1" ht="14.25" customHeight="1" spans="1:20">
      <c r="A56" s="165">
        <f t="shared" si="12"/>
        <v>53</v>
      </c>
      <c r="B56" s="526"/>
      <c r="C56" s="527" t="s">
        <v>22</v>
      </c>
      <c r="D56" s="525"/>
      <c r="E56" s="430"/>
      <c r="F56" s="438" t="s">
        <v>23</v>
      </c>
      <c r="G56" s="435" t="s">
        <v>24</v>
      </c>
      <c r="H56" s="522" t="s">
        <v>116</v>
      </c>
      <c r="I56" s="435" t="s">
        <v>137</v>
      </c>
      <c r="J56" s="522" t="s">
        <v>136</v>
      </c>
      <c r="K56" s="478">
        <v>21.58695</v>
      </c>
      <c r="L56" s="238">
        <f t="shared" si="11"/>
        <v>30.8385</v>
      </c>
      <c r="M56" s="245">
        <f t="shared" si="6"/>
        <v>9.25155</v>
      </c>
      <c r="N56" s="246">
        <f t="shared" si="7"/>
        <v>0.3</v>
      </c>
      <c r="O56" s="531"/>
      <c r="P56" s="240" t="s">
        <v>28</v>
      </c>
      <c r="Q56" s="269">
        <v>45444</v>
      </c>
      <c r="R56" s="500"/>
      <c r="S56" s="500"/>
      <c r="T56" s="500"/>
    </row>
    <row r="57" s="514" customFormat="1" ht="14.25" customHeight="1" spans="1:20">
      <c r="A57" s="165">
        <f t="shared" si="12"/>
        <v>54</v>
      </c>
      <c r="B57" s="526"/>
      <c r="C57" s="527" t="s">
        <v>22</v>
      </c>
      <c r="D57" s="525"/>
      <c r="E57" s="430"/>
      <c r="F57" s="438" t="s">
        <v>23</v>
      </c>
      <c r="G57" s="435" t="s">
        <v>24</v>
      </c>
      <c r="H57" s="522" t="s">
        <v>116</v>
      </c>
      <c r="I57" s="435" t="s">
        <v>138</v>
      </c>
      <c r="J57" s="522" t="s">
        <v>103</v>
      </c>
      <c r="K57" s="478">
        <v>62.57</v>
      </c>
      <c r="L57" s="238">
        <f t="shared" si="11"/>
        <v>89.3857142857143</v>
      </c>
      <c r="M57" s="245">
        <f t="shared" si="6"/>
        <v>26.8157142857143</v>
      </c>
      <c r="N57" s="246">
        <f t="shared" si="7"/>
        <v>0.3</v>
      </c>
      <c r="O57" s="531"/>
      <c r="P57" s="240" t="s">
        <v>28</v>
      </c>
      <c r="Q57" s="269">
        <v>45444</v>
      </c>
      <c r="R57" s="500"/>
      <c r="S57" s="500"/>
      <c r="T57" s="500"/>
    </row>
    <row r="58" s="514" customFormat="1" ht="14.25" customHeight="1" spans="1:20">
      <c r="A58" s="165">
        <f t="shared" si="12"/>
        <v>55</v>
      </c>
      <c r="B58" s="526"/>
      <c r="C58" s="527" t="s">
        <v>22</v>
      </c>
      <c r="D58" s="525"/>
      <c r="E58" s="430"/>
      <c r="F58" s="438" t="s">
        <v>23</v>
      </c>
      <c r="G58" s="435" t="s">
        <v>24</v>
      </c>
      <c r="H58" s="522" t="s">
        <v>116</v>
      </c>
      <c r="I58" s="435" t="s">
        <v>139</v>
      </c>
      <c r="J58" s="522" t="s">
        <v>105</v>
      </c>
      <c r="K58" s="478">
        <v>48.89</v>
      </c>
      <c r="L58" s="238">
        <f t="shared" si="11"/>
        <v>69.8428571428571</v>
      </c>
      <c r="M58" s="245">
        <f t="shared" si="6"/>
        <v>20.9528571428571</v>
      </c>
      <c r="N58" s="246">
        <f t="shared" si="7"/>
        <v>0.3</v>
      </c>
      <c r="O58" s="531"/>
      <c r="P58" s="240" t="s">
        <v>28</v>
      </c>
      <c r="Q58" s="269">
        <v>45444</v>
      </c>
      <c r="R58" s="500"/>
      <c r="S58" s="500"/>
      <c r="T58" s="500"/>
    </row>
    <row r="59" s="514" customFormat="1" ht="14.25" customHeight="1" spans="1:20">
      <c r="A59" s="165">
        <f t="shared" si="12"/>
        <v>56</v>
      </c>
      <c r="B59" s="526"/>
      <c r="C59" s="527" t="s">
        <v>22</v>
      </c>
      <c r="D59" s="525"/>
      <c r="E59" s="430"/>
      <c r="F59" s="438" t="s">
        <v>23</v>
      </c>
      <c r="G59" s="435" t="s">
        <v>24</v>
      </c>
      <c r="H59" s="522" t="s">
        <v>140</v>
      </c>
      <c r="I59" s="435" t="s">
        <v>141</v>
      </c>
      <c r="J59" s="522" t="s">
        <v>142</v>
      </c>
      <c r="K59" s="478">
        <v>34.114328</v>
      </c>
      <c r="L59" s="238">
        <f t="shared" si="11"/>
        <v>48.7347542857143</v>
      </c>
      <c r="M59" s="245">
        <f t="shared" ref="M59:M66" si="13">L59-K59</f>
        <v>14.6204262857143</v>
      </c>
      <c r="N59" s="246">
        <f t="shared" ref="N59:N66" si="14">M59/L59</f>
        <v>0.3</v>
      </c>
      <c r="O59" s="531"/>
      <c r="P59" s="240" t="s">
        <v>28</v>
      </c>
      <c r="Q59" s="269">
        <v>45444</v>
      </c>
      <c r="R59" s="500"/>
      <c r="S59" s="500"/>
      <c r="T59" s="500"/>
    </row>
    <row r="60" ht="14.25" customHeight="1" spans="1:20">
      <c r="A60" s="165">
        <f t="shared" si="12"/>
        <v>57</v>
      </c>
      <c r="B60" s="523"/>
      <c r="C60" s="524" t="s">
        <v>22</v>
      </c>
      <c r="D60" s="525"/>
      <c r="E60" s="528"/>
      <c r="F60" s="438" t="s">
        <v>23</v>
      </c>
      <c r="G60" s="435" t="s">
        <v>24</v>
      </c>
      <c r="H60" s="522" t="s">
        <v>106</v>
      </c>
      <c r="I60" s="435" t="s">
        <v>143</v>
      </c>
      <c r="J60" s="522" t="s">
        <v>144</v>
      </c>
      <c r="K60" s="478">
        <v>8.139878</v>
      </c>
      <c r="L60" s="238">
        <f t="shared" si="11"/>
        <v>11.6283971428571</v>
      </c>
      <c r="M60" s="238">
        <f t="shared" si="13"/>
        <v>3.48851914285714</v>
      </c>
      <c r="N60" s="239">
        <f t="shared" si="14"/>
        <v>0.3</v>
      </c>
      <c r="O60" s="531"/>
      <c r="P60" s="240" t="s">
        <v>28</v>
      </c>
      <c r="Q60" s="269">
        <v>45444</v>
      </c>
      <c r="R60" s="500"/>
      <c r="S60" s="500"/>
      <c r="T60" s="500"/>
    </row>
    <row r="61" s="514" customFormat="1" ht="14.25" customHeight="1" spans="1:20">
      <c r="A61" s="165">
        <f t="shared" si="12"/>
        <v>58</v>
      </c>
      <c r="B61" s="526"/>
      <c r="C61" s="527" t="s">
        <v>22</v>
      </c>
      <c r="D61" s="525"/>
      <c r="E61" s="528"/>
      <c r="F61" s="438" t="s">
        <v>23</v>
      </c>
      <c r="G61" s="435" t="s">
        <v>24</v>
      </c>
      <c r="H61" s="522" t="s">
        <v>106</v>
      </c>
      <c r="I61" s="435" t="s">
        <v>145</v>
      </c>
      <c r="J61" s="522" t="s">
        <v>146</v>
      </c>
      <c r="K61" s="478">
        <v>20.068866</v>
      </c>
      <c r="L61" s="238">
        <f t="shared" si="11"/>
        <v>28.6698085714286</v>
      </c>
      <c r="M61" s="238">
        <f t="shared" si="13"/>
        <v>8.60094257142857</v>
      </c>
      <c r="N61" s="239">
        <f t="shared" si="14"/>
        <v>0.3</v>
      </c>
      <c r="O61" s="531"/>
      <c r="P61" s="240" t="s">
        <v>28</v>
      </c>
      <c r="Q61" s="269">
        <v>45444</v>
      </c>
      <c r="R61" s="500"/>
      <c r="S61" s="500"/>
      <c r="T61" s="500"/>
    </row>
    <row r="62" s="514" customFormat="1" ht="14.25" customHeight="1" spans="1:20">
      <c r="A62" s="165">
        <f t="shared" si="12"/>
        <v>59</v>
      </c>
      <c r="B62" s="526"/>
      <c r="C62" s="527" t="s">
        <v>22</v>
      </c>
      <c r="D62" s="525"/>
      <c r="E62" s="528"/>
      <c r="F62" s="438" t="s">
        <v>23</v>
      </c>
      <c r="G62" s="435" t="s">
        <v>24</v>
      </c>
      <c r="H62" s="522" t="s">
        <v>106</v>
      </c>
      <c r="I62" s="435" t="s">
        <v>147</v>
      </c>
      <c r="J62" s="522" t="s">
        <v>108</v>
      </c>
      <c r="K62" s="478">
        <v>17.22181</v>
      </c>
      <c r="L62" s="238">
        <f t="shared" si="11"/>
        <v>24.6025857142857</v>
      </c>
      <c r="M62" s="238">
        <f t="shared" si="13"/>
        <v>7.38077571428571</v>
      </c>
      <c r="N62" s="239">
        <f t="shared" si="14"/>
        <v>0.3</v>
      </c>
      <c r="O62" s="531"/>
      <c r="P62" s="240" t="s">
        <v>28</v>
      </c>
      <c r="Q62" s="269">
        <v>45444</v>
      </c>
      <c r="R62" s="500"/>
      <c r="S62" s="500"/>
      <c r="T62" s="500"/>
    </row>
    <row r="63" ht="14.25" customHeight="1" spans="1:20">
      <c r="A63" s="165">
        <f t="shared" ref="A63:A70" si="15">ROW()-3</f>
        <v>60</v>
      </c>
      <c r="B63" s="523"/>
      <c r="C63" s="524" t="s">
        <v>22</v>
      </c>
      <c r="D63" s="525"/>
      <c r="E63" s="528"/>
      <c r="F63" s="438" t="s">
        <v>23</v>
      </c>
      <c r="G63" s="435" t="s">
        <v>24</v>
      </c>
      <c r="H63" s="522" t="s">
        <v>106</v>
      </c>
      <c r="I63" s="435" t="s">
        <v>148</v>
      </c>
      <c r="J63" s="522" t="s">
        <v>110</v>
      </c>
      <c r="K63" s="478">
        <v>17.22181</v>
      </c>
      <c r="L63" s="238">
        <f t="shared" si="11"/>
        <v>24.6025857142857</v>
      </c>
      <c r="M63" s="238">
        <f t="shared" si="13"/>
        <v>7.38077571428571</v>
      </c>
      <c r="N63" s="239">
        <f t="shared" si="14"/>
        <v>0.3</v>
      </c>
      <c r="O63" s="531"/>
      <c r="P63" s="240" t="s">
        <v>28</v>
      </c>
      <c r="Q63" s="269">
        <v>45444</v>
      </c>
      <c r="R63" s="500"/>
      <c r="S63" s="500"/>
      <c r="T63" s="500"/>
    </row>
    <row r="64" s="514" customFormat="1" ht="14.25" customHeight="1" spans="1:20">
      <c r="A64" s="165">
        <f t="shared" si="15"/>
        <v>61</v>
      </c>
      <c r="B64" s="526"/>
      <c r="C64" s="527" t="s">
        <v>22</v>
      </c>
      <c r="D64" s="525"/>
      <c r="E64" s="528"/>
      <c r="F64" s="438" t="s">
        <v>23</v>
      </c>
      <c r="G64" s="435" t="s">
        <v>24</v>
      </c>
      <c r="H64" s="522" t="s">
        <v>106</v>
      </c>
      <c r="I64" s="435" t="s">
        <v>149</v>
      </c>
      <c r="J64" s="522" t="s">
        <v>144</v>
      </c>
      <c r="K64" s="478">
        <v>9.201808</v>
      </c>
      <c r="L64" s="238">
        <f t="shared" ref="L64:L70" si="16">K64/0.7</f>
        <v>13.14544</v>
      </c>
      <c r="M64" s="238">
        <f t="shared" si="13"/>
        <v>3.943632</v>
      </c>
      <c r="N64" s="239">
        <f t="shared" si="14"/>
        <v>0.3</v>
      </c>
      <c r="O64" s="531"/>
      <c r="P64" s="240" t="s">
        <v>28</v>
      </c>
      <c r="Q64" s="269">
        <v>45444</v>
      </c>
      <c r="R64" s="500"/>
      <c r="S64" s="500"/>
      <c r="T64" s="500"/>
    </row>
    <row r="65" s="514" customFormat="1" ht="14.25" customHeight="1" spans="1:20">
      <c r="A65" s="165">
        <f t="shared" si="15"/>
        <v>62</v>
      </c>
      <c r="B65" s="523"/>
      <c r="C65" s="524" t="s">
        <v>22</v>
      </c>
      <c r="D65" s="525"/>
      <c r="E65" s="528"/>
      <c r="F65" s="438" t="s">
        <v>23</v>
      </c>
      <c r="G65" s="435" t="s">
        <v>24</v>
      </c>
      <c r="H65" s="522" t="s">
        <v>113</v>
      </c>
      <c r="I65" s="435" t="s">
        <v>150</v>
      </c>
      <c r="J65" s="522" t="s">
        <v>151</v>
      </c>
      <c r="K65" s="478">
        <v>50.72829</v>
      </c>
      <c r="L65" s="238">
        <f t="shared" si="16"/>
        <v>72.4689857142857</v>
      </c>
      <c r="M65" s="238">
        <f t="shared" si="13"/>
        <v>21.7406957142857</v>
      </c>
      <c r="N65" s="239">
        <f t="shared" si="14"/>
        <v>0.3</v>
      </c>
      <c r="O65" s="531"/>
      <c r="P65" s="240" t="s">
        <v>28</v>
      </c>
      <c r="Q65" s="269">
        <v>45444</v>
      </c>
      <c r="R65" s="500"/>
      <c r="S65" s="500"/>
      <c r="T65" s="500"/>
    </row>
    <row r="66" s="514" customFormat="1" ht="14.25" customHeight="1" spans="1:20">
      <c r="A66" s="165">
        <f t="shared" si="15"/>
        <v>63</v>
      </c>
      <c r="B66" s="526"/>
      <c r="C66" s="527" t="s">
        <v>22</v>
      </c>
      <c r="D66" s="525"/>
      <c r="E66" s="528"/>
      <c r="F66" s="438" t="s">
        <v>23</v>
      </c>
      <c r="G66" s="435" t="s">
        <v>24</v>
      </c>
      <c r="H66" s="522" t="s">
        <v>113</v>
      </c>
      <c r="I66" s="435" t="s">
        <v>152</v>
      </c>
      <c r="J66" s="522" t="s">
        <v>151</v>
      </c>
      <c r="K66" s="478">
        <v>50.72829</v>
      </c>
      <c r="L66" s="238">
        <f t="shared" si="16"/>
        <v>72.4689857142857</v>
      </c>
      <c r="M66" s="238">
        <f t="shared" si="13"/>
        <v>21.7406957142857</v>
      </c>
      <c r="N66" s="239">
        <f t="shared" si="14"/>
        <v>0.3</v>
      </c>
      <c r="O66" s="531"/>
      <c r="P66" s="240" t="s">
        <v>28</v>
      </c>
      <c r="Q66" s="269">
        <v>45444</v>
      </c>
      <c r="R66" s="500"/>
      <c r="S66" s="500"/>
      <c r="T66" s="500"/>
    </row>
    <row r="67" s="514" customFormat="1" ht="14.25" customHeight="1" spans="1:20">
      <c r="A67" s="165">
        <f t="shared" si="15"/>
        <v>64</v>
      </c>
      <c r="B67" s="526"/>
      <c r="C67" s="527" t="s">
        <v>22</v>
      </c>
      <c r="D67" s="525"/>
      <c r="E67" s="532"/>
      <c r="F67" s="438" t="s">
        <v>23</v>
      </c>
      <c r="G67" s="435" t="s">
        <v>24</v>
      </c>
      <c r="H67" s="522" t="s">
        <v>113</v>
      </c>
      <c r="I67" s="435" t="s">
        <v>153</v>
      </c>
      <c r="J67" s="522" t="s">
        <v>151</v>
      </c>
      <c r="K67" s="478">
        <v>50.72829</v>
      </c>
      <c r="L67" s="238">
        <f t="shared" si="16"/>
        <v>72.4689857142857</v>
      </c>
      <c r="M67" s="238">
        <f t="shared" ref="M67:M68" si="17">L67-K67</f>
        <v>21.7406957142857</v>
      </c>
      <c r="N67" s="239">
        <f t="shared" ref="N67:N68" si="18">M67/L67</f>
        <v>0.3</v>
      </c>
      <c r="O67" s="531"/>
      <c r="P67" s="240" t="s">
        <v>28</v>
      </c>
      <c r="Q67" s="269">
        <v>45444</v>
      </c>
      <c r="R67" s="500"/>
      <c r="S67" s="500"/>
      <c r="T67" s="500"/>
    </row>
    <row r="68" s="514" customFormat="1" ht="14.25" customHeight="1" spans="1:20">
      <c r="A68" s="165">
        <f t="shared" si="15"/>
        <v>65</v>
      </c>
      <c r="B68" s="526"/>
      <c r="C68" s="527" t="s">
        <v>22</v>
      </c>
      <c r="D68" s="525"/>
      <c r="E68" s="532"/>
      <c r="F68" s="438" t="s">
        <v>23</v>
      </c>
      <c r="G68" s="435" t="s">
        <v>24</v>
      </c>
      <c r="H68" s="522" t="s">
        <v>113</v>
      </c>
      <c r="I68" s="435" t="s">
        <v>154</v>
      </c>
      <c r="J68" s="522" t="s">
        <v>151</v>
      </c>
      <c r="K68" s="478">
        <v>50.72829</v>
      </c>
      <c r="L68" s="238">
        <f t="shared" si="16"/>
        <v>72.4689857142857</v>
      </c>
      <c r="M68" s="238">
        <f t="shared" si="17"/>
        <v>21.7406957142857</v>
      </c>
      <c r="N68" s="239">
        <f t="shared" si="18"/>
        <v>0.3</v>
      </c>
      <c r="O68" s="531"/>
      <c r="P68" s="240" t="s">
        <v>28</v>
      </c>
      <c r="Q68" s="269">
        <v>45444</v>
      </c>
      <c r="R68" s="500"/>
      <c r="S68" s="500"/>
      <c r="T68" s="500"/>
    </row>
    <row r="69" s="514" customFormat="1" ht="14.25" customHeight="1" spans="1:20">
      <c r="A69" s="165">
        <f t="shared" si="15"/>
        <v>66</v>
      </c>
      <c r="B69" s="526"/>
      <c r="C69" s="527" t="s">
        <v>22</v>
      </c>
      <c r="D69" s="525"/>
      <c r="E69" s="532"/>
      <c r="F69" s="438" t="s">
        <v>23</v>
      </c>
      <c r="G69" s="435" t="s">
        <v>24</v>
      </c>
      <c r="H69" s="522" t="s">
        <v>155</v>
      </c>
      <c r="I69" s="435" t="s">
        <v>156</v>
      </c>
      <c r="J69" s="556" t="s">
        <v>157</v>
      </c>
      <c r="K69" s="478">
        <v>156.6468516666</v>
      </c>
      <c r="L69" s="238">
        <f>K69/0.9</f>
        <v>174.052057407333</v>
      </c>
      <c r="M69" s="245">
        <f t="shared" ref="M69" si="19">L69-K69</f>
        <v>17.4052057407333</v>
      </c>
      <c r="N69" s="246">
        <f t="shared" ref="N69" si="20">M69/L69</f>
        <v>0.0999999999999999</v>
      </c>
      <c r="O69" s="531"/>
      <c r="P69" s="240" t="s">
        <v>28</v>
      </c>
      <c r="Q69" s="269">
        <v>45444</v>
      </c>
      <c r="R69" s="500"/>
      <c r="S69" s="500"/>
      <c r="T69" s="500"/>
    </row>
    <row r="70" s="514" customFormat="1" ht="14.25" customHeight="1" spans="1:20">
      <c r="A70" s="165">
        <f t="shared" si="15"/>
        <v>67</v>
      </c>
      <c r="B70" s="526"/>
      <c r="C70" s="527" t="s">
        <v>22</v>
      </c>
      <c r="D70" s="525"/>
      <c r="E70" s="532"/>
      <c r="F70" s="438" t="s">
        <v>23</v>
      </c>
      <c r="G70" s="435" t="s">
        <v>24</v>
      </c>
      <c r="H70" s="522" t="s">
        <v>155</v>
      </c>
      <c r="I70" s="435" t="s">
        <v>158</v>
      </c>
      <c r="J70" s="556" t="s">
        <v>159</v>
      </c>
      <c r="K70" s="478">
        <v>45.16994</v>
      </c>
      <c r="L70" s="238">
        <f>K70/0.9</f>
        <v>50.1888222222222</v>
      </c>
      <c r="M70" s="245">
        <f t="shared" ref="M70:M80" si="21">L70-K70</f>
        <v>5.0188822222222</v>
      </c>
      <c r="N70" s="246">
        <f t="shared" ref="N70:N80" si="22">M70/L70</f>
        <v>0.0999999999999997</v>
      </c>
      <c r="O70" s="531"/>
      <c r="P70" s="240" t="s">
        <v>28</v>
      </c>
      <c r="Q70" s="269">
        <v>45444</v>
      </c>
      <c r="R70" s="500"/>
      <c r="S70" s="500"/>
      <c r="T70" s="500"/>
    </row>
    <row r="71" s="514" customFormat="1" ht="14.25" customHeight="1" spans="1:20">
      <c r="A71" s="165">
        <f t="shared" ref="A71:A80" si="23">ROW()-3</f>
        <v>68</v>
      </c>
      <c r="B71" s="526"/>
      <c r="C71" s="527" t="s">
        <v>22</v>
      </c>
      <c r="D71" s="525"/>
      <c r="E71" s="532"/>
      <c r="F71" s="438" t="s">
        <v>23</v>
      </c>
      <c r="G71" s="435" t="s">
        <v>24</v>
      </c>
      <c r="H71" s="522" t="s">
        <v>116</v>
      </c>
      <c r="I71" s="435" t="s">
        <v>160</v>
      </c>
      <c r="J71" s="530" t="s">
        <v>161</v>
      </c>
      <c r="K71" s="478">
        <v>38.541773637083</v>
      </c>
      <c r="L71" s="238">
        <f t="shared" ref="L71:L80" si="24">K71/0.7</f>
        <v>55.0596766244043</v>
      </c>
      <c r="M71" s="238">
        <f t="shared" si="21"/>
        <v>16.5179029873213</v>
      </c>
      <c r="N71" s="239">
        <f t="shared" si="22"/>
        <v>0.3</v>
      </c>
      <c r="O71" s="531"/>
      <c r="P71" s="240" t="s">
        <v>162</v>
      </c>
      <c r="Q71" s="269">
        <v>45505</v>
      </c>
      <c r="R71" s="500"/>
      <c r="S71" s="500"/>
      <c r="T71" s="500"/>
    </row>
    <row r="72" s="514" customFormat="1" ht="14.25" customHeight="1" spans="1:20">
      <c r="A72" s="165">
        <f t="shared" si="23"/>
        <v>69</v>
      </c>
      <c r="B72" s="526"/>
      <c r="C72" s="527" t="s">
        <v>22</v>
      </c>
      <c r="D72" s="525"/>
      <c r="E72" s="532"/>
      <c r="F72" s="438" t="s">
        <v>23</v>
      </c>
      <c r="G72" s="435" t="s">
        <v>24</v>
      </c>
      <c r="H72" s="522" t="s">
        <v>106</v>
      </c>
      <c r="I72" s="435" t="s">
        <v>163</v>
      </c>
      <c r="J72" s="530" t="s">
        <v>112</v>
      </c>
      <c r="K72" s="478">
        <v>7.63</v>
      </c>
      <c r="L72" s="238">
        <f t="shared" si="24"/>
        <v>10.9</v>
      </c>
      <c r="M72" s="238">
        <f t="shared" si="21"/>
        <v>3.27</v>
      </c>
      <c r="N72" s="239">
        <f t="shared" si="22"/>
        <v>0.3</v>
      </c>
      <c r="O72" s="531"/>
      <c r="P72" s="240" t="s">
        <v>164</v>
      </c>
      <c r="Q72" s="269">
        <v>45505</v>
      </c>
      <c r="R72" s="500"/>
      <c r="S72" s="500"/>
      <c r="T72" s="500"/>
    </row>
    <row r="73" s="514" customFormat="1" ht="14.25" customHeight="1" spans="1:20">
      <c r="A73" s="165">
        <f t="shared" si="23"/>
        <v>70</v>
      </c>
      <c r="B73" s="526"/>
      <c r="C73" s="527" t="s">
        <v>22</v>
      </c>
      <c r="D73" s="525"/>
      <c r="E73" s="532"/>
      <c r="F73" s="438" t="s">
        <v>23</v>
      </c>
      <c r="G73" s="435" t="s">
        <v>24</v>
      </c>
      <c r="H73" s="522" t="s">
        <v>116</v>
      </c>
      <c r="I73" s="435" t="s">
        <v>165</v>
      </c>
      <c r="J73" s="530" t="s">
        <v>166</v>
      </c>
      <c r="K73" s="478">
        <v>31.84025</v>
      </c>
      <c r="L73" s="238">
        <f t="shared" si="24"/>
        <v>45.4860714285714</v>
      </c>
      <c r="M73" s="238">
        <f t="shared" si="21"/>
        <v>13.6458214285714</v>
      </c>
      <c r="N73" s="239">
        <f t="shared" si="22"/>
        <v>0.3</v>
      </c>
      <c r="O73" s="531"/>
      <c r="P73" s="240" t="s">
        <v>167</v>
      </c>
      <c r="Q73" s="269">
        <v>45505</v>
      </c>
      <c r="R73" s="500"/>
      <c r="S73" s="500"/>
      <c r="T73" s="500"/>
    </row>
    <row r="74" s="514" customFormat="1" ht="14.25" customHeight="1" spans="1:20">
      <c r="A74" s="165">
        <f t="shared" si="23"/>
        <v>71</v>
      </c>
      <c r="B74" s="526"/>
      <c r="C74" s="527" t="s">
        <v>22</v>
      </c>
      <c r="D74" s="525"/>
      <c r="E74" s="532"/>
      <c r="F74" s="438" t="s">
        <v>23</v>
      </c>
      <c r="G74" s="435" t="s">
        <v>24</v>
      </c>
      <c r="H74" s="522" t="s">
        <v>116</v>
      </c>
      <c r="I74" s="435" t="s">
        <v>168</v>
      </c>
      <c r="J74" s="530" t="s">
        <v>169</v>
      </c>
      <c r="K74" s="478">
        <v>13.36268161423</v>
      </c>
      <c r="L74" s="238">
        <f t="shared" si="24"/>
        <v>19.0895451631857</v>
      </c>
      <c r="M74" s="238">
        <f t="shared" si="21"/>
        <v>5.7268635489557</v>
      </c>
      <c r="N74" s="239">
        <f t="shared" si="22"/>
        <v>0.299999999999999</v>
      </c>
      <c r="O74" s="531"/>
      <c r="P74" s="240" t="s">
        <v>170</v>
      </c>
      <c r="Q74" s="269">
        <v>45505</v>
      </c>
      <c r="R74" s="500"/>
      <c r="S74" s="500"/>
      <c r="T74" s="500"/>
    </row>
    <row r="75" s="514" customFormat="1" ht="14.25" customHeight="1" spans="1:20">
      <c r="A75" s="165">
        <f t="shared" si="23"/>
        <v>72</v>
      </c>
      <c r="B75" s="526"/>
      <c r="C75" s="527" t="s">
        <v>22</v>
      </c>
      <c r="D75" s="525"/>
      <c r="E75" s="532"/>
      <c r="F75" s="438" t="s">
        <v>23</v>
      </c>
      <c r="G75" s="435" t="s">
        <v>24</v>
      </c>
      <c r="H75" s="522" t="s">
        <v>116</v>
      </c>
      <c r="I75" s="435" t="s">
        <v>171</v>
      </c>
      <c r="J75" s="530" t="s">
        <v>172</v>
      </c>
      <c r="K75" s="478">
        <v>23.3589</v>
      </c>
      <c r="L75" s="238">
        <f t="shared" si="24"/>
        <v>33.3698571428571</v>
      </c>
      <c r="M75" s="238">
        <f t="shared" si="21"/>
        <v>10.0109571428571</v>
      </c>
      <c r="N75" s="239">
        <f t="shared" si="22"/>
        <v>0.299999999999999</v>
      </c>
      <c r="O75" s="531"/>
      <c r="P75" s="240" t="s">
        <v>173</v>
      </c>
      <c r="Q75" s="269">
        <v>45505</v>
      </c>
      <c r="R75" s="500"/>
      <c r="S75" s="500"/>
      <c r="T75" s="500"/>
    </row>
    <row r="76" s="514" customFormat="1" ht="14.25" customHeight="1" spans="1:20">
      <c r="A76" s="165">
        <f t="shared" si="23"/>
        <v>73</v>
      </c>
      <c r="B76" s="526"/>
      <c r="C76" s="527" t="s">
        <v>22</v>
      </c>
      <c r="D76" s="525"/>
      <c r="E76" s="532"/>
      <c r="F76" s="438" t="s">
        <v>23</v>
      </c>
      <c r="G76" s="435" t="s">
        <v>24</v>
      </c>
      <c r="H76" s="522" t="s">
        <v>116</v>
      </c>
      <c r="I76" s="435" t="s">
        <v>174</v>
      </c>
      <c r="J76" s="530" t="s">
        <v>175</v>
      </c>
      <c r="K76" s="478">
        <v>10.4717561592</v>
      </c>
      <c r="L76" s="238">
        <f t="shared" si="24"/>
        <v>14.959651656</v>
      </c>
      <c r="M76" s="238">
        <f t="shared" si="21"/>
        <v>4.4878954968</v>
      </c>
      <c r="N76" s="239">
        <f t="shared" si="22"/>
        <v>0.3</v>
      </c>
      <c r="O76" s="531"/>
      <c r="P76" s="240" t="s">
        <v>176</v>
      </c>
      <c r="Q76" s="269">
        <v>45505</v>
      </c>
      <c r="R76" s="500"/>
      <c r="S76" s="500"/>
      <c r="T76" s="500"/>
    </row>
    <row r="77" s="514" customFormat="1" ht="14.25" customHeight="1" spans="1:20">
      <c r="A77" s="165">
        <f t="shared" si="23"/>
        <v>74</v>
      </c>
      <c r="B77" s="526"/>
      <c r="C77" s="527" t="s">
        <v>22</v>
      </c>
      <c r="D77" s="525"/>
      <c r="E77" s="532"/>
      <c r="F77" s="438" t="s">
        <v>23</v>
      </c>
      <c r="G77" s="435" t="s">
        <v>24</v>
      </c>
      <c r="H77" s="522" t="s">
        <v>116</v>
      </c>
      <c r="I77" s="435" t="s">
        <v>177</v>
      </c>
      <c r="J77" s="530" t="s">
        <v>178</v>
      </c>
      <c r="K77" s="478">
        <v>9.6209751592</v>
      </c>
      <c r="L77" s="238">
        <f t="shared" si="24"/>
        <v>13.7442502274286</v>
      </c>
      <c r="M77" s="238">
        <f t="shared" si="21"/>
        <v>4.1232750682286</v>
      </c>
      <c r="N77" s="239">
        <f t="shared" si="22"/>
        <v>0.300000000000001</v>
      </c>
      <c r="O77" s="531"/>
      <c r="P77" s="240" t="s">
        <v>179</v>
      </c>
      <c r="Q77" s="269">
        <v>45505</v>
      </c>
      <c r="R77" s="500"/>
      <c r="S77" s="500"/>
      <c r="T77" s="500"/>
    </row>
    <row r="78" s="514" customFormat="1" ht="14.25" customHeight="1" spans="1:20">
      <c r="A78" s="165">
        <f t="shared" si="23"/>
        <v>75</v>
      </c>
      <c r="B78" s="526"/>
      <c r="C78" s="527" t="s">
        <v>22</v>
      </c>
      <c r="D78" s="525"/>
      <c r="E78" s="532"/>
      <c r="F78" s="438" t="s">
        <v>23</v>
      </c>
      <c r="G78" s="435" t="s">
        <v>24</v>
      </c>
      <c r="H78" s="522" t="s">
        <v>106</v>
      </c>
      <c r="I78" s="435" t="s">
        <v>180</v>
      </c>
      <c r="J78" s="530" t="s">
        <v>181</v>
      </c>
      <c r="K78" s="478">
        <v>17.1243804</v>
      </c>
      <c r="L78" s="238">
        <f t="shared" si="24"/>
        <v>24.4634005714286</v>
      </c>
      <c r="M78" s="238">
        <f t="shared" si="21"/>
        <v>7.33902017142857</v>
      </c>
      <c r="N78" s="239">
        <f t="shared" si="22"/>
        <v>0.3</v>
      </c>
      <c r="O78" s="531"/>
      <c r="P78" s="240" t="s">
        <v>179</v>
      </c>
      <c r="Q78" s="269">
        <v>45536</v>
      </c>
      <c r="R78" s="500"/>
      <c r="S78" s="500"/>
      <c r="T78" s="500"/>
    </row>
    <row r="79" s="514" customFormat="1" ht="14.25" customHeight="1" spans="1:20">
      <c r="A79" s="165">
        <f t="shared" si="23"/>
        <v>76</v>
      </c>
      <c r="B79" s="526"/>
      <c r="C79" s="527" t="s">
        <v>22</v>
      </c>
      <c r="D79" s="525"/>
      <c r="E79" s="532"/>
      <c r="F79" s="438" t="s">
        <v>23</v>
      </c>
      <c r="G79" s="435" t="s">
        <v>24</v>
      </c>
      <c r="H79" s="522" t="s">
        <v>106</v>
      </c>
      <c r="I79" s="435" t="s">
        <v>182</v>
      </c>
      <c r="J79" s="530" t="s">
        <v>183</v>
      </c>
      <c r="K79" s="478">
        <v>17.1943804</v>
      </c>
      <c r="L79" s="238">
        <f t="shared" si="24"/>
        <v>24.5634005714286</v>
      </c>
      <c r="M79" s="238">
        <f t="shared" si="21"/>
        <v>7.36902017142857</v>
      </c>
      <c r="N79" s="239">
        <f t="shared" si="22"/>
        <v>0.3</v>
      </c>
      <c r="O79" s="531"/>
      <c r="P79" s="240" t="s">
        <v>179</v>
      </c>
      <c r="Q79" s="269">
        <v>45536</v>
      </c>
      <c r="R79" s="500"/>
      <c r="S79" s="500"/>
      <c r="T79" s="500"/>
    </row>
    <row r="80" s="514" customFormat="1" ht="14.25" customHeight="1" spans="1:20">
      <c r="A80" s="165">
        <f t="shared" si="23"/>
        <v>77</v>
      </c>
      <c r="B80" s="526"/>
      <c r="C80" s="527" t="s">
        <v>22</v>
      </c>
      <c r="D80" s="533"/>
      <c r="E80" s="534"/>
      <c r="F80" s="438" t="s">
        <v>23</v>
      </c>
      <c r="G80" s="435" t="s">
        <v>24</v>
      </c>
      <c r="H80" s="522" t="s">
        <v>106</v>
      </c>
      <c r="I80" s="259" t="s">
        <v>184</v>
      </c>
      <c r="J80" s="557" t="s">
        <v>185</v>
      </c>
      <c r="K80" s="247">
        <v>125.534206734512</v>
      </c>
      <c r="L80" s="238">
        <f t="shared" si="24"/>
        <v>179.334581049303</v>
      </c>
      <c r="M80" s="238">
        <f t="shared" si="21"/>
        <v>53.8003743147909</v>
      </c>
      <c r="N80" s="239">
        <f t="shared" si="22"/>
        <v>0.3</v>
      </c>
      <c r="O80" s="531"/>
      <c r="P80" s="240" t="s">
        <v>179</v>
      </c>
      <c r="Q80" s="269">
        <v>45536</v>
      </c>
      <c r="R80" s="500"/>
      <c r="S80" s="500"/>
      <c r="T80" s="500"/>
    </row>
    <row r="81" ht="14.25" customHeight="1" spans="1:24">
      <c r="A81" s="535"/>
      <c r="B81" s="536"/>
      <c r="C81" s="537"/>
      <c r="D81" s="538"/>
      <c r="E81" s="539"/>
      <c r="F81" s="197"/>
      <c r="G81" s="540"/>
      <c r="H81" s="541"/>
      <c r="I81" s="558"/>
      <c r="J81" s="559"/>
      <c r="K81" s="256"/>
      <c r="L81" s="245"/>
      <c r="M81" s="245"/>
      <c r="N81" s="246"/>
      <c r="O81" s="560"/>
      <c r="P81" s="561"/>
      <c r="Q81" s="578"/>
      <c r="R81" s="500"/>
      <c r="S81" s="500"/>
      <c r="T81" s="500"/>
      <c r="U81" s="514"/>
      <c r="V81" s="514"/>
      <c r="W81" s="514"/>
      <c r="X81" s="514"/>
    </row>
    <row r="82" s="514" customFormat="1" ht="14.25" customHeight="1" spans="1:25">
      <c r="A82" s="189">
        <v>1</v>
      </c>
      <c r="B82" s="542"/>
      <c r="C82" s="543" t="s">
        <v>22</v>
      </c>
      <c r="D82" s="544"/>
      <c r="E82" s="545"/>
      <c r="F82" s="546" t="s">
        <v>23</v>
      </c>
      <c r="G82" s="547" t="s">
        <v>186</v>
      </c>
      <c r="H82" s="522" t="s">
        <v>116</v>
      </c>
      <c r="I82" s="435" t="s">
        <v>187</v>
      </c>
      <c r="J82" s="522" t="s">
        <v>188</v>
      </c>
      <c r="K82" s="471">
        <v>1.3325</v>
      </c>
      <c r="L82" s="562">
        <f t="shared" ref="L82:L86" si="25">K82/0.9</f>
        <v>1.48055555555556</v>
      </c>
      <c r="M82" s="562">
        <f t="shared" ref="M82:M86" si="26">L82-K82</f>
        <v>0.148055555555556</v>
      </c>
      <c r="N82" s="563">
        <f t="shared" ref="N82:N86" si="27">M82/L82</f>
        <v>0.1</v>
      </c>
      <c r="O82" s="564"/>
      <c r="P82" s="565" t="s">
        <v>28</v>
      </c>
      <c r="Q82" s="269">
        <v>45444</v>
      </c>
      <c r="R82" s="579"/>
      <c r="S82" s="580"/>
      <c r="T82" s="580"/>
      <c r="Y82" s="78"/>
    </row>
    <row r="83" s="514" customFormat="1" ht="14.25" customHeight="1" spans="1:25">
      <c r="A83" s="172">
        <v>2</v>
      </c>
      <c r="B83" s="526"/>
      <c r="C83" s="527" t="s">
        <v>22</v>
      </c>
      <c r="D83" s="525"/>
      <c r="E83" s="430"/>
      <c r="F83" s="160" t="s">
        <v>23</v>
      </c>
      <c r="G83" s="438" t="s">
        <v>186</v>
      </c>
      <c r="H83" s="522" t="s">
        <v>113</v>
      </c>
      <c r="I83" s="435" t="s">
        <v>189</v>
      </c>
      <c r="J83" s="522" t="s">
        <v>190</v>
      </c>
      <c r="K83" s="478">
        <v>37.829</v>
      </c>
      <c r="L83" s="238">
        <f t="shared" si="25"/>
        <v>42.0322222222222</v>
      </c>
      <c r="M83" s="238">
        <f t="shared" si="26"/>
        <v>4.20322222222222</v>
      </c>
      <c r="N83" s="239">
        <f t="shared" si="27"/>
        <v>0.1</v>
      </c>
      <c r="O83" s="531"/>
      <c r="P83" s="240" t="s">
        <v>28</v>
      </c>
      <c r="Q83" s="269">
        <v>45444</v>
      </c>
      <c r="R83" s="500"/>
      <c r="S83" s="500"/>
      <c r="T83" s="500"/>
      <c r="Y83" s="78"/>
    </row>
    <row r="84" s="514" customFormat="1" ht="14.25" customHeight="1" spans="1:25">
      <c r="A84" s="189">
        <v>3</v>
      </c>
      <c r="B84" s="526"/>
      <c r="C84" s="527" t="s">
        <v>22</v>
      </c>
      <c r="D84" s="525"/>
      <c r="E84" s="430"/>
      <c r="F84" s="160" t="s">
        <v>23</v>
      </c>
      <c r="G84" s="438" t="s">
        <v>186</v>
      </c>
      <c r="H84" s="522" t="s">
        <v>113</v>
      </c>
      <c r="I84" s="435" t="s">
        <v>191</v>
      </c>
      <c r="J84" s="522" t="s">
        <v>192</v>
      </c>
      <c r="K84" s="478">
        <v>54.15</v>
      </c>
      <c r="L84" s="238">
        <f t="shared" si="25"/>
        <v>60.1666666666667</v>
      </c>
      <c r="M84" s="238">
        <f t="shared" si="26"/>
        <v>6.01666666666667</v>
      </c>
      <c r="N84" s="239">
        <f t="shared" si="27"/>
        <v>0.1</v>
      </c>
      <c r="O84" s="531"/>
      <c r="P84" s="240" t="s">
        <v>28</v>
      </c>
      <c r="Q84" s="269">
        <v>45444</v>
      </c>
      <c r="R84" s="500"/>
      <c r="S84" s="500"/>
      <c r="T84" s="500"/>
      <c r="Y84" s="78"/>
    </row>
    <row r="85" s="514" customFormat="1" ht="14.25" customHeight="1" spans="1:25">
      <c r="A85" s="172">
        <v>4</v>
      </c>
      <c r="B85" s="526"/>
      <c r="C85" s="527" t="s">
        <v>22</v>
      </c>
      <c r="D85" s="525"/>
      <c r="E85" s="430"/>
      <c r="F85" s="160" t="s">
        <v>23</v>
      </c>
      <c r="G85" s="438" t="s">
        <v>186</v>
      </c>
      <c r="H85" s="522" t="s">
        <v>113</v>
      </c>
      <c r="I85" s="435" t="s">
        <v>193</v>
      </c>
      <c r="J85" s="522" t="s">
        <v>192</v>
      </c>
      <c r="K85" s="478">
        <v>38.19</v>
      </c>
      <c r="L85" s="238">
        <f t="shared" si="25"/>
        <v>42.4333333333333</v>
      </c>
      <c r="M85" s="238">
        <f t="shared" si="26"/>
        <v>4.24333333333333</v>
      </c>
      <c r="N85" s="239">
        <f t="shared" si="27"/>
        <v>0.1</v>
      </c>
      <c r="O85" s="531"/>
      <c r="P85" s="240" t="s">
        <v>28</v>
      </c>
      <c r="Q85" s="269">
        <v>45444</v>
      </c>
      <c r="R85" s="500"/>
      <c r="S85" s="500"/>
      <c r="T85" s="500"/>
      <c r="Y85" s="78"/>
    </row>
    <row r="86" s="514" customFormat="1" ht="14.25" customHeight="1" spans="1:25">
      <c r="A86" s="172">
        <v>5</v>
      </c>
      <c r="B86" s="526"/>
      <c r="C86" s="527" t="s">
        <v>22</v>
      </c>
      <c r="D86" s="525"/>
      <c r="E86" s="430"/>
      <c r="F86" s="160" t="s">
        <v>23</v>
      </c>
      <c r="G86" s="438" t="s">
        <v>186</v>
      </c>
      <c r="H86" s="522" t="s">
        <v>140</v>
      </c>
      <c r="I86" s="435" t="s">
        <v>194</v>
      </c>
      <c r="J86" s="522" t="s">
        <v>195</v>
      </c>
      <c r="K86" s="478">
        <v>0.22</v>
      </c>
      <c r="L86" s="238">
        <f t="shared" si="25"/>
        <v>0.244444444444444</v>
      </c>
      <c r="M86" s="238">
        <f t="shared" si="26"/>
        <v>0.0244444444444444</v>
      </c>
      <c r="N86" s="239">
        <f t="shared" si="27"/>
        <v>0.1</v>
      </c>
      <c r="O86" s="531"/>
      <c r="P86" s="240" t="s">
        <v>28</v>
      </c>
      <c r="Q86" s="269">
        <v>45444</v>
      </c>
      <c r="R86" s="500"/>
      <c r="S86" s="500"/>
      <c r="T86" s="500"/>
      <c r="Y86" s="78"/>
    </row>
    <row r="87" s="514" customFormat="1" ht="14.25" customHeight="1" spans="1:25">
      <c r="A87" s="172"/>
      <c r="B87" s="526"/>
      <c r="C87" s="527"/>
      <c r="D87" s="525"/>
      <c r="E87" s="430"/>
      <c r="F87" s="160"/>
      <c r="G87" s="438"/>
      <c r="H87" s="435"/>
      <c r="I87" s="435"/>
      <c r="J87" s="522"/>
      <c r="K87" s="478"/>
      <c r="L87" s="238"/>
      <c r="M87" s="238"/>
      <c r="N87" s="239"/>
      <c r="O87" s="531"/>
      <c r="P87" s="240"/>
      <c r="Q87" s="269"/>
      <c r="R87" s="500"/>
      <c r="S87" s="500"/>
      <c r="T87" s="500"/>
      <c r="U87" s="78"/>
      <c r="V87" s="78"/>
      <c r="W87" s="78"/>
      <c r="X87" s="78"/>
      <c r="Y87" s="78"/>
    </row>
    <row r="88" ht="14.25" customHeight="1" spans="1:20">
      <c r="A88" s="189"/>
      <c r="B88" s="523"/>
      <c r="C88" s="524"/>
      <c r="D88" s="525"/>
      <c r="E88" s="430"/>
      <c r="F88" s="160"/>
      <c r="G88" s="438"/>
      <c r="H88" s="435"/>
      <c r="I88" s="435"/>
      <c r="J88" s="522"/>
      <c r="K88" s="478"/>
      <c r="L88" s="238"/>
      <c r="M88" s="238"/>
      <c r="N88" s="239"/>
      <c r="O88" s="531"/>
      <c r="P88" s="240"/>
      <c r="Q88" s="269"/>
      <c r="R88" s="500"/>
      <c r="S88" s="500"/>
      <c r="T88" s="500"/>
    </row>
    <row r="89" ht="14.25" customHeight="1" spans="1:20">
      <c r="A89" s="172"/>
      <c r="B89" s="523"/>
      <c r="C89" s="524"/>
      <c r="D89" s="525"/>
      <c r="E89" s="430"/>
      <c r="F89" s="160"/>
      <c r="G89" s="438"/>
      <c r="H89" s="435"/>
      <c r="I89" s="435"/>
      <c r="J89" s="522"/>
      <c r="K89" s="478"/>
      <c r="L89" s="238"/>
      <c r="M89" s="238"/>
      <c r="N89" s="239"/>
      <c r="O89" s="531"/>
      <c r="P89" s="240"/>
      <c r="Q89" s="269"/>
      <c r="R89" s="500"/>
      <c r="S89" s="500"/>
      <c r="T89" s="500"/>
    </row>
    <row r="90" ht="14.25" customHeight="1" spans="1:20">
      <c r="A90" s="189"/>
      <c r="B90" s="523"/>
      <c r="C90" s="524"/>
      <c r="D90" s="525"/>
      <c r="E90" s="430"/>
      <c r="F90" s="160"/>
      <c r="G90" s="438"/>
      <c r="H90" s="435"/>
      <c r="I90" s="435"/>
      <c r="J90" s="522"/>
      <c r="K90" s="478"/>
      <c r="L90" s="238"/>
      <c r="M90" s="238"/>
      <c r="N90" s="239"/>
      <c r="O90" s="531"/>
      <c r="P90" s="240"/>
      <c r="Q90" s="269"/>
      <c r="R90" s="500"/>
      <c r="S90" s="500"/>
      <c r="T90" s="500"/>
    </row>
    <row r="91" ht="14.25" customHeight="1" spans="1:20">
      <c r="A91" s="172"/>
      <c r="B91" s="523"/>
      <c r="C91" s="524"/>
      <c r="D91" s="525"/>
      <c r="E91" s="430"/>
      <c r="F91" s="160"/>
      <c r="G91" s="438"/>
      <c r="H91" s="435"/>
      <c r="I91" s="435"/>
      <c r="J91" s="522"/>
      <c r="K91" s="478"/>
      <c r="L91" s="238"/>
      <c r="M91" s="238"/>
      <c r="N91" s="239"/>
      <c r="O91" s="531"/>
      <c r="P91" s="240"/>
      <c r="Q91" s="269"/>
      <c r="R91" s="500"/>
      <c r="S91" s="500"/>
      <c r="T91" s="500"/>
    </row>
    <row r="92" ht="14.25" customHeight="1" spans="1:20">
      <c r="A92" s="189"/>
      <c r="B92" s="523"/>
      <c r="C92" s="524"/>
      <c r="D92" s="525"/>
      <c r="E92" s="430"/>
      <c r="F92" s="160"/>
      <c r="G92" s="438"/>
      <c r="H92" s="435"/>
      <c r="I92" s="435"/>
      <c r="J92" s="522"/>
      <c r="K92" s="478"/>
      <c r="L92" s="238"/>
      <c r="M92" s="238"/>
      <c r="N92" s="239"/>
      <c r="O92" s="531"/>
      <c r="P92" s="240"/>
      <c r="Q92" s="269"/>
      <c r="R92" s="500"/>
      <c r="S92" s="500"/>
      <c r="T92" s="500"/>
    </row>
    <row r="93" ht="14.25" customHeight="1" spans="1:20">
      <c r="A93" s="172"/>
      <c r="B93" s="523"/>
      <c r="C93" s="524"/>
      <c r="D93" s="525"/>
      <c r="E93" s="430"/>
      <c r="F93" s="160"/>
      <c r="G93" s="438"/>
      <c r="H93" s="435"/>
      <c r="I93" s="435"/>
      <c r="J93" s="522"/>
      <c r="K93" s="478"/>
      <c r="L93" s="238"/>
      <c r="M93" s="238"/>
      <c r="N93" s="239"/>
      <c r="O93" s="531"/>
      <c r="P93" s="240"/>
      <c r="Q93" s="269"/>
      <c r="R93" s="500"/>
      <c r="S93" s="500"/>
      <c r="T93" s="500"/>
    </row>
    <row r="94" ht="14.25" customHeight="1" spans="1:20">
      <c r="A94" s="189"/>
      <c r="B94" s="523"/>
      <c r="C94" s="524"/>
      <c r="D94" s="525"/>
      <c r="E94" s="430"/>
      <c r="F94" s="160"/>
      <c r="G94" s="438"/>
      <c r="H94" s="435"/>
      <c r="I94" s="435"/>
      <c r="J94" s="522"/>
      <c r="K94" s="478"/>
      <c r="L94" s="238"/>
      <c r="M94" s="238"/>
      <c r="N94" s="239"/>
      <c r="O94" s="531"/>
      <c r="P94" s="240"/>
      <c r="Q94" s="269"/>
      <c r="R94" s="500"/>
      <c r="S94" s="500"/>
      <c r="T94" s="500"/>
    </row>
    <row r="95" ht="14.25" customHeight="1" spans="1:20">
      <c r="A95" s="172"/>
      <c r="B95" s="523"/>
      <c r="C95" s="524"/>
      <c r="D95" s="525"/>
      <c r="E95" s="430"/>
      <c r="F95" s="160"/>
      <c r="G95" s="438"/>
      <c r="H95" s="435"/>
      <c r="I95" s="435"/>
      <c r="J95" s="522"/>
      <c r="K95" s="478"/>
      <c r="L95" s="238"/>
      <c r="M95" s="238"/>
      <c r="N95" s="239"/>
      <c r="O95" s="531"/>
      <c r="P95" s="240"/>
      <c r="Q95" s="269"/>
      <c r="R95" s="500"/>
      <c r="S95" s="500"/>
      <c r="T95" s="500"/>
    </row>
    <row r="96" ht="14.25" customHeight="1" spans="1:20">
      <c r="A96" s="189"/>
      <c r="B96" s="523"/>
      <c r="C96" s="524"/>
      <c r="D96" s="525"/>
      <c r="E96" s="430"/>
      <c r="F96" s="160"/>
      <c r="G96" s="438"/>
      <c r="H96" s="435"/>
      <c r="I96" s="435"/>
      <c r="J96" s="522"/>
      <c r="K96" s="478"/>
      <c r="L96" s="238"/>
      <c r="M96" s="238"/>
      <c r="N96" s="239"/>
      <c r="O96" s="531"/>
      <c r="P96" s="240"/>
      <c r="Q96" s="269"/>
      <c r="R96" s="500"/>
      <c r="S96" s="500"/>
      <c r="T96" s="500"/>
    </row>
    <row r="97" ht="14.25" customHeight="1" spans="1:20">
      <c r="A97" s="172"/>
      <c r="B97" s="523"/>
      <c r="C97" s="524"/>
      <c r="D97" s="525"/>
      <c r="E97" s="430"/>
      <c r="F97" s="160"/>
      <c r="G97" s="438"/>
      <c r="H97" s="435"/>
      <c r="I97" s="435"/>
      <c r="J97" s="522"/>
      <c r="K97" s="478"/>
      <c r="L97" s="238"/>
      <c r="M97" s="238"/>
      <c r="N97" s="239"/>
      <c r="O97" s="531"/>
      <c r="P97" s="240"/>
      <c r="Q97" s="269"/>
      <c r="R97" s="500"/>
      <c r="S97" s="500"/>
      <c r="T97" s="500"/>
    </row>
    <row r="98" ht="14.25" customHeight="1" spans="1:20">
      <c r="A98" s="189"/>
      <c r="B98" s="523"/>
      <c r="C98" s="524"/>
      <c r="D98" s="525"/>
      <c r="E98" s="430"/>
      <c r="F98" s="160"/>
      <c r="G98" s="438"/>
      <c r="H98" s="435"/>
      <c r="I98" s="435"/>
      <c r="J98" s="522"/>
      <c r="K98" s="478"/>
      <c r="L98" s="238"/>
      <c r="M98" s="238"/>
      <c r="N98" s="239"/>
      <c r="O98" s="531"/>
      <c r="P98" s="240"/>
      <c r="Q98" s="269"/>
      <c r="R98" s="500"/>
      <c r="S98" s="500"/>
      <c r="T98" s="500"/>
    </row>
    <row r="99" ht="14.25" customHeight="1" spans="1:20">
      <c r="A99" s="172"/>
      <c r="B99" s="523"/>
      <c r="C99" s="524"/>
      <c r="D99" s="525"/>
      <c r="E99" s="430"/>
      <c r="F99" s="160"/>
      <c r="G99" s="438"/>
      <c r="H99" s="435"/>
      <c r="I99" s="435"/>
      <c r="J99" s="522"/>
      <c r="K99" s="478"/>
      <c r="L99" s="238"/>
      <c r="M99" s="238"/>
      <c r="N99" s="239"/>
      <c r="O99" s="531"/>
      <c r="P99" s="240"/>
      <c r="Q99" s="269"/>
      <c r="R99" s="500"/>
      <c r="S99" s="500"/>
      <c r="T99" s="500"/>
    </row>
    <row r="100" ht="14.25" customHeight="1" spans="1:20">
      <c r="A100" s="189"/>
      <c r="B100" s="523"/>
      <c r="C100" s="524"/>
      <c r="D100" s="525"/>
      <c r="E100" s="430"/>
      <c r="F100" s="160"/>
      <c r="G100" s="438"/>
      <c r="H100" s="435"/>
      <c r="I100" s="435"/>
      <c r="J100" s="522"/>
      <c r="K100" s="478"/>
      <c r="L100" s="238"/>
      <c r="M100" s="238"/>
      <c r="N100" s="239"/>
      <c r="O100" s="531"/>
      <c r="P100" s="240"/>
      <c r="Q100" s="269"/>
      <c r="R100" s="500"/>
      <c r="S100" s="500"/>
      <c r="T100" s="581"/>
    </row>
    <row r="101" ht="14.25" customHeight="1" spans="1:20">
      <c r="A101" s="172"/>
      <c r="B101" s="523"/>
      <c r="C101" s="524"/>
      <c r="D101" s="525"/>
      <c r="E101" s="430"/>
      <c r="F101" s="160"/>
      <c r="G101" s="438"/>
      <c r="H101" s="435"/>
      <c r="I101" s="435"/>
      <c r="J101" s="522"/>
      <c r="K101" s="478"/>
      <c r="L101" s="238"/>
      <c r="M101" s="238"/>
      <c r="N101" s="239"/>
      <c r="O101" s="531"/>
      <c r="P101" s="240"/>
      <c r="Q101" s="269"/>
      <c r="R101" s="500"/>
      <c r="S101" s="500"/>
      <c r="T101" s="581"/>
    </row>
    <row r="102" ht="14.25" customHeight="1" spans="1:20">
      <c r="A102" s="189"/>
      <c r="B102" s="523"/>
      <c r="C102" s="524"/>
      <c r="D102" s="525"/>
      <c r="E102" s="430"/>
      <c r="F102" s="160"/>
      <c r="G102" s="438"/>
      <c r="H102" s="435"/>
      <c r="I102" s="435"/>
      <c r="J102" s="522"/>
      <c r="K102" s="478"/>
      <c r="L102" s="238"/>
      <c r="M102" s="238"/>
      <c r="N102" s="239"/>
      <c r="O102" s="531"/>
      <c r="P102" s="240"/>
      <c r="Q102" s="269"/>
      <c r="R102" s="500"/>
      <c r="S102" s="500"/>
      <c r="T102" s="581"/>
    </row>
    <row r="103" ht="14.25" customHeight="1" spans="1:20">
      <c r="A103" s="172"/>
      <c r="B103" s="523"/>
      <c r="C103" s="524"/>
      <c r="D103" s="525"/>
      <c r="E103" s="430"/>
      <c r="F103" s="160"/>
      <c r="G103" s="438"/>
      <c r="H103" s="435"/>
      <c r="I103" s="435"/>
      <c r="J103" s="522"/>
      <c r="K103" s="478"/>
      <c r="L103" s="238"/>
      <c r="M103" s="238"/>
      <c r="N103" s="239"/>
      <c r="O103" s="531"/>
      <c r="P103" s="240"/>
      <c r="Q103" s="269"/>
      <c r="R103" s="500"/>
      <c r="S103" s="500"/>
      <c r="T103" s="500"/>
    </row>
    <row r="104" ht="14.25" customHeight="1" spans="1:20">
      <c r="A104" s="189"/>
      <c r="B104" s="523"/>
      <c r="C104" s="524"/>
      <c r="D104" s="525"/>
      <c r="E104" s="430"/>
      <c r="F104" s="160"/>
      <c r="G104" s="438"/>
      <c r="H104" s="435"/>
      <c r="I104" s="435"/>
      <c r="J104" s="522"/>
      <c r="K104" s="478"/>
      <c r="L104" s="238"/>
      <c r="M104" s="238"/>
      <c r="N104" s="239"/>
      <c r="O104" s="531"/>
      <c r="P104" s="240"/>
      <c r="Q104" s="269"/>
      <c r="R104" s="500"/>
      <c r="S104" s="500"/>
      <c r="T104" s="500"/>
    </row>
    <row r="105" s="514" customFormat="1" ht="14.25" customHeight="1" spans="1:20">
      <c r="A105" s="172"/>
      <c r="B105" s="526"/>
      <c r="C105" s="527"/>
      <c r="D105" s="525"/>
      <c r="E105" s="430"/>
      <c r="F105" s="160"/>
      <c r="G105" s="438"/>
      <c r="H105" s="435"/>
      <c r="I105" s="435"/>
      <c r="J105" s="522"/>
      <c r="K105" s="478"/>
      <c r="L105" s="238"/>
      <c r="M105" s="238"/>
      <c r="N105" s="239"/>
      <c r="O105" s="531"/>
      <c r="P105" s="240"/>
      <c r="Q105" s="269"/>
      <c r="R105" s="500"/>
      <c r="S105" s="500"/>
      <c r="T105" s="500"/>
    </row>
    <row r="106" s="514" customFormat="1" ht="14.25" customHeight="1" spans="1:20">
      <c r="A106" s="189"/>
      <c r="B106" s="526"/>
      <c r="C106" s="527"/>
      <c r="D106" s="525"/>
      <c r="E106" s="430"/>
      <c r="F106" s="160"/>
      <c r="G106" s="438"/>
      <c r="H106" s="435"/>
      <c r="I106" s="435"/>
      <c r="J106" s="522"/>
      <c r="K106" s="478"/>
      <c r="L106" s="238"/>
      <c r="M106" s="238"/>
      <c r="N106" s="239"/>
      <c r="O106" s="531"/>
      <c r="P106" s="240"/>
      <c r="Q106" s="269"/>
      <c r="R106" s="500"/>
      <c r="S106" s="500"/>
      <c r="T106" s="500"/>
    </row>
    <row r="107" s="514" customFormat="1" ht="14.25" customHeight="1" spans="1:20">
      <c r="A107" s="172"/>
      <c r="B107" s="526"/>
      <c r="C107" s="527"/>
      <c r="D107" s="525"/>
      <c r="E107" s="430"/>
      <c r="F107" s="160"/>
      <c r="G107" s="438"/>
      <c r="H107" s="435"/>
      <c r="I107" s="435"/>
      <c r="J107" s="522"/>
      <c r="K107" s="478"/>
      <c r="L107" s="238"/>
      <c r="M107" s="238"/>
      <c r="N107" s="239"/>
      <c r="O107" s="531"/>
      <c r="P107" s="240"/>
      <c r="Q107" s="269"/>
      <c r="R107" s="500"/>
      <c r="S107" s="500"/>
      <c r="T107" s="500"/>
    </row>
    <row r="108" s="514" customFormat="1" ht="14.25" customHeight="1" spans="1:20">
      <c r="A108" s="189"/>
      <c r="B108" s="526"/>
      <c r="C108" s="527"/>
      <c r="D108" s="525"/>
      <c r="E108" s="430"/>
      <c r="F108" s="160"/>
      <c r="G108" s="438"/>
      <c r="H108" s="435"/>
      <c r="I108" s="435"/>
      <c r="J108" s="522"/>
      <c r="K108" s="478"/>
      <c r="L108" s="238"/>
      <c r="M108" s="238"/>
      <c r="N108" s="239"/>
      <c r="O108" s="531"/>
      <c r="P108" s="240"/>
      <c r="Q108" s="269"/>
      <c r="R108" s="500"/>
      <c r="S108" s="500"/>
      <c r="T108" s="500"/>
    </row>
    <row r="109" s="514" customFormat="1" ht="14.25" customHeight="1" spans="1:20">
      <c r="A109" s="172"/>
      <c r="B109" s="526"/>
      <c r="C109" s="527"/>
      <c r="D109" s="525"/>
      <c r="E109" s="430"/>
      <c r="F109" s="160"/>
      <c r="G109" s="438"/>
      <c r="H109" s="435"/>
      <c r="I109" s="435"/>
      <c r="J109" s="522"/>
      <c r="K109" s="478"/>
      <c r="L109" s="238"/>
      <c r="M109" s="238"/>
      <c r="N109" s="239"/>
      <c r="O109" s="531"/>
      <c r="P109" s="240"/>
      <c r="Q109" s="269"/>
      <c r="R109" s="500"/>
      <c r="S109" s="500"/>
      <c r="T109" s="500"/>
    </row>
    <row r="110" s="514" customFormat="1" ht="14.25" customHeight="1" spans="1:20">
      <c r="A110" s="189"/>
      <c r="B110" s="526"/>
      <c r="C110" s="527"/>
      <c r="D110" s="525"/>
      <c r="E110" s="430"/>
      <c r="F110" s="160"/>
      <c r="G110" s="438"/>
      <c r="H110" s="435"/>
      <c r="I110" s="435"/>
      <c r="J110" s="522"/>
      <c r="K110" s="478"/>
      <c r="L110" s="238"/>
      <c r="M110" s="238"/>
      <c r="N110" s="239"/>
      <c r="O110" s="531"/>
      <c r="P110" s="240"/>
      <c r="Q110" s="269"/>
      <c r="R110" s="500"/>
      <c r="S110" s="500"/>
      <c r="T110" s="500"/>
    </row>
    <row r="111" s="514" customFormat="1" ht="14.25" customHeight="1" spans="1:20">
      <c r="A111" s="172"/>
      <c r="B111" s="526"/>
      <c r="C111" s="527"/>
      <c r="D111" s="525"/>
      <c r="E111" s="430"/>
      <c r="F111" s="160"/>
      <c r="G111" s="438"/>
      <c r="H111" s="435"/>
      <c r="I111" s="435"/>
      <c r="J111" s="522"/>
      <c r="K111" s="478"/>
      <c r="L111" s="238"/>
      <c r="M111" s="238"/>
      <c r="N111" s="239"/>
      <c r="O111" s="531"/>
      <c r="P111" s="240"/>
      <c r="Q111" s="269"/>
      <c r="R111" s="500"/>
      <c r="S111" s="500"/>
      <c r="T111" s="500"/>
    </row>
    <row r="112" s="514" customFormat="1" ht="14.25" customHeight="1" spans="1:20">
      <c r="A112" s="189"/>
      <c r="B112" s="526"/>
      <c r="C112" s="527"/>
      <c r="D112" s="525"/>
      <c r="E112" s="430"/>
      <c r="F112" s="160"/>
      <c r="G112" s="438"/>
      <c r="H112" s="435"/>
      <c r="I112" s="435"/>
      <c r="J112" s="522"/>
      <c r="K112" s="478"/>
      <c r="L112" s="238"/>
      <c r="M112" s="238"/>
      <c r="N112" s="239"/>
      <c r="O112" s="531"/>
      <c r="P112" s="240"/>
      <c r="Q112" s="269"/>
      <c r="R112" s="500"/>
      <c r="S112" s="500"/>
      <c r="T112" s="500"/>
    </row>
    <row r="113" s="514" customFormat="1" ht="14.25" customHeight="1" spans="1:20">
      <c r="A113" s="172"/>
      <c r="B113" s="526"/>
      <c r="C113" s="527"/>
      <c r="D113" s="525"/>
      <c r="E113" s="430"/>
      <c r="F113" s="160"/>
      <c r="G113" s="438"/>
      <c r="H113" s="435"/>
      <c r="I113" s="435"/>
      <c r="J113" s="522"/>
      <c r="K113" s="478"/>
      <c r="L113" s="238"/>
      <c r="M113" s="238"/>
      <c r="N113" s="239"/>
      <c r="O113" s="531"/>
      <c r="P113" s="240"/>
      <c r="Q113" s="269"/>
      <c r="R113" s="500"/>
      <c r="S113" s="500"/>
      <c r="T113" s="500"/>
    </row>
    <row r="114" s="514" customFormat="1" ht="14.25" customHeight="1" spans="1:20">
      <c r="A114" s="189"/>
      <c r="B114" s="526"/>
      <c r="C114" s="527"/>
      <c r="D114" s="525"/>
      <c r="E114" s="430"/>
      <c r="F114" s="160"/>
      <c r="G114" s="438"/>
      <c r="H114" s="435"/>
      <c r="I114" s="435"/>
      <c r="J114" s="522"/>
      <c r="K114" s="478"/>
      <c r="L114" s="238"/>
      <c r="M114" s="238"/>
      <c r="N114" s="239"/>
      <c r="O114" s="531"/>
      <c r="P114" s="240"/>
      <c r="Q114" s="269"/>
      <c r="R114" s="582"/>
      <c r="S114" s="582"/>
      <c r="T114" s="582"/>
    </row>
    <row r="115" s="514" customFormat="1" ht="14.25" customHeight="1" spans="1:25">
      <c r="A115" s="172"/>
      <c r="B115" s="526"/>
      <c r="C115" s="527"/>
      <c r="D115" s="525"/>
      <c r="E115" s="430"/>
      <c r="F115" s="160"/>
      <c r="G115" s="438"/>
      <c r="H115" s="435"/>
      <c r="I115" s="435"/>
      <c r="J115" s="522"/>
      <c r="K115" s="478"/>
      <c r="L115" s="238"/>
      <c r="M115" s="238"/>
      <c r="N115" s="239"/>
      <c r="O115" s="531"/>
      <c r="P115" s="240"/>
      <c r="Q115" s="269"/>
      <c r="R115" s="500"/>
      <c r="S115" s="500"/>
      <c r="T115" s="500"/>
      <c r="U115" s="78"/>
      <c r="V115" s="78"/>
      <c r="W115" s="78"/>
      <c r="X115" s="78"/>
      <c r="Y115" s="78"/>
    </row>
    <row r="116" ht="14.25" customHeight="1" spans="1:20">
      <c r="A116" s="189"/>
      <c r="B116" s="523"/>
      <c r="C116" s="524"/>
      <c r="D116" s="525"/>
      <c r="E116" s="430"/>
      <c r="F116" s="160"/>
      <c r="G116" s="438"/>
      <c r="H116" s="435"/>
      <c r="I116" s="435"/>
      <c r="J116" s="522"/>
      <c r="K116" s="478"/>
      <c r="L116" s="238"/>
      <c r="M116" s="238"/>
      <c r="N116" s="239"/>
      <c r="O116" s="531"/>
      <c r="P116" s="240"/>
      <c r="Q116" s="269"/>
      <c r="R116" s="500"/>
      <c r="S116" s="500"/>
      <c r="T116" s="500"/>
    </row>
    <row r="117" ht="14.25" customHeight="1" spans="1:20">
      <c r="A117" s="172"/>
      <c r="B117" s="523"/>
      <c r="C117" s="524"/>
      <c r="D117" s="525"/>
      <c r="E117" s="430"/>
      <c r="F117" s="160"/>
      <c r="G117" s="438"/>
      <c r="H117" s="435"/>
      <c r="I117" s="435"/>
      <c r="J117" s="522"/>
      <c r="K117" s="478"/>
      <c r="L117" s="238"/>
      <c r="M117" s="238"/>
      <c r="N117" s="239"/>
      <c r="O117" s="531"/>
      <c r="P117" s="240"/>
      <c r="Q117" s="269"/>
      <c r="R117" s="500"/>
      <c r="S117" s="500"/>
      <c r="T117" s="500"/>
    </row>
    <row r="118" s="514" customFormat="1" ht="14.25" customHeight="1" spans="1:20">
      <c r="A118" s="189"/>
      <c r="B118" s="526"/>
      <c r="C118" s="527"/>
      <c r="D118" s="525"/>
      <c r="E118" s="430"/>
      <c r="F118" s="160"/>
      <c r="G118" s="438"/>
      <c r="H118" s="435"/>
      <c r="I118" s="435"/>
      <c r="J118" s="522"/>
      <c r="K118" s="478"/>
      <c r="L118" s="238"/>
      <c r="M118" s="238"/>
      <c r="N118" s="239"/>
      <c r="O118" s="531"/>
      <c r="P118" s="240"/>
      <c r="Q118" s="269"/>
      <c r="R118" s="500"/>
      <c r="S118" s="500"/>
      <c r="T118" s="500"/>
    </row>
    <row r="119" s="514" customFormat="1" ht="14.25" customHeight="1" spans="1:20">
      <c r="A119" s="172"/>
      <c r="B119" s="526"/>
      <c r="C119" s="527"/>
      <c r="D119" s="525"/>
      <c r="E119" s="430"/>
      <c r="F119" s="160"/>
      <c r="G119" s="438"/>
      <c r="H119" s="435"/>
      <c r="I119" s="435"/>
      <c r="J119" s="522"/>
      <c r="K119" s="478"/>
      <c r="L119" s="238"/>
      <c r="M119" s="238"/>
      <c r="N119" s="239"/>
      <c r="O119" s="531"/>
      <c r="P119" s="240"/>
      <c r="Q119" s="269"/>
      <c r="R119" s="500"/>
      <c r="S119" s="500"/>
      <c r="T119" s="500"/>
    </row>
    <row r="120" s="514" customFormat="1" ht="14.25" customHeight="1" spans="1:20">
      <c r="A120" s="189"/>
      <c r="B120" s="526"/>
      <c r="C120" s="527"/>
      <c r="D120" s="525"/>
      <c r="E120" s="430"/>
      <c r="F120" s="160"/>
      <c r="G120" s="438"/>
      <c r="H120" s="435"/>
      <c r="I120" s="435"/>
      <c r="J120" s="522"/>
      <c r="K120" s="478"/>
      <c r="L120" s="238"/>
      <c r="M120" s="238"/>
      <c r="N120" s="239"/>
      <c r="O120" s="531"/>
      <c r="P120" s="240"/>
      <c r="Q120" s="269"/>
      <c r="R120" s="500"/>
      <c r="S120" s="500"/>
      <c r="T120" s="500"/>
    </row>
    <row r="121" s="514" customFormat="1" ht="14.25" customHeight="1" spans="1:20">
      <c r="A121" s="172"/>
      <c r="B121" s="526"/>
      <c r="C121" s="527"/>
      <c r="D121" s="525"/>
      <c r="E121" s="430"/>
      <c r="F121" s="160"/>
      <c r="G121" s="438"/>
      <c r="H121" s="435"/>
      <c r="I121" s="435"/>
      <c r="J121" s="522"/>
      <c r="K121" s="478"/>
      <c r="L121" s="238"/>
      <c r="M121" s="238"/>
      <c r="N121" s="239"/>
      <c r="O121" s="531"/>
      <c r="P121" s="240"/>
      <c r="Q121" s="269"/>
      <c r="R121" s="500"/>
      <c r="S121" s="500"/>
      <c r="T121" s="500"/>
    </row>
    <row r="122" s="514" customFormat="1" ht="14.25" customHeight="1" spans="1:20">
      <c r="A122" s="548"/>
      <c r="B122" s="542"/>
      <c r="C122" s="543"/>
      <c r="D122" s="533"/>
      <c r="E122" s="545"/>
      <c r="F122" s="197"/>
      <c r="G122" s="197"/>
      <c r="I122" s="566"/>
      <c r="J122" s="567"/>
      <c r="K122" s="568"/>
      <c r="L122" s="245"/>
      <c r="M122" s="245"/>
      <c r="N122" s="246"/>
      <c r="O122" s="531"/>
      <c r="P122" s="569"/>
      <c r="Q122" s="269"/>
      <c r="R122" s="500"/>
      <c r="S122" s="500"/>
      <c r="T122" s="500"/>
    </row>
    <row r="123" ht="14.25" customHeight="1" spans="1:20">
      <c r="A123" s="548"/>
      <c r="B123" s="549"/>
      <c r="C123" s="550"/>
      <c r="D123" s="551"/>
      <c r="E123" s="441"/>
      <c r="F123" s="159"/>
      <c r="G123" s="159"/>
      <c r="H123" s="552"/>
      <c r="I123" s="570"/>
      <c r="J123" s="571"/>
      <c r="K123" s="237"/>
      <c r="L123" s="245"/>
      <c r="M123" s="245"/>
      <c r="N123" s="246"/>
      <c r="O123" s="531"/>
      <c r="P123" s="572"/>
      <c r="Q123" s="578"/>
      <c r="R123" s="500"/>
      <c r="S123" s="500"/>
      <c r="T123" s="500"/>
    </row>
    <row r="124" ht="14.25" customHeight="1" spans="1:20">
      <c r="A124" s="535"/>
      <c r="B124" s="536"/>
      <c r="C124" s="537"/>
      <c r="D124" s="553"/>
      <c r="E124" s="554"/>
      <c r="F124" s="188"/>
      <c r="G124" s="188"/>
      <c r="H124" s="555"/>
      <c r="I124" s="188"/>
      <c r="J124" s="573"/>
      <c r="K124" s="574"/>
      <c r="L124" s="575"/>
      <c r="M124" s="575"/>
      <c r="N124" s="576"/>
      <c r="O124" s="577"/>
      <c r="P124" s="561"/>
      <c r="Q124" s="583"/>
      <c r="R124" s="584"/>
      <c r="S124" s="584"/>
      <c r="T124" s="584"/>
    </row>
    <row r="127" spans="11:11">
      <c r="K127" s="78"/>
    </row>
    <row r="128" spans="11:11">
      <c r="K128" s="78"/>
    </row>
    <row r="129" spans="11:11">
      <c r="K129" s="78"/>
    </row>
    <row r="130" spans="11:11">
      <c r="K130" s="78"/>
    </row>
    <row r="131" spans="11:11">
      <c r="K131" s="78"/>
    </row>
    <row r="132" spans="11:11">
      <c r="K132" s="78"/>
    </row>
    <row r="133" spans="11:11">
      <c r="K133" s="78"/>
    </row>
    <row r="134" spans="11:11">
      <c r="K134" s="78"/>
    </row>
  </sheetData>
  <autoFilter xmlns:etc="http://www.wps.cn/officeDocument/2017/etCustomData" ref="A1:S80" etc:filterBottomFollowUsedRange="0">
    <sortState ref="A1:S80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45"/>
  </conditionalFormatting>
  <conditionalFormatting sqref="I45">
    <cfRule type="duplicateValues" dxfId="0" priority="110"/>
  </conditionalFormatting>
  <conditionalFormatting sqref="I46">
    <cfRule type="duplicateValues" dxfId="0" priority="109"/>
  </conditionalFormatting>
  <conditionalFormatting sqref="I64:J64">
    <cfRule type="duplicateValues" dxfId="1" priority="98"/>
    <cfRule type="duplicateValues" priority="99"/>
    <cfRule type="duplicateValues" dxfId="0" priority="100"/>
    <cfRule type="duplicateValues" dxfId="0" priority="101"/>
  </conditionalFormatting>
  <conditionalFormatting sqref="I65:J65">
    <cfRule type="duplicateValues" dxfId="1" priority="102"/>
    <cfRule type="duplicateValues" priority="103"/>
    <cfRule type="duplicateValues" dxfId="0" priority="104"/>
    <cfRule type="duplicateValues" dxfId="0" priority="105"/>
  </conditionalFormatting>
  <conditionalFormatting sqref="I68">
    <cfRule type="duplicateValues" dxfId="1" priority="83"/>
    <cfRule type="duplicateValues" priority="84"/>
    <cfRule type="duplicateValues" dxfId="0" priority="85"/>
    <cfRule type="duplicateValues" dxfId="0" priority="86"/>
  </conditionalFormatting>
  <conditionalFormatting sqref="I70">
    <cfRule type="duplicateValues" dxfId="1" priority="76"/>
    <cfRule type="duplicateValues" priority="77"/>
    <cfRule type="duplicateValues" dxfId="0" priority="78"/>
  </conditionalFormatting>
  <conditionalFormatting sqref="I71">
    <cfRule type="duplicateValues" dxfId="0" priority="27"/>
    <cfRule type="duplicateValues" priority="18"/>
    <cfRule type="duplicateValues" dxfId="1" priority="9"/>
  </conditionalFormatting>
  <conditionalFormatting sqref="I72">
    <cfRule type="duplicateValues" dxfId="0" priority="26"/>
    <cfRule type="duplicateValues" priority="17"/>
    <cfRule type="duplicateValues" dxfId="1" priority="8"/>
  </conditionalFormatting>
  <conditionalFormatting sqref="I73">
    <cfRule type="duplicateValues" dxfId="0" priority="25"/>
    <cfRule type="duplicateValues" priority="16"/>
    <cfRule type="duplicateValues" dxfId="1" priority="7"/>
  </conditionalFormatting>
  <conditionalFormatting sqref="I74">
    <cfRule type="duplicateValues" dxfId="0" priority="24"/>
    <cfRule type="duplicateValues" priority="15"/>
    <cfRule type="duplicateValues" dxfId="1" priority="6"/>
  </conditionalFormatting>
  <conditionalFormatting sqref="I75">
    <cfRule type="duplicateValues" dxfId="0" priority="23"/>
    <cfRule type="duplicateValues" priority="14"/>
    <cfRule type="duplicateValues" dxfId="1" priority="5"/>
  </conditionalFormatting>
  <conditionalFormatting sqref="I76">
    <cfRule type="duplicateValues" dxfId="0" priority="22"/>
    <cfRule type="duplicateValues" priority="13"/>
    <cfRule type="duplicateValues" dxfId="1" priority="4"/>
  </conditionalFormatting>
  <conditionalFormatting sqref="I77">
    <cfRule type="duplicateValues" dxfId="0" priority="21"/>
    <cfRule type="duplicateValues" priority="12"/>
    <cfRule type="duplicateValues" dxfId="1" priority="3"/>
  </conditionalFormatting>
  <conditionalFormatting sqref="I78">
    <cfRule type="duplicateValues" dxfId="0" priority="20"/>
    <cfRule type="duplicateValues" priority="11"/>
    <cfRule type="duplicateValues" dxfId="1" priority="2"/>
  </conditionalFormatting>
  <conditionalFormatting sqref="I79">
    <cfRule type="duplicateValues" dxfId="0" priority="19"/>
    <cfRule type="duplicateValues" priority="10"/>
    <cfRule type="duplicateValues" dxfId="1" priority="1"/>
  </conditionalFormatting>
  <conditionalFormatting sqref="I80">
    <cfRule type="duplicateValues" dxfId="0" priority="52"/>
    <cfRule type="duplicateValues" dxfId="0" priority="44"/>
    <cfRule type="duplicateValues" priority="36"/>
    <cfRule type="duplicateValues" dxfId="1" priority="28"/>
  </conditionalFormatting>
  <conditionalFormatting sqref="I82">
    <cfRule type="duplicateValues" dxfId="1" priority="72"/>
    <cfRule type="duplicateValues" priority="73"/>
    <cfRule type="duplicateValues" dxfId="0" priority="74"/>
    <cfRule type="duplicateValues" dxfId="0" priority="75"/>
  </conditionalFormatting>
  <conditionalFormatting sqref="I85">
    <cfRule type="duplicateValues" dxfId="1" priority="69"/>
    <cfRule type="duplicateValues" priority="70"/>
    <cfRule type="duplicateValues" dxfId="0" priority="71"/>
  </conditionalFormatting>
  <conditionalFormatting sqref="I86">
    <cfRule type="duplicateValues" dxfId="1" priority="60"/>
    <cfRule type="duplicateValues" priority="61"/>
    <cfRule type="duplicateValues" dxfId="0" priority="62"/>
    <cfRule type="duplicateValues" dxfId="0" priority="63"/>
    <cfRule type="duplicateValues" dxfId="0" priority="64"/>
  </conditionalFormatting>
  <conditionalFormatting sqref="I102">
    <cfRule type="duplicateValues" dxfId="0" priority="119"/>
  </conditionalFormatting>
  <conditionalFormatting sqref="I103">
    <cfRule type="duplicateValues" dxfId="0" priority="157"/>
  </conditionalFormatting>
  <conditionalFormatting sqref="I115">
    <cfRule type="duplicateValues" dxfId="1" priority="94"/>
    <cfRule type="duplicateValues" priority="95"/>
    <cfRule type="duplicateValues" dxfId="0" priority="96"/>
    <cfRule type="duplicateValues" dxfId="0" priority="97"/>
  </conditionalFormatting>
  <conditionalFormatting sqref="I124">
    <cfRule type="duplicateValues" dxfId="0" priority="130"/>
  </conditionalFormatting>
  <conditionalFormatting sqref="I47:I49">
    <cfRule type="duplicateValues" dxfId="0" priority="108"/>
  </conditionalFormatting>
  <conditionalFormatting sqref="I83:I84">
    <cfRule type="duplicateValues" dxfId="1" priority="65"/>
    <cfRule type="duplicateValues" priority="66"/>
    <cfRule type="duplicateValues" dxfId="0" priority="67"/>
    <cfRule type="duplicateValues" dxfId="0" priority="68"/>
  </conditionalFormatting>
  <conditionalFormatting sqref="I100:I101">
    <cfRule type="duplicateValues" dxfId="0" priority="120"/>
  </conditionalFormatting>
  <conditionalFormatting sqref="I117:I118">
    <cfRule type="duplicateValues" dxfId="1" priority="87"/>
    <cfRule type="duplicateValues" priority="88"/>
    <cfRule type="duplicateValues" dxfId="0" priority="89"/>
  </conditionalFormatting>
  <conditionalFormatting sqref="I1:I44 I58:I63 I50:I56 I66:I67 I81 I123:I1048576 I87:I114">
    <cfRule type="duplicateValues" dxfId="0" priority="179"/>
  </conditionalFormatting>
  <conditionalFormatting sqref="I1:I63 I69 I66:I67 I87:I114 I81 I123:I1048576">
    <cfRule type="duplicateValues" dxfId="1" priority="106"/>
    <cfRule type="duplicateValues" priority="107"/>
  </conditionalFormatting>
  <conditionalFormatting sqref="I1:I44 I50:I56 I58:I63 I66:I67 I81 I135:I1048576 I123:I126 I104:I114 I87:I99">
    <cfRule type="duplicateValues" dxfId="0" priority="185"/>
  </conditionalFormatting>
  <conditionalFormatting sqref="I45 I57 I69">
    <cfRule type="duplicateValues" dxfId="0" priority="111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9">
      <c r="A4" s="92" t="s">
        <v>744</v>
      </c>
      <c r="B4" s="92" t="s">
        <v>393</v>
      </c>
      <c r="C4" s="92" t="s">
        <v>380</v>
      </c>
      <c r="D4" s="93"/>
      <c r="E4" s="93" t="s">
        <v>263</v>
      </c>
      <c r="F4" s="94" t="s">
        <v>745</v>
      </c>
      <c r="G4" s="323">
        <v>1</v>
      </c>
      <c r="H4" s="324">
        <f>IFERROR(VLOOKUP($B:$B,安路普原材料采购价格!$B:$J,9,0),0)</f>
        <v>1.59</v>
      </c>
      <c r="I4" s="327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  <c r="S4" s="78"/>
    </row>
    <row r="5" spans="1:19">
      <c r="A5" s="98" t="s">
        <v>744</v>
      </c>
      <c r="B5" s="98" t="s">
        <v>394</v>
      </c>
      <c r="C5" s="98" t="s">
        <v>395</v>
      </c>
      <c r="D5" s="99" t="s">
        <v>746</v>
      </c>
      <c r="E5" s="99" t="s">
        <v>263</v>
      </c>
      <c r="F5" s="100" t="s">
        <v>745</v>
      </c>
      <c r="G5" s="325">
        <v>1</v>
      </c>
      <c r="H5" s="326">
        <f>IFERROR(VLOOKUP($B:$B,安路普原材料采购价格!$B:$J,9,0),0)</f>
        <v>0.23</v>
      </c>
      <c r="I5" s="328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744</v>
      </c>
      <c r="B6" s="104" t="s">
        <v>396</v>
      </c>
      <c r="C6" s="104" t="s">
        <v>397</v>
      </c>
      <c r="D6" s="99" t="s">
        <v>747</v>
      </c>
      <c r="E6" s="99" t="s">
        <v>263</v>
      </c>
      <c r="F6" s="100" t="s">
        <v>745</v>
      </c>
      <c r="G6" s="325">
        <v>1</v>
      </c>
      <c r="H6" s="326">
        <f>IFERROR(VLOOKUP($B:$B,安路普原材料采购价格!$B:$J,9,0),0)</f>
        <v>0.18</v>
      </c>
      <c r="I6" s="328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744</v>
      </c>
      <c r="B7" s="98" t="s">
        <v>398</v>
      </c>
      <c r="C7" s="98" t="s">
        <v>399</v>
      </c>
      <c r="D7" s="99" t="s">
        <v>748</v>
      </c>
      <c r="E7" s="99" t="s">
        <v>263</v>
      </c>
      <c r="F7" s="100" t="s">
        <v>745</v>
      </c>
      <c r="G7" s="325">
        <v>1</v>
      </c>
      <c r="H7" s="326">
        <f>IFERROR(VLOOKUP($B:$B,安路普原材料采购价格!$B:$J,9,0),0)</f>
        <v>0.23</v>
      </c>
      <c r="I7" s="328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744</v>
      </c>
      <c r="B8" s="104" t="s">
        <v>400</v>
      </c>
      <c r="C8" s="104" t="s">
        <v>401</v>
      </c>
      <c r="D8" s="105"/>
      <c r="E8" s="105" t="s">
        <v>263</v>
      </c>
      <c r="F8" s="100" t="s">
        <v>745</v>
      </c>
      <c r="G8" s="325">
        <v>1</v>
      </c>
      <c r="H8" s="326">
        <f>IFERROR(VLOOKUP($B:$B,安路普原材料采购价格!$B:$J,9,0),0)</f>
        <v>0.51</v>
      </c>
      <c r="I8" s="328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744</v>
      </c>
      <c r="B9" s="98" t="s">
        <v>402</v>
      </c>
      <c r="C9" s="98" t="s">
        <v>384</v>
      </c>
      <c r="D9" s="105"/>
      <c r="E9" s="105" t="s">
        <v>263</v>
      </c>
      <c r="F9" s="100" t="s">
        <v>745</v>
      </c>
      <c r="G9" s="325">
        <v>1</v>
      </c>
      <c r="H9" s="326">
        <f>IFERROR(VLOOKUP($B:$B,安路普原材料采购价格!$B:$J,9,0),0)</f>
        <v>3.85</v>
      </c>
      <c r="I9" s="328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744</v>
      </c>
      <c r="B10" s="104" t="s">
        <v>403</v>
      </c>
      <c r="C10" s="104" t="s">
        <v>404</v>
      </c>
      <c r="D10" s="105"/>
      <c r="E10" s="105" t="s">
        <v>263</v>
      </c>
      <c r="F10" s="100" t="s">
        <v>745</v>
      </c>
      <c r="G10" s="325">
        <v>1</v>
      </c>
      <c r="H10" s="326">
        <f>IFERROR(VLOOKUP($B:$B,安路普原材料采购价格!$B:$J,9,0),0)</f>
        <v>1.5</v>
      </c>
      <c r="I10" s="328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744</v>
      </c>
      <c r="B11" s="104" t="s">
        <v>405</v>
      </c>
      <c r="C11" s="104" t="s">
        <v>406</v>
      </c>
      <c r="D11" s="105"/>
      <c r="E11" s="105" t="s">
        <v>263</v>
      </c>
      <c r="F11" s="100" t="s">
        <v>745</v>
      </c>
      <c r="G11" s="325">
        <v>1</v>
      </c>
      <c r="H11" s="326">
        <f>IFERROR(VLOOKUP($B:$B,安路普原材料采购价格!$B:$J,9,0),0)</f>
        <v>0.35</v>
      </c>
      <c r="I11" s="328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0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744</v>
      </c>
      <c r="B12" s="104" t="s">
        <v>407</v>
      </c>
      <c r="C12" s="104" t="s">
        <v>408</v>
      </c>
      <c r="D12" s="105"/>
      <c r="E12" s="105" t="s">
        <v>263</v>
      </c>
      <c r="F12" s="100" t="s">
        <v>745</v>
      </c>
      <c r="G12" s="325">
        <v>2</v>
      </c>
      <c r="H12" s="326">
        <f>IFERROR(VLOOKUP($B:$B,安路普原材料采购价格!$B:$J,9,0),0)</f>
        <v>0.4</v>
      </c>
      <c r="I12" s="328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0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744</v>
      </c>
      <c r="B13" s="104" t="s">
        <v>409</v>
      </c>
      <c r="C13" s="104" t="s">
        <v>410</v>
      </c>
      <c r="D13" s="105" t="s">
        <v>749</v>
      </c>
      <c r="E13" s="105" t="s">
        <v>263</v>
      </c>
      <c r="F13" s="100" t="s">
        <v>745</v>
      </c>
      <c r="G13" s="325">
        <v>1</v>
      </c>
      <c r="H13" s="326">
        <f>IFERROR(VLOOKUP($B:$B,安路普原材料采购价格!$B:$J,9,0),0)</f>
        <v>0.2</v>
      </c>
      <c r="I13" s="328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0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744</v>
      </c>
      <c r="B14" s="104" t="s">
        <v>411</v>
      </c>
      <c r="C14" s="104" t="s">
        <v>412</v>
      </c>
      <c r="D14" s="105"/>
      <c r="E14" s="105" t="s">
        <v>263</v>
      </c>
      <c r="F14" s="100" t="s">
        <v>745</v>
      </c>
      <c r="G14" s="325">
        <v>1</v>
      </c>
      <c r="H14" s="326">
        <f>IFERROR(VLOOKUP($B:$B,安路普原材料采购价格!$B:$J,9,0),0)</f>
        <v>1.4</v>
      </c>
      <c r="I14" s="328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744</v>
      </c>
      <c r="B15" s="104" t="s">
        <v>649</v>
      </c>
      <c r="C15" s="104" t="s">
        <v>648</v>
      </c>
      <c r="D15" s="105"/>
      <c r="E15" s="105" t="s">
        <v>263</v>
      </c>
      <c r="F15" s="100" t="s">
        <v>745</v>
      </c>
      <c r="G15" s="325">
        <v>1</v>
      </c>
      <c r="H15" s="326">
        <f>IFERROR(VLOOKUP($B:$B,安路普原材料采购价格!$B:$J,9,0),0)</f>
        <v>0.78</v>
      </c>
      <c r="I15" s="328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744</v>
      </c>
      <c r="B16" s="104" t="s">
        <v>413</v>
      </c>
      <c r="C16" s="104" t="s">
        <v>414</v>
      </c>
      <c r="D16" s="105"/>
      <c r="E16" s="105" t="s">
        <v>263</v>
      </c>
      <c r="F16" s="100" t="s">
        <v>745</v>
      </c>
      <c r="G16" s="325">
        <v>1</v>
      </c>
      <c r="H16" s="326">
        <f>IFERROR(VLOOKUP($B:$B,安路普原材料采购价格!$B:$J,9,0),0)</f>
        <v>0.48</v>
      </c>
      <c r="I16" s="328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744</v>
      </c>
      <c r="B17" s="104" t="s">
        <v>709</v>
      </c>
      <c r="C17" s="104" t="s">
        <v>710</v>
      </c>
      <c r="D17" s="105"/>
      <c r="E17" s="105" t="s">
        <v>263</v>
      </c>
      <c r="F17" s="100" t="s">
        <v>745</v>
      </c>
      <c r="G17" s="325">
        <v>2</v>
      </c>
      <c r="H17" s="326">
        <f>IFERROR(VLOOKUP($B:$B,安路普原材料采购价格!$B:$J,9,0),0)</f>
        <v>0.176</v>
      </c>
      <c r="I17" s="328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744</v>
      </c>
      <c r="B18" s="104" t="s">
        <v>711</v>
      </c>
      <c r="C18" s="104" t="s">
        <v>712</v>
      </c>
      <c r="D18" s="105"/>
      <c r="E18" s="105" t="s">
        <v>263</v>
      </c>
      <c r="F18" s="100" t="s">
        <v>745</v>
      </c>
      <c r="G18" s="325">
        <v>3</v>
      </c>
      <c r="H18" s="326">
        <f>IFERROR(VLOOKUP($B:$B,安路普原材料采购价格!$B:$J,9,0),0)</f>
        <v>0.1327</v>
      </c>
      <c r="I18" s="328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744</v>
      </c>
      <c r="B19" s="104" t="s">
        <v>713</v>
      </c>
      <c r="C19" s="104" t="s">
        <v>714</v>
      </c>
      <c r="D19" s="105" t="s">
        <v>750</v>
      </c>
      <c r="E19" s="105" t="s">
        <v>263</v>
      </c>
      <c r="F19" s="100" t="s">
        <v>745</v>
      </c>
      <c r="G19" s="325">
        <v>2</v>
      </c>
      <c r="H19" s="326">
        <f>IFERROR(VLOOKUP($B:$B,安路普原材料采购价格!$B:$J,9,0),0)</f>
        <v>2.48</v>
      </c>
      <c r="I19" s="328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744</v>
      </c>
      <c r="B20" s="104" t="s">
        <v>715</v>
      </c>
      <c r="C20" s="104" t="s">
        <v>716</v>
      </c>
      <c r="D20" s="105" t="s">
        <v>751</v>
      </c>
      <c r="E20" s="105" t="s">
        <v>263</v>
      </c>
      <c r="F20" s="100" t="s">
        <v>745</v>
      </c>
      <c r="G20" s="325">
        <v>1</v>
      </c>
      <c r="H20" s="326">
        <f>IFERROR(VLOOKUP($B:$B,安路普原材料采购价格!$B:$J,9,0),0)</f>
        <v>2.7</v>
      </c>
      <c r="I20" s="328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303</v>
      </c>
      <c r="B21" s="107"/>
      <c r="C21" s="108"/>
      <c r="D21" s="109"/>
      <c r="E21" s="110"/>
      <c r="F21" s="110"/>
      <c r="G21" s="111"/>
      <c r="H21" s="112"/>
      <c r="I21" s="329">
        <f>SUM(I4:I20)</f>
        <v>20.5101</v>
      </c>
      <c r="J21" s="139"/>
      <c r="K21" s="139">
        <f>SUM(K4:K20)</f>
        <v>0</v>
      </c>
      <c r="L21" s="139"/>
      <c r="M21" s="321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141</v>
      </c>
      <c r="B4" s="92" t="s">
        <v>587</v>
      </c>
      <c r="C4" s="92" t="s">
        <v>588</v>
      </c>
      <c r="D4" s="93" t="s">
        <v>752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726</v>
      </c>
    </row>
    <row r="5" spans="1:16">
      <c r="A5" s="97" t="s">
        <v>141</v>
      </c>
      <c r="B5" s="98" t="s">
        <v>260</v>
      </c>
      <c r="C5" s="98" t="s">
        <v>261</v>
      </c>
      <c r="D5" s="99" t="s">
        <v>262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0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267</v>
      </c>
      <c r="C6" s="104" t="s">
        <v>268</v>
      </c>
      <c r="D6" s="99" t="s">
        <v>269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294</v>
      </c>
      <c r="C7" s="98" t="s">
        <v>295</v>
      </c>
      <c r="D7" s="99" t="s">
        <v>277</v>
      </c>
      <c r="E7" s="100" t="s">
        <v>263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299</v>
      </c>
      <c r="C8" s="104" t="s">
        <v>300</v>
      </c>
      <c r="D8" s="105" t="s">
        <v>277</v>
      </c>
      <c r="E8" s="100" t="s">
        <v>263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270</v>
      </c>
      <c r="C9" s="98" t="s">
        <v>271</v>
      </c>
      <c r="D9" s="105" t="s">
        <v>272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335</v>
      </c>
      <c r="C10" s="104" t="s">
        <v>336</v>
      </c>
      <c r="D10" s="105" t="s">
        <v>280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359</v>
      </c>
      <c r="C11" s="104" t="s">
        <v>360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677</v>
      </c>
      <c r="C12" s="104" t="s">
        <v>678</v>
      </c>
      <c r="D12" s="105" t="s">
        <v>266</v>
      </c>
      <c r="E12" s="100" t="s">
        <v>263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602</v>
      </c>
      <c r="C13" s="104" t="s">
        <v>603</v>
      </c>
      <c r="D13" s="105" t="s">
        <v>266</v>
      </c>
      <c r="E13" s="100" t="s">
        <v>263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447</v>
      </c>
      <c r="C14" s="104" t="s">
        <v>753</v>
      </c>
      <c r="D14" s="105" t="s">
        <v>754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596</v>
      </c>
      <c r="C15" s="104" t="s">
        <v>597</v>
      </c>
      <c r="D15" s="105" t="s">
        <v>738</v>
      </c>
      <c r="E15" s="100" t="s">
        <v>263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599</v>
      </c>
      <c r="C16" s="104" t="s">
        <v>600</v>
      </c>
      <c r="D16" s="105" t="s">
        <v>743</v>
      </c>
      <c r="E16" s="100" t="s">
        <v>263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509</v>
      </c>
      <c r="C17" s="104" t="s">
        <v>510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1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119</v>
      </c>
      <c r="B4" s="92" t="s">
        <v>587</v>
      </c>
      <c r="C4" s="92" t="s">
        <v>588</v>
      </c>
      <c r="D4" s="93" t="s">
        <v>752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726</v>
      </c>
    </row>
    <row r="5" spans="1:16">
      <c r="A5" s="97" t="s">
        <v>119</v>
      </c>
      <c r="B5" s="98" t="s">
        <v>260</v>
      </c>
      <c r="C5" s="98" t="s">
        <v>261</v>
      </c>
      <c r="D5" s="99" t="s">
        <v>262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267</v>
      </c>
      <c r="C6" s="104" t="s">
        <v>268</v>
      </c>
      <c r="D6" s="99" t="s">
        <v>269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294</v>
      </c>
      <c r="C7" s="98" t="s">
        <v>295</v>
      </c>
      <c r="D7" s="99" t="s">
        <v>277</v>
      </c>
      <c r="E7" s="100" t="s">
        <v>263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299</v>
      </c>
      <c r="C8" s="104" t="s">
        <v>300</v>
      </c>
      <c r="D8" s="105" t="s">
        <v>277</v>
      </c>
      <c r="E8" s="100" t="s">
        <v>263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270</v>
      </c>
      <c r="C9" s="98" t="s">
        <v>271</v>
      </c>
      <c r="D9" s="105" t="s">
        <v>272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335</v>
      </c>
      <c r="C10" s="104" t="s">
        <v>336</v>
      </c>
      <c r="D10" s="105" t="s">
        <v>280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359</v>
      </c>
      <c r="C11" s="104" t="s">
        <v>360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0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677</v>
      </c>
      <c r="C12" s="104" t="s">
        <v>678</v>
      </c>
      <c r="D12" s="105" t="s">
        <v>266</v>
      </c>
      <c r="E12" s="100" t="s">
        <v>263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0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602</v>
      </c>
      <c r="C13" s="104" t="s">
        <v>603</v>
      </c>
      <c r="D13" s="105" t="s">
        <v>266</v>
      </c>
      <c r="E13" s="100" t="s">
        <v>263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0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445</v>
      </c>
      <c r="C14" s="104" t="s">
        <v>446</v>
      </c>
      <c r="D14" s="105" t="s">
        <v>266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596</v>
      </c>
      <c r="C15" s="104" t="s">
        <v>597</v>
      </c>
      <c r="D15" s="105" t="s">
        <v>738</v>
      </c>
      <c r="E15" s="100" t="s">
        <v>263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599</v>
      </c>
      <c r="C16" s="104" t="s">
        <v>600</v>
      </c>
      <c r="D16" s="105" t="s">
        <v>743</v>
      </c>
      <c r="E16" s="100" t="s">
        <v>263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509</v>
      </c>
      <c r="C17" s="104" t="s">
        <v>510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1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755</v>
      </c>
      <c r="B4" s="92" t="s">
        <v>267</v>
      </c>
      <c r="C4" s="92" t="s">
        <v>268</v>
      </c>
      <c r="D4" s="93" t="s">
        <v>269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755</v>
      </c>
      <c r="B5" s="98" t="s">
        <v>613</v>
      </c>
      <c r="C5" s="98" t="s">
        <v>614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0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755</v>
      </c>
      <c r="B6" s="104" t="s">
        <v>675</v>
      </c>
      <c r="C6" s="104" t="s">
        <v>676</v>
      </c>
      <c r="D6" s="99" t="s">
        <v>756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755</v>
      </c>
      <c r="B7" s="98" t="s">
        <v>639</v>
      </c>
      <c r="C7" s="98" t="s">
        <v>640</v>
      </c>
      <c r="D7" s="99" t="s">
        <v>757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755</v>
      </c>
      <c r="B8" s="104" t="s">
        <v>641</v>
      </c>
      <c r="C8" s="104" t="s">
        <v>642</v>
      </c>
      <c r="D8" s="105" t="s">
        <v>758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755</v>
      </c>
      <c r="B9" s="98" t="s">
        <v>643</v>
      </c>
      <c r="C9" s="98" t="s">
        <v>644</v>
      </c>
      <c r="D9" s="105" t="s">
        <v>759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755</v>
      </c>
      <c r="B10" s="104" t="s">
        <v>701</v>
      </c>
      <c r="C10" s="104" t="s">
        <v>657</v>
      </c>
      <c r="D10" s="105" t="s">
        <v>266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755</v>
      </c>
      <c r="B11" s="104" t="s">
        <v>473</v>
      </c>
      <c r="C11" s="104" t="s">
        <v>474</v>
      </c>
      <c r="D11" s="105" t="s">
        <v>760</v>
      </c>
      <c r="E11" s="100" t="s">
        <v>263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755</v>
      </c>
      <c r="B12" s="104" t="s">
        <v>475</v>
      </c>
      <c r="C12" s="104" t="s">
        <v>476</v>
      </c>
      <c r="D12" s="105" t="s">
        <v>761</v>
      </c>
      <c r="E12" s="100" t="s">
        <v>263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755</v>
      </c>
      <c r="B13" s="104" t="s">
        <v>477</v>
      </c>
      <c r="C13" s="104" t="s">
        <v>478</v>
      </c>
      <c r="D13" s="105" t="s">
        <v>266</v>
      </c>
      <c r="E13" s="100" t="s">
        <v>263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755</v>
      </c>
      <c r="B14" s="104" t="s">
        <v>479</v>
      </c>
      <c r="C14" s="104" t="s">
        <v>480</v>
      </c>
      <c r="D14" s="105" t="s">
        <v>266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755</v>
      </c>
      <c r="B15" s="104" t="s">
        <v>481</v>
      </c>
      <c r="C15" s="104" t="s">
        <v>482</v>
      </c>
      <c r="D15" s="105" t="s">
        <v>266</v>
      </c>
      <c r="E15" s="100" t="s">
        <v>263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755</v>
      </c>
      <c r="B16" s="104" t="s">
        <v>483</v>
      </c>
      <c r="C16" s="104" t="s">
        <v>484</v>
      </c>
      <c r="D16" s="105" t="s">
        <v>266</v>
      </c>
      <c r="E16" s="100" t="s">
        <v>263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0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755</v>
      </c>
      <c r="B17" s="104" t="s">
        <v>485</v>
      </c>
      <c r="C17" s="104" t="s">
        <v>486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755</v>
      </c>
      <c r="B18" s="104" t="s">
        <v>487</v>
      </c>
      <c r="C18" s="104" t="s">
        <v>488</v>
      </c>
      <c r="D18" s="105" t="s">
        <v>266</v>
      </c>
      <c r="E18" s="100" t="s">
        <v>263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755</v>
      </c>
      <c r="B19" s="104" t="s">
        <v>489</v>
      </c>
      <c r="C19" s="104" t="s">
        <v>490</v>
      </c>
      <c r="D19" s="105" t="s">
        <v>266</v>
      </c>
      <c r="E19" s="100" t="s">
        <v>263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755</v>
      </c>
      <c r="B20" s="104" t="s">
        <v>491</v>
      </c>
      <c r="C20" s="104" t="s">
        <v>492</v>
      </c>
      <c r="D20" s="105" t="s">
        <v>266</v>
      </c>
      <c r="E20" s="100" t="s">
        <v>263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755</v>
      </c>
      <c r="B21" s="104" t="s">
        <v>594</v>
      </c>
      <c r="C21" s="104" t="s">
        <v>595</v>
      </c>
      <c r="D21" s="105" t="s">
        <v>742</v>
      </c>
      <c r="E21" s="100" t="s">
        <v>263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0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755</v>
      </c>
      <c r="B22" s="104" t="s">
        <v>599</v>
      </c>
      <c r="C22" s="104" t="s">
        <v>600</v>
      </c>
      <c r="D22" s="105" t="s">
        <v>743</v>
      </c>
      <c r="E22" s="100" t="s">
        <v>263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0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755</v>
      </c>
      <c r="B23" s="104" t="s">
        <v>495</v>
      </c>
      <c r="C23" s="104" t="s">
        <v>496</v>
      </c>
      <c r="D23" s="105" t="s">
        <v>266</v>
      </c>
      <c r="E23" s="100" t="s">
        <v>263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0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1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117</v>
      </c>
      <c r="B4" s="92" t="s">
        <v>260</v>
      </c>
      <c r="C4" s="92" t="s">
        <v>261</v>
      </c>
      <c r="D4" s="313" t="s">
        <v>262</v>
      </c>
      <c r="E4" s="313" t="s">
        <v>263</v>
      </c>
      <c r="F4" s="313" t="str">
        <f>VLOOKUP(B4,安路普原材料采购价格!B3:I237,8,0)</f>
        <v>EA</v>
      </c>
      <c r="G4" s="314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117</v>
      </c>
      <c r="B5" s="98" t="s">
        <v>267</v>
      </c>
      <c r="C5" s="98" t="s">
        <v>268</v>
      </c>
      <c r="D5" s="315" t="s">
        <v>269</v>
      </c>
      <c r="E5" s="315" t="s">
        <v>263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0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288</v>
      </c>
      <c r="C6" s="104" t="s">
        <v>289</v>
      </c>
      <c r="D6" s="316" t="s">
        <v>280</v>
      </c>
      <c r="E6" s="316" t="s">
        <v>263</v>
      </c>
      <c r="F6" s="316" t="str">
        <f>VLOOKUP(B6,安路普原材料采购价格!B5:I239,8,0)</f>
        <v>EA</v>
      </c>
      <c r="G6" s="318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294</v>
      </c>
      <c r="C7" s="98" t="s">
        <v>295</v>
      </c>
      <c r="D7" s="315" t="s">
        <v>277</v>
      </c>
      <c r="E7" s="315" t="s">
        <v>263</v>
      </c>
      <c r="F7" s="315" t="str">
        <f>VLOOKUP(B7,安路普原材料采购价格!B6:I240,8,0)</f>
        <v>M</v>
      </c>
      <c r="G7" s="317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335</v>
      </c>
      <c r="C8" s="104" t="s">
        <v>336</v>
      </c>
      <c r="D8" s="316" t="s">
        <v>280</v>
      </c>
      <c r="E8" s="316" t="s">
        <v>263</v>
      </c>
      <c r="F8" s="316" t="str">
        <f>VLOOKUP(B8,安路普原材料采购价格!B7:I241,8,0)</f>
        <v>EA</v>
      </c>
      <c r="G8" s="318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602</v>
      </c>
      <c r="C9" s="104" t="s">
        <v>603</v>
      </c>
      <c r="D9" s="315" t="s">
        <v>762</v>
      </c>
      <c r="E9" s="315" t="s">
        <v>263</v>
      </c>
      <c r="F9" s="315" t="str">
        <f>VLOOKUP(B9,安路普原材料采购价格!B8:I242,8,0)</f>
        <v>M</v>
      </c>
      <c r="G9" s="317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493</v>
      </c>
      <c r="C10" s="104" t="s">
        <v>297</v>
      </c>
      <c r="D10" s="316" t="s">
        <v>266</v>
      </c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494</v>
      </c>
      <c r="C11" s="98" t="s">
        <v>282</v>
      </c>
      <c r="D11" s="315" t="s">
        <v>266</v>
      </c>
      <c r="E11" s="315" t="s">
        <v>263</v>
      </c>
      <c r="F11" s="315" t="str">
        <f>VLOOKUP(B11,安路普原材料采购价格!B10:I244,8,0)</f>
        <v>EA</v>
      </c>
      <c r="G11" s="317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596</v>
      </c>
      <c r="C12" s="104" t="s">
        <v>597</v>
      </c>
      <c r="D12" s="316" t="s">
        <v>738</v>
      </c>
      <c r="E12" s="316" t="s">
        <v>263</v>
      </c>
      <c r="F12" s="316" t="str">
        <f>VLOOKUP(B12,安路普原材料采购价格!B11:I245,8,0)</f>
        <v>EA</v>
      </c>
      <c r="G12" s="318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599</v>
      </c>
      <c r="C13" s="98" t="s">
        <v>600</v>
      </c>
      <c r="D13" s="315" t="s">
        <v>743</v>
      </c>
      <c r="E13" s="315" t="s">
        <v>263</v>
      </c>
      <c r="F13" s="315" t="str">
        <f>VLOOKUP(B13,安路普原材料采购价格!B12:I246,8,0)</f>
        <v>EA</v>
      </c>
      <c r="G13" s="317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303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1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763</v>
      </c>
      <c r="B4" s="92" t="s">
        <v>260</v>
      </c>
      <c r="C4" s="92" t="s">
        <v>261</v>
      </c>
      <c r="D4" s="313" t="s">
        <v>262</v>
      </c>
      <c r="E4" s="313" t="s">
        <v>263</v>
      </c>
      <c r="F4" s="313" t="str">
        <f>VLOOKUP(B4,安路普原材料采购价格!B3:I237,8,0)</f>
        <v>EA</v>
      </c>
      <c r="G4" s="314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763</v>
      </c>
      <c r="B5" s="98" t="s">
        <v>267</v>
      </c>
      <c r="C5" s="98" t="s">
        <v>268</v>
      </c>
      <c r="D5" s="315" t="s">
        <v>269</v>
      </c>
      <c r="E5" s="315" t="s">
        <v>263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0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763</v>
      </c>
      <c r="B6" s="104" t="s">
        <v>308</v>
      </c>
      <c r="C6" s="104" t="s">
        <v>309</v>
      </c>
      <c r="D6" s="316" t="s">
        <v>280</v>
      </c>
      <c r="E6" s="316" t="s">
        <v>263</v>
      </c>
      <c r="F6" s="315" t="s">
        <v>332</v>
      </c>
      <c r="G6" s="318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763</v>
      </c>
      <c r="B7" s="98" t="s">
        <v>278</v>
      </c>
      <c r="C7" s="98" t="s">
        <v>279</v>
      </c>
      <c r="D7" s="315" t="s">
        <v>280</v>
      </c>
      <c r="E7" s="315" t="s">
        <v>263</v>
      </c>
      <c r="F7" s="315" t="s">
        <v>332</v>
      </c>
      <c r="G7" s="317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763</v>
      </c>
      <c r="B8" s="104" t="s">
        <v>284</v>
      </c>
      <c r="C8" s="104" t="s">
        <v>285</v>
      </c>
      <c r="D8" s="316" t="s">
        <v>280</v>
      </c>
      <c r="E8" s="316" t="s">
        <v>263</v>
      </c>
      <c r="F8" s="315" t="s">
        <v>332</v>
      </c>
      <c r="G8" s="318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763</v>
      </c>
      <c r="B9" s="98" t="s">
        <v>288</v>
      </c>
      <c r="C9" s="98" t="s">
        <v>289</v>
      </c>
      <c r="D9" s="315" t="s">
        <v>280</v>
      </c>
      <c r="E9" s="315" t="s">
        <v>263</v>
      </c>
      <c r="F9" s="315" t="str">
        <f>VLOOKUP(B9,安路普原材料采购价格!B8:I242,8,0)</f>
        <v>EA</v>
      </c>
      <c r="G9" s="317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763</v>
      </c>
      <c r="B10" s="104" t="s">
        <v>290</v>
      </c>
      <c r="C10" s="104" t="s">
        <v>291</v>
      </c>
      <c r="D10" s="316" t="s">
        <v>280</v>
      </c>
      <c r="E10" s="316" t="s">
        <v>263</v>
      </c>
      <c r="F10" s="315" t="s">
        <v>332</v>
      </c>
      <c r="G10" s="318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763</v>
      </c>
      <c r="B11" s="98" t="s">
        <v>294</v>
      </c>
      <c r="C11" s="98" t="s">
        <v>295</v>
      </c>
      <c r="D11" s="315" t="s">
        <v>277</v>
      </c>
      <c r="E11" s="315" t="s">
        <v>263</v>
      </c>
      <c r="F11" s="315" t="str">
        <f>VLOOKUP(B11,安路普原材料采购价格!B10:I244,8,0)</f>
        <v>M</v>
      </c>
      <c r="G11" s="317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763</v>
      </c>
      <c r="B12" s="104" t="s">
        <v>275</v>
      </c>
      <c r="C12" s="104" t="s">
        <v>276</v>
      </c>
      <c r="D12" s="316" t="s">
        <v>277</v>
      </c>
      <c r="E12" s="316" t="s">
        <v>263</v>
      </c>
      <c r="F12" s="316" t="str">
        <f>VLOOKUP(B12,安路普原材料采购价格!B11:I245,8,0)</f>
        <v>M</v>
      </c>
      <c r="G12" s="318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763</v>
      </c>
      <c r="B13" s="104" t="s">
        <v>301</v>
      </c>
      <c r="C13" s="104" t="s">
        <v>302</v>
      </c>
      <c r="D13" s="316" t="s">
        <v>277</v>
      </c>
      <c r="E13" s="316" t="s">
        <v>263</v>
      </c>
      <c r="F13" s="316" t="str">
        <f>VLOOKUP(B13,安路普原材料采购价格!B12:I246,8,0)</f>
        <v>M</v>
      </c>
      <c r="G13" s="318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0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763</v>
      </c>
      <c r="B14" s="104" t="s">
        <v>299</v>
      </c>
      <c r="C14" s="104" t="s">
        <v>300</v>
      </c>
      <c r="D14" s="316" t="s">
        <v>277</v>
      </c>
      <c r="E14" s="316" t="s">
        <v>263</v>
      </c>
      <c r="F14" s="316" t="str">
        <f>VLOOKUP(B14,安路普原材料采购价格!B13:I247,8,0)</f>
        <v>M</v>
      </c>
      <c r="G14" s="318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763</v>
      </c>
      <c r="B15" s="104" t="s">
        <v>264</v>
      </c>
      <c r="C15" s="104" t="s">
        <v>265</v>
      </c>
      <c r="D15" s="316" t="s">
        <v>266</v>
      </c>
      <c r="E15" s="316" t="s">
        <v>263</v>
      </c>
      <c r="F15" s="316" t="str">
        <f>VLOOKUP(B15,安路普原材料采购价格!B14:I248,8,0)</f>
        <v>M</v>
      </c>
      <c r="G15" s="318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763</v>
      </c>
      <c r="B16" s="104" t="s">
        <v>292</v>
      </c>
      <c r="C16" s="104" t="s">
        <v>293</v>
      </c>
      <c r="D16" s="316" t="s">
        <v>266</v>
      </c>
      <c r="E16" s="316" t="s">
        <v>263</v>
      </c>
      <c r="F16" s="316" t="str">
        <f>VLOOKUP(B16,安路普原材料采购价格!B15:I249,8,0)</f>
        <v>M</v>
      </c>
      <c r="G16" s="318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763</v>
      </c>
      <c r="B17" s="104" t="s">
        <v>310</v>
      </c>
      <c r="C17" s="104" t="s">
        <v>311</v>
      </c>
      <c r="D17" s="316" t="s">
        <v>312</v>
      </c>
      <c r="E17" s="316" t="s">
        <v>263</v>
      </c>
      <c r="F17" s="316" t="str">
        <f>VLOOKUP(B17,安路普原材料采购价格!B16:I250,8,0)</f>
        <v>EA</v>
      </c>
      <c r="G17" s="318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763</v>
      </c>
      <c r="B18" s="104" t="s">
        <v>337</v>
      </c>
      <c r="C18" s="104" t="s">
        <v>338</v>
      </c>
      <c r="D18" s="316" t="s">
        <v>764</v>
      </c>
      <c r="E18" s="316" t="s">
        <v>263</v>
      </c>
      <c r="F18" s="315" t="s">
        <v>332</v>
      </c>
      <c r="G18" s="318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763</v>
      </c>
      <c r="B19" s="104" t="s">
        <v>317</v>
      </c>
      <c r="C19" s="104" t="s">
        <v>318</v>
      </c>
      <c r="D19" s="316" t="s">
        <v>266</v>
      </c>
      <c r="E19" s="316" t="s">
        <v>263</v>
      </c>
      <c r="F19" s="316" t="str">
        <f>VLOOKUP(B19,安路普原材料采购价格!B18:I252,8,0)</f>
        <v>EA</v>
      </c>
      <c r="G19" s="318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763</v>
      </c>
      <c r="B20" s="104" t="s">
        <v>590</v>
      </c>
      <c r="C20" s="104" t="s">
        <v>314</v>
      </c>
      <c r="D20" s="316" t="s">
        <v>765</v>
      </c>
      <c r="E20" s="316" t="s">
        <v>263</v>
      </c>
      <c r="F20" s="316" t="str">
        <f>VLOOKUP(B20,安路普原材料采购价格!B19:I253,8,0)</f>
        <v>EA</v>
      </c>
      <c r="G20" s="318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763</v>
      </c>
      <c r="B21" s="104" t="s">
        <v>305</v>
      </c>
      <c r="C21" s="104" t="s">
        <v>306</v>
      </c>
      <c r="D21" s="316" t="s">
        <v>307</v>
      </c>
      <c r="E21" s="316" t="s">
        <v>263</v>
      </c>
      <c r="F21" s="316" t="str">
        <f>VLOOKUP(B21,安路普原材料采购价格!B20:I254,8,0)</f>
        <v>EA</v>
      </c>
      <c r="G21" s="318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0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763</v>
      </c>
      <c r="B22" s="104" t="s">
        <v>591</v>
      </c>
      <c r="C22" s="104" t="s">
        <v>592</v>
      </c>
      <c r="D22" s="316" t="s">
        <v>766</v>
      </c>
      <c r="E22" s="316" t="s">
        <v>263</v>
      </c>
      <c r="F22" s="316" t="str">
        <f>VLOOKUP(B22,安路普原材料采购价格!B21:I255,8,0)</f>
        <v>EA</v>
      </c>
      <c r="G22" s="318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0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763</v>
      </c>
      <c r="B23" s="104" t="s">
        <v>593</v>
      </c>
      <c r="C23" s="104" t="s">
        <v>282</v>
      </c>
      <c r="D23" s="316" t="s">
        <v>266</v>
      </c>
      <c r="E23" s="316" t="s">
        <v>263</v>
      </c>
      <c r="F23" s="316" t="str">
        <f>VLOOKUP(B23,安路普原材料采购价格!B22:I256,8,0)</f>
        <v>EA</v>
      </c>
      <c r="G23" s="318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0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1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767</v>
      </c>
      <c r="B4" s="92" t="s">
        <v>686</v>
      </c>
      <c r="C4" s="92" t="s">
        <v>687</v>
      </c>
      <c r="D4" s="313" t="s">
        <v>266</v>
      </c>
      <c r="E4" s="313" t="s">
        <v>263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726</v>
      </c>
    </row>
    <row r="5" spans="1:16">
      <c r="A5" s="97" t="s">
        <v>767</v>
      </c>
      <c r="B5" s="98" t="s">
        <v>294</v>
      </c>
      <c r="C5" s="98" t="s">
        <v>295</v>
      </c>
      <c r="D5" s="315" t="s">
        <v>277</v>
      </c>
      <c r="E5" s="315" t="s">
        <v>263</v>
      </c>
      <c r="F5" s="315" t="str">
        <f>VLOOKUP(B5,安路普原材料采购价格!B4:I238,8,0)</f>
        <v>M</v>
      </c>
      <c r="G5" s="317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0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767</v>
      </c>
      <c r="B6" s="104" t="s">
        <v>441</v>
      </c>
      <c r="C6" s="104" t="s">
        <v>442</v>
      </c>
      <c r="D6" s="316" t="s">
        <v>266</v>
      </c>
      <c r="E6" s="316" t="s">
        <v>263</v>
      </c>
      <c r="F6" s="316" t="str">
        <f>VLOOKUP(B6,安路普原材料采购价格!B5:I239,8,0)</f>
        <v>EA</v>
      </c>
      <c r="G6" s="318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767</v>
      </c>
      <c r="B7" s="98" t="s">
        <v>443</v>
      </c>
      <c r="C7" s="98" t="s">
        <v>444</v>
      </c>
      <c r="D7" s="315" t="s">
        <v>266</v>
      </c>
      <c r="E7" s="315" t="s">
        <v>263</v>
      </c>
      <c r="F7" s="315" t="str">
        <f>VLOOKUP(B7,安路普原材料采购价格!B6:I240,8,0)</f>
        <v>EA</v>
      </c>
      <c r="G7" s="317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767</v>
      </c>
      <c r="B8" s="104" t="s">
        <v>650</v>
      </c>
      <c r="C8" s="104" t="s">
        <v>651</v>
      </c>
      <c r="D8" s="316" t="s">
        <v>266</v>
      </c>
      <c r="E8" s="316" t="s">
        <v>263</v>
      </c>
      <c r="F8" s="316" t="str">
        <f>VLOOKUP(B8,安路普原材料采购价格!B7:I241,8,0)</f>
        <v>EA</v>
      </c>
      <c r="G8" s="318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767</v>
      </c>
      <c r="B9" s="98" t="s">
        <v>688</v>
      </c>
      <c r="C9" s="98" t="s">
        <v>689</v>
      </c>
      <c r="D9" s="315" t="s">
        <v>266</v>
      </c>
      <c r="E9" s="315" t="s">
        <v>263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767</v>
      </c>
      <c r="B10" s="104" t="s">
        <v>594</v>
      </c>
      <c r="C10" s="104" t="s">
        <v>595</v>
      </c>
      <c r="D10" s="316" t="s">
        <v>742</v>
      </c>
      <c r="E10" s="316" t="s">
        <v>263</v>
      </c>
      <c r="F10" s="316" t="str">
        <f>VLOOKUP(B10,安路普原材料采购价格!B9:I243,8,0)</f>
        <v>EA</v>
      </c>
      <c r="G10" s="318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767</v>
      </c>
      <c r="B11" s="98" t="s">
        <v>599</v>
      </c>
      <c r="C11" s="98" t="s">
        <v>600</v>
      </c>
      <c r="D11" s="315" t="s">
        <v>743</v>
      </c>
      <c r="E11" s="315" t="s">
        <v>263</v>
      </c>
      <c r="F11" s="315" t="str">
        <f>VLOOKUP(B11,安路普原材料采购价格!B10:I244,8,0)</f>
        <v>EA</v>
      </c>
      <c r="G11" s="317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767</v>
      </c>
      <c r="B12" s="104" t="s">
        <v>654</v>
      </c>
      <c r="C12" s="104" t="s">
        <v>655</v>
      </c>
      <c r="D12" s="316" t="s">
        <v>768</v>
      </c>
      <c r="E12" s="316" t="s">
        <v>263</v>
      </c>
      <c r="F12" s="316" t="str">
        <f>VLOOKUP(B12,安路普原材料采购价格!B11:I245,8,0)</f>
        <v>EA</v>
      </c>
      <c r="G12" s="318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1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228</v>
      </c>
      <c r="B4" s="92" t="s">
        <v>425</v>
      </c>
      <c r="C4" s="92" t="s">
        <v>426</v>
      </c>
      <c r="D4" s="313" t="s">
        <v>266</v>
      </c>
      <c r="E4" s="313" t="s">
        <v>263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228</v>
      </c>
      <c r="B5" s="98" t="s">
        <v>427</v>
      </c>
      <c r="C5" s="98" t="s">
        <v>428</v>
      </c>
      <c r="D5" s="315" t="s">
        <v>266</v>
      </c>
      <c r="E5" s="315" t="s">
        <v>263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228</v>
      </c>
      <c r="B6" s="104" t="s">
        <v>429</v>
      </c>
      <c r="C6" s="104" t="s">
        <v>430</v>
      </c>
      <c r="D6" s="316" t="s">
        <v>266</v>
      </c>
      <c r="E6" s="316" t="s">
        <v>263</v>
      </c>
      <c r="F6" s="316" t="str">
        <f>VLOOKUP(B6,安路普原材料采购价格!B5:I239,8,0)</f>
        <v>EA</v>
      </c>
      <c r="G6" s="318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228</v>
      </c>
      <c r="B7" s="98" t="s">
        <v>578</v>
      </c>
      <c r="C7" s="98" t="s">
        <v>579</v>
      </c>
      <c r="D7" s="315" t="s">
        <v>266</v>
      </c>
      <c r="E7" s="315" t="s">
        <v>263</v>
      </c>
      <c r="F7" s="315" t="str">
        <f>VLOOKUP(B7,安路普原材料采购价格!B6:I240,8,0)</f>
        <v>EA</v>
      </c>
      <c r="G7" s="317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228</v>
      </c>
      <c r="B8" s="104" t="s">
        <v>596</v>
      </c>
      <c r="C8" s="104" t="s">
        <v>597</v>
      </c>
      <c r="D8" s="316" t="s">
        <v>738</v>
      </c>
      <c r="E8" s="316" t="s">
        <v>263</v>
      </c>
      <c r="F8" s="316" t="str">
        <f>VLOOKUP(B8,安路普原材料采购价格!B7:I241,8,0)</f>
        <v>EA</v>
      </c>
      <c r="G8" s="318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228</v>
      </c>
      <c r="B9" s="98" t="s">
        <v>599</v>
      </c>
      <c r="C9" s="98" t="s">
        <v>600</v>
      </c>
      <c r="D9" s="315" t="s">
        <v>743</v>
      </c>
      <c r="E9" s="315" t="s">
        <v>263</v>
      </c>
      <c r="F9" s="315" t="str">
        <f>VLOOKUP(B9,安路普原材料采购价格!B8:I242,8,0)</f>
        <v>EA</v>
      </c>
      <c r="G9" s="317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228</v>
      </c>
      <c r="B10" s="104" t="s">
        <v>656</v>
      </c>
      <c r="C10" s="104" t="s">
        <v>657</v>
      </c>
      <c r="D10" s="316" t="s">
        <v>266</v>
      </c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1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2" t="s">
        <v>769</v>
      </c>
      <c r="B4" s="92" t="s">
        <v>260</v>
      </c>
      <c r="C4" s="92" t="s">
        <v>261</v>
      </c>
      <c r="D4" s="313" t="s">
        <v>262</v>
      </c>
      <c r="E4" s="313" t="s">
        <v>263</v>
      </c>
      <c r="F4" s="313" t="s">
        <v>332</v>
      </c>
      <c r="G4" s="314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8" t="s">
        <v>769</v>
      </c>
      <c r="B5" s="98" t="s">
        <v>267</v>
      </c>
      <c r="C5" s="98" t="s">
        <v>268</v>
      </c>
      <c r="D5" s="315" t="s">
        <v>269</v>
      </c>
      <c r="E5" s="315" t="s">
        <v>263</v>
      </c>
      <c r="F5" s="315" t="s">
        <v>332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0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769</v>
      </c>
      <c r="B6" s="98" t="s">
        <v>308</v>
      </c>
      <c r="C6" s="98" t="s">
        <v>309</v>
      </c>
      <c r="D6" s="315" t="s">
        <v>280</v>
      </c>
      <c r="E6" s="315" t="s">
        <v>263</v>
      </c>
      <c r="F6" s="315" t="s">
        <v>332</v>
      </c>
      <c r="G6" s="317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0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769</v>
      </c>
      <c r="B7" s="98" t="s">
        <v>278</v>
      </c>
      <c r="C7" s="98" t="s">
        <v>279</v>
      </c>
      <c r="D7" s="315" t="s">
        <v>280</v>
      </c>
      <c r="E7" s="315" t="s">
        <v>263</v>
      </c>
      <c r="F7" s="315" t="s">
        <v>332</v>
      </c>
      <c r="G7" s="317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0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769</v>
      </c>
      <c r="B8" s="98" t="s">
        <v>284</v>
      </c>
      <c r="C8" s="98" t="s">
        <v>285</v>
      </c>
      <c r="D8" s="315" t="s">
        <v>280</v>
      </c>
      <c r="E8" s="315" t="s">
        <v>263</v>
      </c>
      <c r="F8" s="315" t="s">
        <v>332</v>
      </c>
      <c r="G8" s="317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0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769</v>
      </c>
      <c r="B9" s="98" t="s">
        <v>288</v>
      </c>
      <c r="C9" s="98" t="s">
        <v>289</v>
      </c>
      <c r="D9" s="315" t="s">
        <v>280</v>
      </c>
      <c r="E9" s="315" t="s">
        <v>263</v>
      </c>
      <c r="F9" s="315" t="s">
        <v>332</v>
      </c>
      <c r="G9" s="317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0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769</v>
      </c>
      <c r="B10" s="98" t="s">
        <v>290</v>
      </c>
      <c r="C10" s="98" t="s">
        <v>291</v>
      </c>
      <c r="D10" s="315" t="s">
        <v>280</v>
      </c>
      <c r="E10" s="315" t="s">
        <v>263</v>
      </c>
      <c r="F10" s="315" t="s">
        <v>332</v>
      </c>
      <c r="G10" s="317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0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769</v>
      </c>
      <c r="B11" s="98" t="s">
        <v>294</v>
      </c>
      <c r="C11" s="98" t="s">
        <v>295</v>
      </c>
      <c r="D11" s="315" t="s">
        <v>277</v>
      </c>
      <c r="E11" s="315" t="s">
        <v>263</v>
      </c>
      <c r="F11" s="315" t="s">
        <v>350</v>
      </c>
      <c r="G11" s="317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0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769</v>
      </c>
      <c r="B12" s="98" t="s">
        <v>275</v>
      </c>
      <c r="C12" s="98" t="s">
        <v>276</v>
      </c>
      <c r="D12" s="315" t="s">
        <v>277</v>
      </c>
      <c r="E12" s="315" t="s">
        <v>263</v>
      </c>
      <c r="F12" s="315" t="s">
        <v>350</v>
      </c>
      <c r="G12" s="317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0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769</v>
      </c>
      <c r="B13" s="98" t="s">
        <v>301</v>
      </c>
      <c r="C13" s="98" t="s">
        <v>302</v>
      </c>
      <c r="D13" s="315" t="s">
        <v>277</v>
      </c>
      <c r="E13" s="315" t="s">
        <v>263</v>
      </c>
      <c r="F13" s="315" t="s">
        <v>350</v>
      </c>
      <c r="G13" s="317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0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769</v>
      </c>
      <c r="B14" s="98" t="s">
        <v>299</v>
      </c>
      <c r="C14" s="98" t="s">
        <v>300</v>
      </c>
      <c r="D14" s="315" t="s">
        <v>277</v>
      </c>
      <c r="E14" s="315" t="s">
        <v>263</v>
      </c>
      <c r="F14" s="315" t="s">
        <v>350</v>
      </c>
      <c r="G14" s="317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0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769</v>
      </c>
      <c r="B15" s="98" t="s">
        <v>264</v>
      </c>
      <c r="C15" s="98" t="s">
        <v>265</v>
      </c>
      <c r="D15" s="315" t="s">
        <v>266</v>
      </c>
      <c r="E15" s="315" t="s">
        <v>263</v>
      </c>
      <c r="F15" s="315" t="s">
        <v>350</v>
      </c>
      <c r="G15" s="317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0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769</v>
      </c>
      <c r="B16" s="98" t="s">
        <v>292</v>
      </c>
      <c r="C16" s="98" t="s">
        <v>293</v>
      </c>
      <c r="D16" s="315" t="s">
        <v>266</v>
      </c>
      <c r="E16" s="315" t="s">
        <v>263</v>
      </c>
      <c r="F16" s="315" t="s">
        <v>350</v>
      </c>
      <c r="G16" s="317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0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769</v>
      </c>
      <c r="B17" s="98" t="s">
        <v>310</v>
      </c>
      <c r="C17" s="98" t="s">
        <v>311</v>
      </c>
      <c r="D17" s="315" t="s">
        <v>312</v>
      </c>
      <c r="E17" s="315" t="s">
        <v>263</v>
      </c>
      <c r="F17" s="315" t="s">
        <v>332</v>
      </c>
      <c r="G17" s="317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0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769</v>
      </c>
      <c r="B18" s="98" t="s">
        <v>270</v>
      </c>
      <c r="C18" s="98" t="s">
        <v>271</v>
      </c>
      <c r="D18" s="315" t="s">
        <v>272</v>
      </c>
      <c r="E18" s="315" t="s">
        <v>263</v>
      </c>
      <c r="F18" s="315" t="s">
        <v>332</v>
      </c>
      <c r="G18" s="317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0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769</v>
      </c>
      <c r="B19" s="98" t="s">
        <v>317</v>
      </c>
      <c r="C19" s="98" t="s">
        <v>318</v>
      </c>
      <c r="D19" s="315" t="s">
        <v>266</v>
      </c>
      <c r="E19" s="315" t="s">
        <v>263</v>
      </c>
      <c r="F19" s="315" t="s">
        <v>332</v>
      </c>
      <c r="G19" s="317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0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769</v>
      </c>
      <c r="B20" s="98" t="s">
        <v>305</v>
      </c>
      <c r="C20" s="98" t="s">
        <v>306</v>
      </c>
      <c r="D20" s="315" t="s">
        <v>307</v>
      </c>
      <c r="E20" s="315" t="s">
        <v>263</v>
      </c>
      <c r="F20" s="315" t="s">
        <v>332</v>
      </c>
      <c r="G20" s="317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0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769</v>
      </c>
      <c r="B21" s="98" t="s">
        <v>596</v>
      </c>
      <c r="C21" s="98" t="s">
        <v>597</v>
      </c>
      <c r="D21" s="315" t="s">
        <v>738</v>
      </c>
      <c r="E21" s="315" t="s">
        <v>263</v>
      </c>
      <c r="F21" s="315" t="s">
        <v>332</v>
      </c>
      <c r="G21" s="317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0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769</v>
      </c>
      <c r="B22" s="98" t="s">
        <v>599</v>
      </c>
      <c r="C22" s="98" t="s">
        <v>600</v>
      </c>
      <c r="D22" s="315" t="s">
        <v>743</v>
      </c>
      <c r="E22" s="315" t="s">
        <v>263</v>
      </c>
      <c r="F22" s="315" t="s">
        <v>332</v>
      </c>
      <c r="G22" s="317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0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769</v>
      </c>
      <c r="B23" s="104" t="s">
        <v>286</v>
      </c>
      <c r="C23" s="104" t="s">
        <v>287</v>
      </c>
      <c r="D23" s="316" t="s">
        <v>266</v>
      </c>
      <c r="E23" s="316" t="s">
        <v>263</v>
      </c>
      <c r="F23" s="316" t="s">
        <v>332</v>
      </c>
      <c r="G23" s="318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0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769</v>
      </c>
      <c r="B24" s="98" t="s">
        <v>281</v>
      </c>
      <c r="C24" s="98" t="s">
        <v>282</v>
      </c>
      <c r="D24" s="315" t="s">
        <v>283</v>
      </c>
      <c r="E24" s="315" t="s">
        <v>263</v>
      </c>
      <c r="F24" s="315" t="s">
        <v>332</v>
      </c>
      <c r="G24" s="317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0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769</v>
      </c>
      <c r="B25" s="104" t="s">
        <v>319</v>
      </c>
      <c r="C25" s="104" t="s">
        <v>297</v>
      </c>
      <c r="D25" s="316" t="s">
        <v>320</v>
      </c>
      <c r="E25" s="316" t="s">
        <v>263</v>
      </c>
      <c r="F25" s="316" t="s">
        <v>332</v>
      </c>
      <c r="G25" s="318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0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769</v>
      </c>
      <c r="B26" s="98" t="s">
        <v>313</v>
      </c>
      <c r="C26" s="98" t="s">
        <v>314</v>
      </c>
      <c r="D26" s="315" t="s">
        <v>315</v>
      </c>
      <c r="E26" s="315" t="s">
        <v>263</v>
      </c>
      <c r="F26" s="315" t="s">
        <v>332</v>
      </c>
      <c r="G26" s="317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0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303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1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143</v>
      </c>
      <c r="B4" s="92" t="s">
        <v>425</v>
      </c>
      <c r="C4" s="92" t="s">
        <v>426</v>
      </c>
      <c r="D4" s="313" t="s">
        <v>266</v>
      </c>
      <c r="E4" s="313" t="s">
        <v>263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143</v>
      </c>
      <c r="B5" s="98" t="s">
        <v>427</v>
      </c>
      <c r="C5" s="98" t="s">
        <v>428</v>
      </c>
      <c r="D5" s="315" t="s">
        <v>266</v>
      </c>
      <c r="E5" s="315" t="s">
        <v>263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578</v>
      </c>
      <c r="C6" s="104" t="s">
        <v>579</v>
      </c>
      <c r="D6" s="316" t="s">
        <v>266</v>
      </c>
      <c r="E6" s="316" t="s">
        <v>263</v>
      </c>
      <c r="F6" s="316" t="str">
        <f>VLOOKUP(B6,安路普原材料采购价格!B5:I239,8,0)</f>
        <v>EA</v>
      </c>
      <c r="G6" s="318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596</v>
      </c>
      <c r="C7" s="98" t="s">
        <v>597</v>
      </c>
      <c r="D7" s="315" t="s">
        <v>738</v>
      </c>
      <c r="E7" s="315" t="s">
        <v>263</v>
      </c>
      <c r="F7" s="315" t="str">
        <f>VLOOKUP(B7,安路普原材料采购价格!B6:I240,8,0)</f>
        <v>EA</v>
      </c>
      <c r="G7" s="317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599</v>
      </c>
      <c r="C8" s="104" t="s">
        <v>600</v>
      </c>
      <c r="D8" s="316" t="s">
        <v>743</v>
      </c>
      <c r="E8" s="316" t="s">
        <v>263</v>
      </c>
      <c r="F8" s="316" t="str">
        <f>VLOOKUP(B8,安路普原材料采购价格!B7:I241,8,0)</f>
        <v>EA</v>
      </c>
      <c r="G8" s="318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656</v>
      </c>
      <c r="C9" s="98" t="s">
        <v>657</v>
      </c>
      <c r="D9" s="315" t="s">
        <v>266</v>
      </c>
      <c r="E9" s="315" t="s">
        <v>263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519</v>
      </c>
      <c r="C10" s="104" t="s">
        <v>430</v>
      </c>
      <c r="D10" s="316" t="s">
        <v>266</v>
      </c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1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topLeftCell="A15" workbookViewId="0">
      <selection activeCell="I48" sqref="I48"/>
    </sheetView>
  </sheetViews>
  <sheetFormatPr defaultColWidth="9" defaultRowHeight="14"/>
  <cols>
    <col min="1" max="1" width="4.5" style="421" customWidth="1"/>
    <col min="2" max="2" width="8.5" style="422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2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3" customWidth="1"/>
    <col min="18" max="18" width="6.87272727272727" style="418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4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496" t="s">
        <v>12</v>
      </c>
      <c r="R1" s="264" t="s">
        <v>13</v>
      </c>
      <c r="S1" s="264" t="s">
        <v>14</v>
      </c>
      <c r="T1" s="497"/>
      <c r="U1" s="497"/>
      <c r="V1" s="497"/>
    </row>
    <row r="2" ht="15.5" spans="1:22">
      <c r="A2" s="425"/>
      <c r="B2" s="151"/>
      <c r="C2" s="151"/>
      <c r="D2" s="151"/>
      <c r="E2" s="152"/>
      <c r="F2" s="151"/>
      <c r="G2" s="151"/>
      <c r="H2" s="151"/>
      <c r="I2" s="219"/>
      <c r="J2" s="220"/>
      <c r="K2" s="464" t="s">
        <v>15</v>
      </c>
      <c r="L2" s="222" t="s">
        <v>196</v>
      </c>
      <c r="M2" s="223"/>
      <c r="N2" s="224"/>
      <c r="O2" s="225" t="s">
        <v>17</v>
      </c>
      <c r="P2" s="226" t="s">
        <v>18</v>
      </c>
      <c r="Q2" s="498"/>
      <c r="R2" s="266"/>
      <c r="S2" s="266"/>
      <c r="T2" s="497"/>
      <c r="U2" s="497"/>
      <c r="V2" s="497"/>
    </row>
    <row r="3" ht="26.75" spans="1:22">
      <c r="A3" s="426"/>
      <c r="B3" s="153"/>
      <c r="C3" s="153"/>
      <c r="D3" s="153"/>
      <c r="E3" s="154"/>
      <c r="F3" s="153"/>
      <c r="G3" s="153"/>
      <c r="H3" s="153"/>
      <c r="I3" s="227"/>
      <c r="J3" s="228"/>
      <c r="K3" s="465"/>
      <c r="L3" s="466" t="s">
        <v>19</v>
      </c>
      <c r="M3" s="467" t="s">
        <v>20</v>
      </c>
      <c r="N3" s="468" t="s">
        <v>21</v>
      </c>
      <c r="O3" s="233"/>
      <c r="P3" s="234"/>
      <c r="Q3" s="499"/>
      <c r="R3" s="268"/>
      <c r="S3" s="268"/>
      <c r="T3" s="497"/>
      <c r="U3" s="497"/>
      <c r="V3" s="497"/>
    </row>
    <row r="4" s="418" customFormat="1" ht="12.6" customHeight="1" spans="1:22">
      <c r="A4" s="427">
        <f t="shared" ref="A4:A59" si="0">ROW()-3</f>
        <v>1</v>
      </c>
      <c r="B4" s="194"/>
      <c r="C4" s="428" t="s">
        <v>197</v>
      </c>
      <c r="D4" s="429"/>
      <c r="E4" s="430"/>
      <c r="F4" s="159" t="s">
        <v>198</v>
      </c>
      <c r="G4" s="431" t="s">
        <v>24</v>
      </c>
      <c r="H4" s="432" t="s">
        <v>116</v>
      </c>
      <c r="I4" s="469" t="s">
        <v>199</v>
      </c>
      <c r="J4" s="470" t="s">
        <v>200</v>
      </c>
      <c r="K4" s="471">
        <v>23.2493304856</v>
      </c>
      <c r="L4" s="472">
        <f>K4/0.7</f>
        <v>33.2133292651429</v>
      </c>
      <c r="M4" s="238">
        <f t="shared" ref="M4:M8" si="1">L4-K4</f>
        <v>9.96399877954286</v>
      </c>
      <c r="N4" s="473">
        <f t="shared" ref="N4:N8" si="2">M4/L4</f>
        <v>0.3</v>
      </c>
      <c r="O4" s="474"/>
      <c r="P4" s="240" t="s">
        <v>28</v>
      </c>
      <c r="Q4" s="269">
        <v>45444</v>
      </c>
      <c r="R4" s="500"/>
      <c r="S4" s="500"/>
      <c r="T4" s="501"/>
      <c r="U4" s="501"/>
      <c r="V4" s="501"/>
    </row>
    <row r="5" s="418" customFormat="1" ht="12.6" customHeight="1" spans="1:22">
      <c r="A5" s="433">
        <f t="shared" si="0"/>
        <v>2</v>
      </c>
      <c r="B5" s="194"/>
      <c r="C5" s="428" t="s">
        <v>197</v>
      </c>
      <c r="D5" s="429"/>
      <c r="E5" s="430"/>
      <c r="F5" s="434" t="s">
        <v>198</v>
      </c>
      <c r="G5" s="435" t="s">
        <v>24</v>
      </c>
      <c r="H5" s="435" t="s">
        <v>116</v>
      </c>
      <c r="I5" s="435" t="s">
        <v>201</v>
      </c>
      <c r="J5" s="475" t="s">
        <v>202</v>
      </c>
      <c r="K5" s="476">
        <v>15.90488208</v>
      </c>
      <c r="L5" s="472">
        <f t="shared" ref="L5:L38" si="3">K5/0.7</f>
        <v>22.7212601142857</v>
      </c>
      <c r="M5" s="238">
        <f t="shared" si="1"/>
        <v>6.81637803428572</v>
      </c>
      <c r="N5" s="473">
        <f t="shared" si="2"/>
        <v>0.3</v>
      </c>
      <c r="O5" s="474"/>
      <c r="P5" s="240" t="s">
        <v>28</v>
      </c>
      <c r="Q5" s="269">
        <v>45444</v>
      </c>
      <c r="R5" s="500"/>
      <c r="S5" s="500"/>
      <c r="T5" s="501"/>
      <c r="U5" s="501"/>
      <c r="V5" s="501"/>
    </row>
    <row r="6" s="418" customFormat="1" ht="12.6" customHeight="1" spans="1:22">
      <c r="A6" s="433">
        <f t="shared" si="0"/>
        <v>3</v>
      </c>
      <c r="B6" s="194"/>
      <c r="C6" s="428" t="s">
        <v>197</v>
      </c>
      <c r="D6" s="429"/>
      <c r="E6" s="430"/>
      <c r="F6" s="436" t="s">
        <v>198</v>
      </c>
      <c r="G6" s="435" t="s">
        <v>24</v>
      </c>
      <c r="H6" s="435" t="s">
        <v>116</v>
      </c>
      <c r="I6" s="435" t="s">
        <v>203</v>
      </c>
      <c r="J6" s="475" t="s">
        <v>204</v>
      </c>
      <c r="K6" s="476">
        <v>23.2293304856</v>
      </c>
      <c r="L6" s="472">
        <f t="shared" si="3"/>
        <v>33.1847578365714</v>
      </c>
      <c r="M6" s="238">
        <f t="shared" si="1"/>
        <v>9.95542735097143</v>
      </c>
      <c r="N6" s="473">
        <f t="shared" si="2"/>
        <v>0.3</v>
      </c>
      <c r="O6" s="474"/>
      <c r="P6" s="240" t="s">
        <v>28</v>
      </c>
      <c r="Q6" s="269">
        <v>45444</v>
      </c>
      <c r="R6" s="500"/>
      <c r="S6" s="500"/>
      <c r="T6" s="501"/>
      <c r="U6" s="501"/>
      <c r="V6" s="501"/>
    </row>
    <row r="7" s="418" customFormat="1" ht="12.6" customHeight="1" spans="1:22">
      <c r="A7" s="427">
        <f t="shared" si="0"/>
        <v>4</v>
      </c>
      <c r="B7" s="194"/>
      <c r="C7" s="428" t="s">
        <v>197</v>
      </c>
      <c r="D7" s="429"/>
      <c r="E7" s="430"/>
      <c r="F7" s="436" t="s">
        <v>198</v>
      </c>
      <c r="G7" s="435" t="s">
        <v>24</v>
      </c>
      <c r="H7" s="435" t="s">
        <v>116</v>
      </c>
      <c r="I7" s="435" t="s">
        <v>119</v>
      </c>
      <c r="J7" s="475" t="s">
        <v>120</v>
      </c>
      <c r="K7" s="476">
        <v>34.025528</v>
      </c>
      <c r="L7" s="472">
        <f t="shared" si="3"/>
        <v>48.6078971428571</v>
      </c>
      <c r="M7" s="238">
        <f t="shared" si="1"/>
        <v>14.5823691428571</v>
      </c>
      <c r="N7" s="473">
        <f t="shared" si="2"/>
        <v>0.3</v>
      </c>
      <c r="O7" s="474"/>
      <c r="P7" s="240" t="s">
        <v>28</v>
      </c>
      <c r="Q7" s="269">
        <v>45444</v>
      </c>
      <c r="R7" s="500"/>
      <c r="S7" s="500"/>
      <c r="T7" s="501"/>
      <c r="U7" s="501"/>
      <c r="V7" s="501"/>
    </row>
    <row r="8" s="418" customFormat="1" ht="12.6" customHeight="1" spans="1:22">
      <c r="A8" s="433">
        <f t="shared" si="0"/>
        <v>5</v>
      </c>
      <c r="B8" s="194"/>
      <c r="C8" s="428" t="s">
        <v>197</v>
      </c>
      <c r="D8" s="429"/>
      <c r="E8" s="430"/>
      <c r="F8" s="436" t="s">
        <v>198</v>
      </c>
      <c r="G8" s="435" t="s">
        <v>24</v>
      </c>
      <c r="H8" s="435" t="s">
        <v>116</v>
      </c>
      <c r="I8" s="435" t="s">
        <v>205</v>
      </c>
      <c r="J8" s="475" t="s">
        <v>206</v>
      </c>
      <c r="K8" s="476">
        <v>19.7930104856</v>
      </c>
      <c r="L8" s="472">
        <f t="shared" si="3"/>
        <v>28.2757292651429</v>
      </c>
      <c r="M8" s="238">
        <f t="shared" si="1"/>
        <v>8.48271877954286</v>
      </c>
      <c r="N8" s="473">
        <f t="shared" si="2"/>
        <v>0.3</v>
      </c>
      <c r="O8" s="474"/>
      <c r="P8" s="240" t="s">
        <v>28</v>
      </c>
      <c r="Q8" s="269">
        <v>45444</v>
      </c>
      <c r="R8" s="500"/>
      <c r="S8" s="500"/>
      <c r="T8" s="501"/>
      <c r="U8" s="501"/>
      <c r="V8" s="501"/>
    </row>
    <row r="9" s="418" customFormat="1" ht="12.6" customHeight="1" spans="1:22">
      <c r="A9" s="427">
        <f t="shared" si="0"/>
        <v>6</v>
      </c>
      <c r="B9" s="194"/>
      <c r="C9" s="428" t="s">
        <v>197</v>
      </c>
      <c r="D9" s="429"/>
      <c r="E9" s="430"/>
      <c r="F9" s="436" t="s">
        <v>198</v>
      </c>
      <c r="G9" s="435" t="s">
        <v>24</v>
      </c>
      <c r="H9" s="435" t="s">
        <v>116</v>
      </c>
      <c r="I9" s="435" t="s">
        <v>100</v>
      </c>
      <c r="J9" s="475" t="s">
        <v>101</v>
      </c>
      <c r="K9" s="476">
        <v>27.53075</v>
      </c>
      <c r="L9" s="472">
        <f t="shared" si="3"/>
        <v>39.3296428571429</v>
      </c>
      <c r="M9" s="238">
        <f t="shared" ref="M9:M11" si="4">L9-K9</f>
        <v>11.7988928571429</v>
      </c>
      <c r="N9" s="473">
        <f t="shared" ref="N9:N11" si="5">M9/L9</f>
        <v>0.3</v>
      </c>
      <c r="O9" s="474"/>
      <c r="P9" s="240" t="s">
        <v>28</v>
      </c>
      <c r="Q9" s="269">
        <v>45444</v>
      </c>
      <c r="R9" s="500"/>
      <c r="S9" s="500"/>
      <c r="T9" s="501"/>
      <c r="U9" s="501"/>
      <c r="V9" s="501"/>
    </row>
    <row r="10" s="418" customFormat="1" ht="12.6" customHeight="1" spans="1:22">
      <c r="A10" s="427">
        <f t="shared" si="0"/>
        <v>7</v>
      </c>
      <c r="B10" s="194"/>
      <c r="C10" s="428" t="s">
        <v>197</v>
      </c>
      <c r="D10" s="429"/>
      <c r="E10" s="430"/>
      <c r="F10" s="436" t="s">
        <v>198</v>
      </c>
      <c r="G10" s="435" t="s">
        <v>24</v>
      </c>
      <c r="H10" s="435" t="s">
        <v>116</v>
      </c>
      <c r="I10" s="435" t="s">
        <v>135</v>
      </c>
      <c r="J10" s="475" t="s">
        <v>136</v>
      </c>
      <c r="K10" s="476">
        <v>21.42335</v>
      </c>
      <c r="L10" s="472">
        <f t="shared" si="3"/>
        <v>30.6047857142857</v>
      </c>
      <c r="M10" s="238">
        <f t="shared" si="4"/>
        <v>9.18143571428572</v>
      </c>
      <c r="N10" s="473">
        <f t="shared" si="5"/>
        <v>0.3</v>
      </c>
      <c r="O10" s="474"/>
      <c r="P10" s="240" t="s">
        <v>28</v>
      </c>
      <c r="Q10" s="269">
        <v>45444</v>
      </c>
      <c r="R10" s="500"/>
      <c r="S10" s="500"/>
      <c r="T10" s="501"/>
      <c r="U10" s="501"/>
      <c r="V10" s="501"/>
    </row>
    <row r="11" s="419" customFormat="1" ht="12.6" customHeight="1" spans="1:22">
      <c r="A11" s="427">
        <f t="shared" si="0"/>
        <v>8</v>
      </c>
      <c r="B11" s="194"/>
      <c r="C11" s="428" t="s">
        <v>197</v>
      </c>
      <c r="D11" s="429"/>
      <c r="E11" s="430"/>
      <c r="F11" s="436" t="s">
        <v>198</v>
      </c>
      <c r="G11" s="435" t="s">
        <v>24</v>
      </c>
      <c r="H11" s="435" t="s">
        <v>116</v>
      </c>
      <c r="I11" s="435" t="s">
        <v>207</v>
      </c>
      <c r="J11" s="475" t="s">
        <v>208</v>
      </c>
      <c r="K11" s="476">
        <v>3.77861</v>
      </c>
      <c r="L11" s="472">
        <f t="shared" si="3"/>
        <v>5.39801428571429</v>
      </c>
      <c r="M11" s="238">
        <f t="shared" si="4"/>
        <v>1.61940428571429</v>
      </c>
      <c r="N11" s="473">
        <f t="shared" si="5"/>
        <v>0.3</v>
      </c>
      <c r="O11" s="474"/>
      <c r="P11" s="240" t="s">
        <v>28</v>
      </c>
      <c r="Q11" s="269">
        <v>45444</v>
      </c>
      <c r="R11" s="500"/>
      <c r="S11" s="500"/>
      <c r="T11" s="501"/>
      <c r="U11" s="501"/>
      <c r="V11" s="501"/>
    </row>
    <row r="12" s="419" customFormat="1" ht="12.6" customHeight="1" spans="1:22">
      <c r="A12" s="427">
        <f t="shared" si="0"/>
        <v>9</v>
      </c>
      <c r="B12" s="194"/>
      <c r="C12" s="428" t="s">
        <v>197</v>
      </c>
      <c r="D12" s="437"/>
      <c r="E12" s="430"/>
      <c r="F12" s="436" t="s">
        <v>198</v>
      </c>
      <c r="G12" s="435" t="s">
        <v>24</v>
      </c>
      <c r="H12" s="435" t="s">
        <v>116</v>
      </c>
      <c r="I12" s="435" t="s">
        <v>209</v>
      </c>
      <c r="J12" s="475" t="s">
        <v>210</v>
      </c>
      <c r="K12" s="476">
        <v>6.38312</v>
      </c>
      <c r="L12" s="472">
        <f t="shared" si="3"/>
        <v>9.11874285714286</v>
      </c>
      <c r="M12" s="238">
        <f t="shared" ref="M12:M16" si="6">L12-K12</f>
        <v>2.73562285714286</v>
      </c>
      <c r="N12" s="473">
        <f t="shared" ref="N12:N16" si="7">M12/L12</f>
        <v>0.3</v>
      </c>
      <c r="O12" s="474"/>
      <c r="P12" s="240" t="s">
        <v>28</v>
      </c>
      <c r="Q12" s="269">
        <v>45444</v>
      </c>
      <c r="R12" s="502"/>
      <c r="S12" s="500"/>
      <c r="T12" s="501"/>
      <c r="U12" s="501"/>
      <c r="V12" s="501"/>
    </row>
    <row r="13" s="419" customFormat="1" ht="12.6" customHeight="1" spans="1:22">
      <c r="A13" s="427">
        <f t="shared" si="0"/>
        <v>10</v>
      </c>
      <c r="B13" s="194"/>
      <c r="C13" s="428" t="s">
        <v>197</v>
      </c>
      <c r="D13" s="437"/>
      <c r="E13" s="430"/>
      <c r="F13" s="438" t="s">
        <v>198</v>
      </c>
      <c r="G13" s="435" t="s">
        <v>24</v>
      </c>
      <c r="H13" s="435" t="s">
        <v>116</v>
      </c>
      <c r="I13" s="435" t="s">
        <v>211</v>
      </c>
      <c r="J13" s="477" t="s">
        <v>212</v>
      </c>
      <c r="K13" s="478">
        <v>6.36062</v>
      </c>
      <c r="L13" s="472">
        <f t="shared" si="3"/>
        <v>9.0866</v>
      </c>
      <c r="M13" s="238">
        <f t="shared" si="6"/>
        <v>2.72598</v>
      </c>
      <c r="N13" s="473">
        <f t="shared" si="7"/>
        <v>0.3</v>
      </c>
      <c r="O13" s="479"/>
      <c r="P13" s="240" t="s">
        <v>28</v>
      </c>
      <c r="Q13" s="269">
        <v>45444</v>
      </c>
      <c r="R13" s="503"/>
      <c r="S13" s="500"/>
      <c r="T13" s="501"/>
      <c r="U13" s="501"/>
      <c r="V13" s="501"/>
    </row>
    <row r="14" s="419" customFormat="1" ht="12.6" customHeight="1" spans="1:22">
      <c r="A14" s="427">
        <f t="shared" si="0"/>
        <v>11</v>
      </c>
      <c r="B14" s="194"/>
      <c r="C14" s="428" t="s">
        <v>197</v>
      </c>
      <c r="D14" s="437"/>
      <c r="E14" s="430"/>
      <c r="F14" s="438" t="s">
        <v>198</v>
      </c>
      <c r="G14" s="435" t="s">
        <v>24</v>
      </c>
      <c r="H14" s="435" t="s">
        <v>116</v>
      </c>
      <c r="I14" s="435" t="s">
        <v>213</v>
      </c>
      <c r="J14" s="480" t="s">
        <v>214</v>
      </c>
      <c r="K14" s="481">
        <v>4.7268</v>
      </c>
      <c r="L14" s="472">
        <f t="shared" si="3"/>
        <v>6.75257142857143</v>
      </c>
      <c r="M14" s="238">
        <f t="shared" si="6"/>
        <v>2.02577142857143</v>
      </c>
      <c r="N14" s="473">
        <f t="shared" si="7"/>
        <v>0.3</v>
      </c>
      <c r="O14" s="482"/>
      <c r="P14" s="240" t="s">
        <v>28</v>
      </c>
      <c r="Q14" s="269">
        <v>45444</v>
      </c>
      <c r="R14" s="502"/>
      <c r="S14" s="500"/>
      <c r="T14" s="501"/>
      <c r="U14" s="501"/>
      <c r="V14" s="501"/>
    </row>
    <row r="15" s="419" customFormat="1" ht="12.6" customHeight="1" spans="1:22">
      <c r="A15" s="433">
        <f t="shared" si="0"/>
        <v>12</v>
      </c>
      <c r="B15" s="194"/>
      <c r="C15" s="439" t="s">
        <v>197</v>
      </c>
      <c r="D15" s="437"/>
      <c r="E15" s="430"/>
      <c r="F15" s="438" t="s">
        <v>198</v>
      </c>
      <c r="G15" s="435" t="s">
        <v>24</v>
      </c>
      <c r="H15" s="435" t="s">
        <v>116</v>
      </c>
      <c r="I15" s="435" t="s">
        <v>215</v>
      </c>
      <c r="J15" s="475" t="s">
        <v>144</v>
      </c>
      <c r="K15" s="476">
        <v>8.019878</v>
      </c>
      <c r="L15" s="472">
        <f t="shared" si="3"/>
        <v>11.4569685714286</v>
      </c>
      <c r="M15" s="238">
        <f t="shared" si="6"/>
        <v>3.43709057142857</v>
      </c>
      <c r="N15" s="473">
        <f t="shared" si="7"/>
        <v>0.3</v>
      </c>
      <c r="O15" s="483"/>
      <c r="P15" s="240" t="s">
        <v>28</v>
      </c>
      <c r="Q15" s="269">
        <v>45444</v>
      </c>
      <c r="R15" s="502"/>
      <c r="S15" s="500"/>
      <c r="T15" s="501"/>
      <c r="U15" s="501"/>
      <c r="V15" s="501"/>
    </row>
    <row r="16" s="419" customFormat="1" ht="12.6" customHeight="1" spans="1:22">
      <c r="A16" s="433">
        <f t="shared" si="0"/>
        <v>13</v>
      </c>
      <c r="B16" s="194"/>
      <c r="C16" s="439" t="s">
        <v>197</v>
      </c>
      <c r="D16" s="437"/>
      <c r="E16" s="430"/>
      <c r="F16" s="438" t="s">
        <v>198</v>
      </c>
      <c r="G16" s="435" t="s">
        <v>24</v>
      </c>
      <c r="H16" s="435" t="s">
        <v>116</v>
      </c>
      <c r="I16" s="435" t="s">
        <v>216</v>
      </c>
      <c r="J16" s="475" t="s">
        <v>217</v>
      </c>
      <c r="K16" s="476">
        <v>4.03723</v>
      </c>
      <c r="L16" s="472">
        <f t="shared" si="3"/>
        <v>5.76747142857143</v>
      </c>
      <c r="M16" s="238">
        <f t="shared" si="6"/>
        <v>1.73024142857143</v>
      </c>
      <c r="N16" s="473">
        <f t="shared" si="7"/>
        <v>0.3</v>
      </c>
      <c r="O16" s="483"/>
      <c r="P16" s="240" t="s">
        <v>28</v>
      </c>
      <c r="Q16" s="269">
        <v>45444</v>
      </c>
      <c r="R16" s="502"/>
      <c r="S16" s="500"/>
      <c r="T16" s="501"/>
      <c r="U16" s="501"/>
      <c r="V16" s="501"/>
    </row>
    <row r="17" s="419" customFormat="1" ht="12.6" customHeight="1" spans="1:27">
      <c r="A17" s="433">
        <f t="shared" si="0"/>
        <v>14</v>
      </c>
      <c r="B17" s="194"/>
      <c r="C17" s="439" t="s">
        <v>197</v>
      </c>
      <c r="D17" s="437"/>
      <c r="E17" s="430"/>
      <c r="F17" s="438" t="s">
        <v>198</v>
      </c>
      <c r="G17" s="435" t="s">
        <v>24</v>
      </c>
      <c r="H17" s="435" t="s">
        <v>116</v>
      </c>
      <c r="I17" s="435" t="s">
        <v>218</v>
      </c>
      <c r="J17" s="475" t="s">
        <v>219</v>
      </c>
      <c r="K17" s="476">
        <v>3.5827</v>
      </c>
      <c r="L17" s="472">
        <f t="shared" si="3"/>
        <v>5.11814285714286</v>
      </c>
      <c r="M17" s="238">
        <f t="shared" ref="M17:M22" si="8">L17-K17</f>
        <v>1.53544285714286</v>
      </c>
      <c r="N17" s="473">
        <f t="shared" ref="N17:N22" si="9">M17/L17</f>
        <v>0.3</v>
      </c>
      <c r="O17" s="483"/>
      <c r="P17" s="240" t="s">
        <v>28</v>
      </c>
      <c r="Q17" s="269">
        <v>45444</v>
      </c>
      <c r="R17" s="502"/>
      <c r="S17" s="500"/>
      <c r="T17" s="501"/>
      <c r="U17" s="501"/>
      <c r="V17" s="501"/>
      <c r="AA17" s="511"/>
    </row>
    <row r="18" s="419" customFormat="1" ht="12.6" customHeight="1" spans="1:27">
      <c r="A18" s="433">
        <f t="shared" si="0"/>
        <v>15</v>
      </c>
      <c r="B18" s="194"/>
      <c r="C18" s="439" t="s">
        <v>197</v>
      </c>
      <c r="D18" s="437"/>
      <c r="E18" s="430"/>
      <c r="F18" s="438" t="s">
        <v>198</v>
      </c>
      <c r="G18" s="435" t="s">
        <v>24</v>
      </c>
      <c r="H18" s="435" t="s">
        <v>116</v>
      </c>
      <c r="I18" s="435" t="s">
        <v>220</v>
      </c>
      <c r="J18" s="475" t="s">
        <v>221</v>
      </c>
      <c r="K18" s="476">
        <v>6.26027</v>
      </c>
      <c r="L18" s="472">
        <f t="shared" si="3"/>
        <v>8.94324285714286</v>
      </c>
      <c r="M18" s="238">
        <f t="shared" si="8"/>
        <v>2.68297285714286</v>
      </c>
      <c r="N18" s="473">
        <f t="shared" si="9"/>
        <v>0.3</v>
      </c>
      <c r="O18" s="483"/>
      <c r="P18" s="240" t="s">
        <v>28</v>
      </c>
      <c r="Q18" s="269">
        <v>45444</v>
      </c>
      <c r="R18" s="502"/>
      <c r="S18" s="500"/>
      <c r="T18" s="501"/>
      <c r="U18" s="501"/>
      <c r="V18" s="501"/>
      <c r="AA18" s="511"/>
    </row>
    <row r="19" s="419" customFormat="1" ht="12.6" customHeight="1" spans="1:27">
      <c r="A19" s="433">
        <f t="shared" si="0"/>
        <v>16</v>
      </c>
      <c r="B19" s="194"/>
      <c r="C19" s="439" t="s">
        <v>197</v>
      </c>
      <c r="D19" s="437"/>
      <c r="E19" s="430"/>
      <c r="F19" s="438" t="s">
        <v>198</v>
      </c>
      <c r="G19" s="435" t="s">
        <v>24</v>
      </c>
      <c r="H19" s="435" t="s">
        <v>116</v>
      </c>
      <c r="I19" s="435" t="s">
        <v>222</v>
      </c>
      <c r="J19" s="475" t="s">
        <v>223</v>
      </c>
      <c r="K19" s="476">
        <v>16.5321704856</v>
      </c>
      <c r="L19" s="472">
        <f t="shared" si="3"/>
        <v>23.617386408</v>
      </c>
      <c r="M19" s="238">
        <f t="shared" si="8"/>
        <v>7.0852159224</v>
      </c>
      <c r="N19" s="473">
        <f t="shared" si="9"/>
        <v>0.3</v>
      </c>
      <c r="O19" s="483"/>
      <c r="P19" s="240" t="s">
        <v>28</v>
      </c>
      <c r="Q19" s="269">
        <v>45444</v>
      </c>
      <c r="R19" s="502"/>
      <c r="S19" s="500"/>
      <c r="T19" s="501"/>
      <c r="U19" s="501"/>
      <c r="V19" s="501"/>
      <c r="AA19" s="511"/>
    </row>
    <row r="20" s="419" customFormat="1" ht="12.6" customHeight="1" spans="1:27">
      <c r="A20" s="433">
        <f t="shared" si="0"/>
        <v>17</v>
      </c>
      <c r="B20" s="194"/>
      <c r="C20" s="439" t="s">
        <v>197</v>
      </c>
      <c r="D20" s="437"/>
      <c r="E20" s="430"/>
      <c r="F20" s="438" t="s">
        <v>198</v>
      </c>
      <c r="G20" s="435" t="s">
        <v>24</v>
      </c>
      <c r="H20" s="435" t="s">
        <v>116</v>
      </c>
      <c r="I20" s="435" t="s">
        <v>224</v>
      </c>
      <c r="J20" s="475" t="s">
        <v>223</v>
      </c>
      <c r="K20" s="476">
        <v>16.14560376</v>
      </c>
      <c r="L20" s="472">
        <f t="shared" si="3"/>
        <v>23.0651482285714</v>
      </c>
      <c r="M20" s="238">
        <f t="shared" si="8"/>
        <v>6.91954446857143</v>
      </c>
      <c r="N20" s="473">
        <f t="shared" si="9"/>
        <v>0.3</v>
      </c>
      <c r="O20" s="474"/>
      <c r="P20" s="240" t="s">
        <v>28</v>
      </c>
      <c r="Q20" s="269">
        <v>45444</v>
      </c>
      <c r="R20" s="502"/>
      <c r="S20" s="500"/>
      <c r="T20" s="501"/>
      <c r="U20" s="501"/>
      <c r="V20" s="501"/>
      <c r="AA20" s="511"/>
    </row>
    <row r="21" s="419" customFormat="1" ht="12.6" customHeight="1" spans="1:27">
      <c r="A21" s="433">
        <f t="shared" si="0"/>
        <v>18</v>
      </c>
      <c r="B21" s="194"/>
      <c r="C21" s="439" t="s">
        <v>197</v>
      </c>
      <c r="D21" s="437"/>
      <c r="E21" s="430"/>
      <c r="F21" s="438" t="s">
        <v>198</v>
      </c>
      <c r="G21" s="435" t="s">
        <v>24</v>
      </c>
      <c r="H21" s="435" t="s">
        <v>116</v>
      </c>
      <c r="I21" s="435" t="s">
        <v>121</v>
      </c>
      <c r="J21" s="475" t="s">
        <v>225</v>
      </c>
      <c r="K21" s="476">
        <v>14.70488208</v>
      </c>
      <c r="L21" s="472">
        <f t="shared" si="3"/>
        <v>21.0069744</v>
      </c>
      <c r="M21" s="238">
        <f t="shared" si="8"/>
        <v>6.30209232</v>
      </c>
      <c r="N21" s="473">
        <f t="shared" si="9"/>
        <v>0.3</v>
      </c>
      <c r="O21" s="482"/>
      <c r="P21" s="240" t="s">
        <v>28</v>
      </c>
      <c r="Q21" s="269">
        <v>45444</v>
      </c>
      <c r="R21" s="502"/>
      <c r="S21" s="500"/>
      <c r="T21" s="501"/>
      <c r="U21" s="501"/>
      <c r="V21" s="501"/>
      <c r="AA21" s="511"/>
    </row>
    <row r="22" s="418" customFormat="1" ht="12.6" customHeight="1" spans="1:27">
      <c r="A22" s="433">
        <f t="shared" si="0"/>
        <v>19</v>
      </c>
      <c r="B22" s="194"/>
      <c r="C22" s="439" t="s">
        <v>197</v>
      </c>
      <c r="D22" s="437"/>
      <c r="E22" s="430"/>
      <c r="F22" s="438" t="s">
        <v>198</v>
      </c>
      <c r="G22" s="435" t="s">
        <v>24</v>
      </c>
      <c r="H22" s="435" t="s">
        <v>106</v>
      </c>
      <c r="I22" s="435" t="s">
        <v>226</v>
      </c>
      <c r="J22" s="477" t="s">
        <v>227</v>
      </c>
      <c r="K22" s="476">
        <v>2.49390352</v>
      </c>
      <c r="L22" s="472">
        <f t="shared" si="3"/>
        <v>3.56271931428571</v>
      </c>
      <c r="M22" s="238">
        <f t="shared" si="8"/>
        <v>1.06881579428571</v>
      </c>
      <c r="N22" s="473">
        <f t="shared" si="9"/>
        <v>0.3</v>
      </c>
      <c r="O22" s="474"/>
      <c r="P22" s="240" t="s">
        <v>28</v>
      </c>
      <c r="Q22" s="269">
        <v>45444</v>
      </c>
      <c r="R22" s="502"/>
      <c r="S22" s="500"/>
      <c r="T22" s="501"/>
      <c r="U22" s="501"/>
      <c r="V22" s="501"/>
      <c r="AA22" s="512"/>
    </row>
    <row r="23" s="419" customFormat="1" ht="12.6" customHeight="1" spans="1:27">
      <c r="A23" s="433">
        <f t="shared" si="0"/>
        <v>20</v>
      </c>
      <c r="B23" s="194"/>
      <c r="C23" s="439" t="s">
        <v>197</v>
      </c>
      <c r="D23" s="437"/>
      <c r="E23" s="430"/>
      <c r="F23" s="438" t="s">
        <v>198</v>
      </c>
      <c r="G23" s="435" t="s">
        <v>24</v>
      </c>
      <c r="H23" s="435" t="s">
        <v>106</v>
      </c>
      <c r="I23" s="435" t="s">
        <v>228</v>
      </c>
      <c r="J23" s="475" t="s">
        <v>144</v>
      </c>
      <c r="K23" s="476">
        <v>7.669878</v>
      </c>
      <c r="L23" s="472">
        <f t="shared" si="3"/>
        <v>10.9569685714286</v>
      </c>
      <c r="M23" s="238">
        <f t="shared" ref="M23:M26" si="10">L23-K23</f>
        <v>3.28709057142857</v>
      </c>
      <c r="N23" s="473">
        <f t="shared" ref="N23:N26" si="11">M23/L23</f>
        <v>0.3</v>
      </c>
      <c r="O23" s="482"/>
      <c r="P23" s="240" t="s">
        <v>28</v>
      </c>
      <c r="Q23" s="269">
        <v>45444</v>
      </c>
      <c r="R23" s="502"/>
      <c r="S23" s="500"/>
      <c r="T23" s="501"/>
      <c r="U23" s="501"/>
      <c r="V23" s="501"/>
      <c r="AA23" s="511"/>
    </row>
    <row r="24" s="419" customFormat="1" ht="12.6" customHeight="1" spans="1:27">
      <c r="A24" s="433">
        <f t="shared" si="0"/>
        <v>21</v>
      </c>
      <c r="B24" s="194"/>
      <c r="C24" s="439" t="s">
        <v>197</v>
      </c>
      <c r="D24" s="437"/>
      <c r="E24" s="430"/>
      <c r="F24" s="438" t="s">
        <v>198</v>
      </c>
      <c r="G24" s="435" t="s">
        <v>24</v>
      </c>
      <c r="H24" s="435" t="s">
        <v>106</v>
      </c>
      <c r="I24" s="435" t="s">
        <v>229</v>
      </c>
      <c r="J24" s="475" t="s">
        <v>144</v>
      </c>
      <c r="K24" s="476">
        <v>8.581808</v>
      </c>
      <c r="L24" s="472">
        <f t="shared" si="3"/>
        <v>12.2597257142857</v>
      </c>
      <c r="M24" s="238">
        <f t="shared" si="10"/>
        <v>3.67791771428572</v>
      </c>
      <c r="N24" s="473">
        <f t="shared" si="11"/>
        <v>0.3</v>
      </c>
      <c r="O24" s="483"/>
      <c r="P24" s="240" t="s">
        <v>28</v>
      </c>
      <c r="Q24" s="269">
        <v>45444</v>
      </c>
      <c r="R24" s="502"/>
      <c r="S24" s="500"/>
      <c r="T24" s="501"/>
      <c r="U24" s="501"/>
      <c r="V24" s="501"/>
      <c r="AA24" s="511"/>
    </row>
    <row r="25" s="419" customFormat="1" ht="12.6" customHeight="1" spans="1:27">
      <c r="A25" s="433">
        <f t="shared" si="0"/>
        <v>22</v>
      </c>
      <c r="B25" s="194"/>
      <c r="C25" s="439" t="s">
        <v>197</v>
      </c>
      <c r="D25" s="437"/>
      <c r="E25" s="430"/>
      <c r="F25" s="438" t="s">
        <v>198</v>
      </c>
      <c r="G25" s="435" t="s">
        <v>24</v>
      </c>
      <c r="H25" s="435" t="s">
        <v>106</v>
      </c>
      <c r="I25" s="435" t="s">
        <v>230</v>
      </c>
      <c r="J25" s="475" t="s">
        <v>231</v>
      </c>
      <c r="K25" s="476">
        <v>9.201808</v>
      </c>
      <c r="L25" s="472">
        <f t="shared" si="3"/>
        <v>13.14544</v>
      </c>
      <c r="M25" s="238">
        <f t="shared" si="10"/>
        <v>3.943632</v>
      </c>
      <c r="N25" s="473">
        <f t="shared" si="11"/>
        <v>0.3</v>
      </c>
      <c r="O25" s="474"/>
      <c r="P25" s="240" t="s">
        <v>28</v>
      </c>
      <c r="Q25" s="269">
        <v>45444</v>
      </c>
      <c r="R25" s="502"/>
      <c r="S25" s="500"/>
      <c r="T25" s="501"/>
      <c r="U25" s="501"/>
      <c r="V25" s="501"/>
      <c r="AA25" s="511"/>
    </row>
    <row r="26" s="419" customFormat="1" ht="12.6" customHeight="1" spans="1:22">
      <c r="A26" s="427">
        <f t="shared" si="0"/>
        <v>23</v>
      </c>
      <c r="B26" s="194"/>
      <c r="C26" s="428" t="s">
        <v>197</v>
      </c>
      <c r="D26" s="437"/>
      <c r="E26" s="430"/>
      <c r="F26" s="436" t="s">
        <v>198</v>
      </c>
      <c r="G26" s="435" t="s">
        <v>24</v>
      </c>
      <c r="H26" s="435" t="s">
        <v>106</v>
      </c>
      <c r="I26" s="435" t="s">
        <v>145</v>
      </c>
      <c r="J26" s="475" t="s">
        <v>146</v>
      </c>
      <c r="K26" s="476">
        <v>20.068866</v>
      </c>
      <c r="L26" s="472">
        <f t="shared" si="3"/>
        <v>28.6698085714286</v>
      </c>
      <c r="M26" s="238">
        <f t="shared" si="10"/>
        <v>8.60094257142857</v>
      </c>
      <c r="N26" s="473">
        <f t="shared" si="11"/>
        <v>0.3</v>
      </c>
      <c r="O26" s="474"/>
      <c r="P26" s="240" t="s">
        <v>28</v>
      </c>
      <c r="Q26" s="269">
        <v>45444</v>
      </c>
      <c r="R26" s="500"/>
      <c r="S26" s="500"/>
      <c r="T26" s="501"/>
      <c r="U26" s="501"/>
      <c r="V26" s="501"/>
    </row>
    <row r="27" s="419" customFormat="1" ht="12.6" customHeight="1" spans="1:27">
      <c r="A27" s="433">
        <f t="shared" si="0"/>
        <v>24</v>
      </c>
      <c r="B27" s="194"/>
      <c r="C27" s="428" t="s">
        <v>197</v>
      </c>
      <c r="D27" s="437"/>
      <c r="E27" s="430"/>
      <c r="F27" s="438" t="s">
        <v>198</v>
      </c>
      <c r="G27" s="435" t="s">
        <v>24</v>
      </c>
      <c r="H27" s="435" t="s">
        <v>106</v>
      </c>
      <c r="I27" s="435" t="s">
        <v>232</v>
      </c>
      <c r="J27" s="475" t="s">
        <v>146</v>
      </c>
      <c r="K27" s="476">
        <v>19.4579</v>
      </c>
      <c r="L27" s="472">
        <f t="shared" si="3"/>
        <v>27.797</v>
      </c>
      <c r="M27" s="238">
        <f t="shared" ref="M27:M32" si="12">L27-K27</f>
        <v>8.3391</v>
      </c>
      <c r="N27" s="473">
        <f t="shared" ref="N27:N32" si="13">M27/L27</f>
        <v>0.3</v>
      </c>
      <c r="O27" s="482"/>
      <c r="P27" s="240" t="s">
        <v>28</v>
      </c>
      <c r="Q27" s="269">
        <v>45444</v>
      </c>
      <c r="R27" s="502"/>
      <c r="S27" s="500"/>
      <c r="T27" s="501"/>
      <c r="U27" s="501"/>
      <c r="V27" s="501"/>
      <c r="AA27" s="511"/>
    </row>
    <row r="28" s="419" customFormat="1" ht="12.6" customHeight="1" spans="1:27">
      <c r="A28" s="427">
        <f t="shared" si="0"/>
        <v>25</v>
      </c>
      <c r="B28" s="194"/>
      <c r="C28" s="428" t="s">
        <v>197</v>
      </c>
      <c r="D28" s="437"/>
      <c r="E28" s="430"/>
      <c r="F28" s="438" t="s">
        <v>198</v>
      </c>
      <c r="G28" s="435" t="s">
        <v>24</v>
      </c>
      <c r="H28" s="435" t="s">
        <v>106</v>
      </c>
      <c r="I28" s="435" t="s">
        <v>233</v>
      </c>
      <c r="J28" s="477" t="s">
        <v>234</v>
      </c>
      <c r="K28" s="478">
        <v>19.5479</v>
      </c>
      <c r="L28" s="472">
        <f t="shared" si="3"/>
        <v>27.9255714285714</v>
      </c>
      <c r="M28" s="238">
        <f t="shared" si="12"/>
        <v>8.37767142857143</v>
      </c>
      <c r="N28" s="473">
        <f t="shared" si="13"/>
        <v>0.3</v>
      </c>
      <c r="O28" s="483"/>
      <c r="P28" s="240" t="s">
        <v>28</v>
      </c>
      <c r="Q28" s="269">
        <v>45444</v>
      </c>
      <c r="R28" s="502"/>
      <c r="S28" s="500"/>
      <c r="T28" s="501"/>
      <c r="U28" s="501"/>
      <c r="V28" s="501"/>
      <c r="AA28" s="511"/>
    </row>
    <row r="29" s="419" customFormat="1" ht="12.6" customHeight="1" spans="1:27">
      <c r="A29" s="433">
        <f t="shared" si="0"/>
        <v>26</v>
      </c>
      <c r="B29" s="194"/>
      <c r="C29" s="428" t="s">
        <v>197</v>
      </c>
      <c r="D29" s="437"/>
      <c r="E29" s="430"/>
      <c r="F29" s="438" t="s">
        <v>198</v>
      </c>
      <c r="G29" s="435" t="s">
        <v>24</v>
      </c>
      <c r="H29" s="435" t="s">
        <v>106</v>
      </c>
      <c r="I29" s="435" t="s">
        <v>111</v>
      </c>
      <c r="J29" s="484" t="s">
        <v>112</v>
      </c>
      <c r="K29" s="478">
        <v>7.5595</v>
      </c>
      <c r="L29" s="472">
        <f t="shared" si="3"/>
        <v>10.7992857142857</v>
      </c>
      <c r="M29" s="238">
        <f t="shared" si="12"/>
        <v>3.23978571428571</v>
      </c>
      <c r="N29" s="473">
        <f t="shared" si="13"/>
        <v>0.3</v>
      </c>
      <c r="O29" s="474"/>
      <c r="P29" s="240" t="s">
        <v>28</v>
      </c>
      <c r="Q29" s="269">
        <v>45444</v>
      </c>
      <c r="R29" s="502"/>
      <c r="S29" s="500"/>
      <c r="T29" s="501"/>
      <c r="U29" s="501"/>
      <c r="V29" s="501"/>
      <c r="AA29" s="511"/>
    </row>
    <row r="30" s="419" customFormat="1" ht="12.6" customHeight="1" spans="1:22">
      <c r="A30" s="427">
        <f t="shared" si="0"/>
        <v>27</v>
      </c>
      <c r="B30" s="194"/>
      <c r="C30" s="428" t="s">
        <v>197</v>
      </c>
      <c r="D30" s="437"/>
      <c r="E30" s="430"/>
      <c r="F30" s="436" t="s">
        <v>198</v>
      </c>
      <c r="G30" s="435" t="s">
        <v>24</v>
      </c>
      <c r="H30" s="435" t="s">
        <v>113</v>
      </c>
      <c r="I30" s="435" t="s">
        <v>154</v>
      </c>
      <c r="J30" s="484" t="s">
        <v>151</v>
      </c>
      <c r="K30" s="478">
        <v>50.72829</v>
      </c>
      <c r="L30" s="472">
        <f t="shared" si="3"/>
        <v>72.4689857142857</v>
      </c>
      <c r="M30" s="238">
        <f t="shared" si="12"/>
        <v>21.7406957142857</v>
      </c>
      <c r="N30" s="473">
        <f t="shared" si="13"/>
        <v>0.3</v>
      </c>
      <c r="O30" s="474"/>
      <c r="P30" s="240" t="s">
        <v>28</v>
      </c>
      <c r="Q30" s="269">
        <v>45444</v>
      </c>
      <c r="R30" s="500"/>
      <c r="S30" s="500"/>
      <c r="T30" s="501"/>
      <c r="U30" s="501"/>
      <c r="V30" s="501"/>
    </row>
    <row r="31" s="419" customFormat="1" ht="12.6" customHeight="1" spans="1:27">
      <c r="A31" s="427">
        <f t="shared" si="0"/>
        <v>28</v>
      </c>
      <c r="B31" s="194"/>
      <c r="C31" s="428" t="s">
        <v>197</v>
      </c>
      <c r="D31" s="437"/>
      <c r="E31" s="440"/>
      <c r="F31" s="438" t="s">
        <v>198</v>
      </c>
      <c r="G31" s="435" t="s">
        <v>24</v>
      </c>
      <c r="H31" s="435" t="s">
        <v>155</v>
      </c>
      <c r="I31" s="435" t="s">
        <v>156</v>
      </c>
      <c r="J31" s="485" t="s">
        <v>157</v>
      </c>
      <c r="K31" s="478">
        <v>156.6468516666</v>
      </c>
      <c r="L31" s="472">
        <f>K31/0.9</f>
        <v>174.052057407333</v>
      </c>
      <c r="M31" s="238">
        <f t="shared" si="12"/>
        <v>17.4052057407333</v>
      </c>
      <c r="N31" s="473">
        <f t="shared" si="13"/>
        <v>0.0999999999999999</v>
      </c>
      <c r="O31" s="483"/>
      <c r="P31" s="240" t="s">
        <v>28</v>
      </c>
      <c r="Q31" s="269">
        <v>45444</v>
      </c>
      <c r="R31" s="502"/>
      <c r="S31" s="500"/>
      <c r="T31" s="501"/>
      <c r="U31" s="501"/>
      <c r="V31" s="501"/>
      <c r="AA31" s="511"/>
    </row>
    <row r="32" s="419" customFormat="1" ht="12.6" customHeight="1" spans="1:27">
      <c r="A32" s="427">
        <f t="shared" si="0"/>
        <v>29</v>
      </c>
      <c r="B32" s="194"/>
      <c r="C32" s="428" t="s">
        <v>197</v>
      </c>
      <c r="D32" s="437"/>
      <c r="E32" s="441"/>
      <c r="F32" s="436" t="s">
        <v>198</v>
      </c>
      <c r="G32" s="435" t="s">
        <v>24</v>
      </c>
      <c r="H32" s="435" t="s">
        <v>155</v>
      </c>
      <c r="I32" s="435" t="s">
        <v>158</v>
      </c>
      <c r="J32" s="485" t="s">
        <v>159</v>
      </c>
      <c r="K32" s="478">
        <v>45.16994</v>
      </c>
      <c r="L32" s="472">
        <f>K32/0.9</f>
        <v>50.1888222222222</v>
      </c>
      <c r="M32" s="238">
        <f t="shared" si="12"/>
        <v>5.01888222222222</v>
      </c>
      <c r="N32" s="473">
        <f t="shared" si="13"/>
        <v>0.0999999999999999</v>
      </c>
      <c r="O32" s="483"/>
      <c r="P32" s="240" t="s">
        <v>28</v>
      </c>
      <c r="Q32" s="269">
        <v>45444</v>
      </c>
      <c r="R32" s="502"/>
      <c r="S32" s="500"/>
      <c r="T32" s="501"/>
      <c r="U32" s="501"/>
      <c r="V32" s="501"/>
      <c r="AA32" s="511"/>
    </row>
    <row r="33" s="419" customFormat="1" ht="12.6" customHeight="1" spans="1:27">
      <c r="A33" s="427">
        <f t="shared" si="0"/>
        <v>30</v>
      </c>
      <c r="B33" s="194"/>
      <c r="C33" s="428" t="s">
        <v>197</v>
      </c>
      <c r="D33" s="437"/>
      <c r="E33" s="440"/>
      <c r="F33" s="436" t="s">
        <v>198</v>
      </c>
      <c r="G33" s="435" t="s">
        <v>24</v>
      </c>
      <c r="H33" s="435" t="s">
        <v>235</v>
      </c>
      <c r="I33" s="435" t="s">
        <v>35</v>
      </c>
      <c r="J33" s="484" t="s">
        <v>36</v>
      </c>
      <c r="K33" s="478">
        <v>29.98253</v>
      </c>
      <c r="L33" s="472">
        <f t="shared" ref="L31:L36" si="14">K33/0.7</f>
        <v>42.8321857142857</v>
      </c>
      <c r="M33" s="238">
        <f t="shared" ref="M33:M36" si="15">L33-K33</f>
        <v>12.8496557142857</v>
      </c>
      <c r="N33" s="473">
        <f t="shared" ref="N33:N36" si="16">M33/L33</f>
        <v>0.3</v>
      </c>
      <c r="O33" s="483"/>
      <c r="P33" s="240" t="s">
        <v>28</v>
      </c>
      <c r="Q33" s="269">
        <v>45444</v>
      </c>
      <c r="R33" s="502"/>
      <c r="S33" s="500"/>
      <c r="T33" s="501"/>
      <c r="U33" s="501"/>
      <c r="V33" s="501"/>
      <c r="AA33" s="511"/>
    </row>
    <row r="34" s="419" customFormat="1" ht="12.6" customHeight="1" spans="1:27">
      <c r="A34" s="427">
        <f t="shared" si="0"/>
        <v>31</v>
      </c>
      <c r="B34" s="194"/>
      <c r="C34" s="428" t="s">
        <v>197</v>
      </c>
      <c r="D34" s="437"/>
      <c r="E34" s="440"/>
      <c r="F34" s="436" t="s">
        <v>198</v>
      </c>
      <c r="G34" s="435" t="s">
        <v>24</v>
      </c>
      <c r="H34" s="435" t="s">
        <v>235</v>
      </c>
      <c r="I34" s="435" t="s">
        <v>52</v>
      </c>
      <c r="J34" s="484" t="s">
        <v>53</v>
      </c>
      <c r="K34" s="478">
        <v>21.3493467256</v>
      </c>
      <c r="L34" s="486">
        <f t="shared" si="14"/>
        <v>30.4990667508571</v>
      </c>
      <c r="M34" s="238">
        <f t="shared" si="15"/>
        <v>9.14972002525715</v>
      </c>
      <c r="N34" s="473">
        <f t="shared" si="16"/>
        <v>0.3</v>
      </c>
      <c r="O34" s="483"/>
      <c r="P34" s="240" t="s">
        <v>28</v>
      </c>
      <c r="Q34" s="269">
        <v>45444</v>
      </c>
      <c r="R34" s="502"/>
      <c r="S34" s="500"/>
      <c r="T34" s="501"/>
      <c r="U34" s="501"/>
      <c r="V34" s="501"/>
      <c r="AA34" s="511"/>
    </row>
    <row r="35" s="419" customFormat="1" ht="12.6" customHeight="1" spans="1:27">
      <c r="A35" s="427">
        <f t="shared" si="0"/>
        <v>32</v>
      </c>
      <c r="B35" s="194"/>
      <c r="C35" s="428" t="s">
        <v>197</v>
      </c>
      <c r="D35" s="442"/>
      <c r="E35" s="440"/>
      <c r="F35" s="436" t="s">
        <v>198</v>
      </c>
      <c r="G35" s="435" t="s">
        <v>24</v>
      </c>
      <c r="H35" s="435" t="s">
        <v>235</v>
      </c>
      <c r="I35" s="435" t="s">
        <v>63</v>
      </c>
      <c r="J35" s="484" t="s">
        <v>64</v>
      </c>
      <c r="K35" s="478">
        <v>24.618119512084</v>
      </c>
      <c r="L35" s="472">
        <f t="shared" si="14"/>
        <v>35.16874216012</v>
      </c>
      <c r="M35" s="238">
        <f t="shared" si="15"/>
        <v>10.550622648036</v>
      </c>
      <c r="N35" s="473">
        <f t="shared" si="16"/>
        <v>0.3</v>
      </c>
      <c r="O35" s="483"/>
      <c r="P35" s="240" t="s">
        <v>28</v>
      </c>
      <c r="Q35" s="269">
        <v>45444</v>
      </c>
      <c r="R35" s="502"/>
      <c r="S35" s="500"/>
      <c r="T35" s="501"/>
      <c r="U35" s="501"/>
      <c r="V35" s="501"/>
      <c r="AA35" s="511"/>
    </row>
    <row r="36" s="420" customFormat="1" ht="12.6" customHeight="1" spans="1:27">
      <c r="A36" s="427">
        <f t="shared" si="0"/>
        <v>33</v>
      </c>
      <c r="B36" s="194"/>
      <c r="C36" s="428" t="s">
        <v>197</v>
      </c>
      <c r="D36" s="442"/>
      <c r="E36" s="441"/>
      <c r="F36" s="436" t="s">
        <v>198</v>
      </c>
      <c r="G36" s="435" t="s">
        <v>24</v>
      </c>
      <c r="H36" s="435" t="s">
        <v>235</v>
      </c>
      <c r="I36" s="435" t="s">
        <v>50</v>
      </c>
      <c r="J36" s="484" t="s">
        <v>51</v>
      </c>
      <c r="K36" s="478">
        <v>12.4146616</v>
      </c>
      <c r="L36" s="472">
        <f t="shared" si="14"/>
        <v>17.7352308571429</v>
      </c>
      <c r="M36" s="238">
        <f t="shared" si="15"/>
        <v>5.32056925714286</v>
      </c>
      <c r="N36" s="473">
        <f t="shared" si="16"/>
        <v>0.3</v>
      </c>
      <c r="O36" s="487"/>
      <c r="P36" s="255"/>
      <c r="Q36" s="504"/>
      <c r="R36" s="505"/>
      <c r="S36" s="506"/>
      <c r="T36" s="507"/>
      <c r="U36" s="507"/>
      <c r="V36" s="312"/>
      <c r="AA36" s="513"/>
    </row>
    <row r="37" s="420" customFormat="1" ht="12.6" customHeight="1" spans="1:27">
      <c r="A37" s="443"/>
      <c r="B37" s="444"/>
      <c r="C37" s="445"/>
      <c r="D37" s="446"/>
      <c r="E37" s="447"/>
      <c r="F37" s="448"/>
      <c r="G37" s="448"/>
      <c r="H37" s="449"/>
      <c r="I37" s="449"/>
      <c r="J37" s="488"/>
      <c r="K37" s="489"/>
      <c r="L37" s="490"/>
      <c r="M37" s="491"/>
      <c r="N37" s="492"/>
      <c r="O37" s="487"/>
      <c r="P37" s="240"/>
      <c r="Q37" s="508"/>
      <c r="R37" s="509"/>
      <c r="S37" s="510"/>
      <c r="T37" s="312"/>
      <c r="U37" s="312"/>
      <c r="V37" s="312"/>
      <c r="AA37" s="513"/>
    </row>
    <row r="38" s="420" customFormat="1" ht="12.6" customHeight="1" spans="1:27">
      <c r="A38" s="450"/>
      <c r="B38" s="451"/>
      <c r="C38" s="452"/>
      <c r="D38" s="453"/>
      <c r="E38" s="447"/>
      <c r="F38" s="448"/>
      <c r="G38" s="448"/>
      <c r="H38" s="449"/>
      <c r="I38" s="449"/>
      <c r="J38" s="488"/>
      <c r="K38" s="489"/>
      <c r="L38" s="490"/>
      <c r="M38" s="491"/>
      <c r="N38" s="492"/>
      <c r="O38" s="487"/>
      <c r="P38" s="240"/>
      <c r="Q38" s="508"/>
      <c r="R38" s="509"/>
      <c r="S38" s="510"/>
      <c r="T38" s="312"/>
      <c r="U38" s="312"/>
      <c r="V38" s="312"/>
      <c r="AA38" s="513"/>
    </row>
    <row r="39" s="420" customFormat="1" ht="12.6" customHeight="1" spans="1:27">
      <c r="A39" s="450"/>
      <c r="B39" s="454"/>
      <c r="C39" s="455"/>
      <c r="D39" s="456"/>
      <c r="E39" s="447"/>
      <c r="F39" s="448"/>
      <c r="G39" s="448"/>
      <c r="H39" s="449"/>
      <c r="I39" s="449"/>
      <c r="J39" s="493"/>
      <c r="K39" s="494"/>
      <c r="L39" s="490"/>
      <c r="M39" s="491"/>
      <c r="N39" s="492"/>
      <c r="O39" s="487"/>
      <c r="P39" s="240"/>
      <c r="Q39" s="508"/>
      <c r="R39" s="509"/>
      <c r="S39" s="510"/>
      <c r="T39" s="312"/>
      <c r="U39" s="312"/>
      <c r="V39" s="312"/>
      <c r="AA39" s="513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298"/>
      <c r="K40" s="299"/>
      <c r="L40" s="300"/>
      <c r="M40" s="301"/>
      <c r="N40" s="302"/>
      <c r="O40" s="303"/>
      <c r="P40" s="304"/>
      <c r="Q40" s="309"/>
      <c r="R40" s="310"/>
      <c r="S40" s="311"/>
      <c r="T40" s="312"/>
      <c r="U40" s="312"/>
      <c r="V40" s="312"/>
    </row>
    <row r="41" s="278" customFormat="1" ht="13.5" customHeight="1" spans="1:22">
      <c r="A41" s="457">
        <f>ROW()-3</f>
        <v>38</v>
      </c>
      <c r="B41" s="194"/>
      <c r="C41" s="428" t="s">
        <v>197</v>
      </c>
      <c r="D41" s="458"/>
      <c r="E41" s="459"/>
      <c r="F41" s="444" t="s">
        <v>198</v>
      </c>
      <c r="G41" s="460" t="s">
        <v>186</v>
      </c>
      <c r="H41" s="435" t="s">
        <v>113</v>
      </c>
      <c r="I41" s="435" t="s">
        <v>189</v>
      </c>
      <c r="J41" s="484" t="s">
        <v>190</v>
      </c>
      <c r="K41" s="478">
        <v>37.829</v>
      </c>
      <c r="L41" s="472">
        <f>K41/0.9</f>
        <v>42.0322222222222</v>
      </c>
      <c r="M41" s="238">
        <f>L41-K41</f>
        <v>4.20322222222222</v>
      </c>
      <c r="N41" s="473">
        <f>M41/L41</f>
        <v>0.1</v>
      </c>
      <c r="O41" s="495"/>
      <c r="P41" s="240" t="s">
        <v>28</v>
      </c>
      <c r="Q41" s="269">
        <v>45444</v>
      </c>
      <c r="R41" s="510"/>
      <c r="S41" s="510"/>
      <c r="T41" s="312"/>
      <c r="U41" s="312"/>
      <c r="V41" s="312"/>
    </row>
    <row r="42" s="278" customFormat="1" ht="13.5" customHeight="1" spans="1:22">
      <c r="A42" s="427">
        <f>ROW()-3</f>
        <v>39</v>
      </c>
      <c r="B42" s="194"/>
      <c r="C42" s="428" t="s">
        <v>197</v>
      </c>
      <c r="D42" s="461"/>
      <c r="E42" s="462"/>
      <c r="F42" s="448" t="s">
        <v>198</v>
      </c>
      <c r="G42" s="463" t="s">
        <v>186</v>
      </c>
      <c r="H42" s="435" t="s">
        <v>113</v>
      </c>
      <c r="I42" s="435" t="s">
        <v>191</v>
      </c>
      <c r="J42" s="484" t="s">
        <v>192</v>
      </c>
      <c r="K42" s="478">
        <v>54.15</v>
      </c>
      <c r="L42" s="472">
        <f>K42/0.9</f>
        <v>60.1666666666667</v>
      </c>
      <c r="M42" s="238">
        <f>L42-K42</f>
        <v>6.01666666666667</v>
      </c>
      <c r="N42" s="473">
        <f>M42/L42</f>
        <v>0.1</v>
      </c>
      <c r="O42" s="487"/>
      <c r="P42" s="240" t="s">
        <v>28</v>
      </c>
      <c r="Q42" s="269">
        <v>45444</v>
      </c>
      <c r="R42" s="510"/>
      <c r="S42" s="510"/>
      <c r="T42" s="312"/>
      <c r="U42" s="312"/>
      <c r="V42" s="312"/>
    </row>
    <row r="43" s="278" customFormat="1" ht="13.5" customHeight="1" spans="1:22">
      <c r="A43" s="427">
        <f>ROW()-3</f>
        <v>40</v>
      </c>
      <c r="B43" s="194"/>
      <c r="C43" s="428" t="s">
        <v>197</v>
      </c>
      <c r="D43" s="461"/>
      <c r="E43" s="462"/>
      <c r="F43" s="448" t="s">
        <v>198</v>
      </c>
      <c r="G43" s="463" t="s">
        <v>186</v>
      </c>
      <c r="H43" s="435" t="s">
        <v>140</v>
      </c>
      <c r="I43" s="435" t="s">
        <v>236</v>
      </c>
      <c r="J43" s="484" t="s">
        <v>237</v>
      </c>
      <c r="K43" s="478">
        <v>1.3325</v>
      </c>
      <c r="L43" s="472">
        <f>K43/0.9</f>
        <v>1.48055555555556</v>
      </c>
      <c r="M43" s="238">
        <f>L43-K43</f>
        <v>0.148055555555556</v>
      </c>
      <c r="N43" s="473">
        <f>M43/L43</f>
        <v>0.1</v>
      </c>
      <c r="O43" s="487"/>
      <c r="P43" s="240" t="s">
        <v>28</v>
      </c>
      <c r="Q43" s="269">
        <v>45444</v>
      </c>
      <c r="R43" s="510"/>
      <c r="S43" s="510"/>
      <c r="T43" s="312"/>
      <c r="U43" s="312"/>
      <c r="V43" s="312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xmlns:etc="http://www.wps.cn/officeDocument/2017/etCustomData" ref="A1:S36" etc:filterBottomFollowUsedRange="0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123</v>
      </c>
      <c r="B4" s="92" t="s">
        <v>260</v>
      </c>
      <c r="C4" s="92" t="s">
        <v>261</v>
      </c>
      <c r="D4" s="313" t="s">
        <v>262</v>
      </c>
      <c r="E4" s="313" t="s">
        <v>263</v>
      </c>
      <c r="F4" s="313" t="str">
        <f>VLOOKUP(B4,安路普原材料采购价格!B3:I237,8,0)</f>
        <v>EA</v>
      </c>
      <c r="G4" s="314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123</v>
      </c>
      <c r="B5" s="98" t="s">
        <v>267</v>
      </c>
      <c r="C5" s="98" t="s">
        <v>268</v>
      </c>
      <c r="D5" s="315" t="s">
        <v>269</v>
      </c>
      <c r="E5" s="315" t="s">
        <v>263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0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308</v>
      </c>
      <c r="C6" s="104" t="s">
        <v>309</v>
      </c>
      <c r="D6" s="316" t="s">
        <v>280</v>
      </c>
      <c r="E6" s="316" t="s">
        <v>263</v>
      </c>
      <c r="F6" s="316" t="s">
        <v>332</v>
      </c>
      <c r="G6" s="318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294</v>
      </c>
      <c r="C7" s="98" t="s">
        <v>295</v>
      </c>
      <c r="D7" s="315" t="s">
        <v>277</v>
      </c>
      <c r="E7" s="315" t="s">
        <v>263</v>
      </c>
      <c r="F7" s="315" t="str">
        <f>VLOOKUP(B7,安路普原材料采购价格!B6:I240,8,0)</f>
        <v>M</v>
      </c>
      <c r="G7" s="317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301</v>
      </c>
      <c r="C8" s="104" t="s">
        <v>302</v>
      </c>
      <c r="D8" s="316" t="s">
        <v>277</v>
      </c>
      <c r="E8" s="316" t="s">
        <v>263</v>
      </c>
      <c r="F8" s="316" t="str">
        <f>VLOOKUP(B8,安路普原材料采购价格!B7:I241,8,0)</f>
        <v>M</v>
      </c>
      <c r="G8" s="318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264</v>
      </c>
      <c r="C9" s="98" t="s">
        <v>265</v>
      </c>
      <c r="D9" s="315" t="s">
        <v>266</v>
      </c>
      <c r="E9" s="315" t="s">
        <v>263</v>
      </c>
      <c r="F9" s="315" t="str">
        <f>VLOOKUP(B9,安路普原材料采购价格!B8:I242,8,0)</f>
        <v>M</v>
      </c>
      <c r="G9" s="317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310</v>
      </c>
      <c r="C10" s="98" t="s">
        <v>311</v>
      </c>
      <c r="D10" s="315" t="s">
        <v>312</v>
      </c>
      <c r="E10" s="315" t="s">
        <v>263</v>
      </c>
      <c r="F10" s="315" t="str">
        <f>VLOOKUP(B10,安路普原材料采购价格!B9:I243,8,0)</f>
        <v>EA</v>
      </c>
      <c r="G10" s="317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0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363</v>
      </c>
      <c r="C11" s="98" t="s">
        <v>364</v>
      </c>
      <c r="D11" s="315" t="s">
        <v>770</v>
      </c>
      <c r="E11" s="315" t="s">
        <v>263</v>
      </c>
      <c r="F11" s="315" t="str">
        <f>VLOOKUP(B11,安路普原材料采购价格!B10:I244,8,0)</f>
        <v>EA</v>
      </c>
      <c r="G11" s="317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0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658</v>
      </c>
      <c r="C12" s="98" t="s">
        <v>659</v>
      </c>
      <c r="D12" s="315" t="s">
        <v>771</v>
      </c>
      <c r="E12" s="315" t="s">
        <v>772</v>
      </c>
      <c r="F12" s="315" t="str">
        <f>VLOOKUP(B12,安路普原材料采购价格!B11:I245,8,0)</f>
        <v>EA</v>
      </c>
      <c r="G12" s="317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0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365</v>
      </c>
      <c r="C13" s="98" t="s">
        <v>366</v>
      </c>
      <c r="D13" s="315" t="s">
        <v>266</v>
      </c>
      <c r="E13" s="315" t="s">
        <v>263</v>
      </c>
      <c r="F13" s="315" t="str">
        <f>VLOOKUP(B13,安路普原材料采购价格!B12:I246,8,0)</f>
        <v>EA</v>
      </c>
      <c r="G13" s="317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0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367</v>
      </c>
      <c r="C14" s="98" t="s">
        <v>368</v>
      </c>
      <c r="D14" s="315" t="s">
        <v>266</v>
      </c>
      <c r="E14" s="315" t="s">
        <v>263</v>
      </c>
      <c r="F14" s="315" t="str">
        <f>VLOOKUP(B14,安路普原材料采购价格!B13:I247,8,0)</f>
        <v>EA</v>
      </c>
      <c r="G14" s="317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375</v>
      </c>
      <c r="C15" s="98" t="s">
        <v>376</v>
      </c>
      <c r="D15" s="315" t="s">
        <v>266</v>
      </c>
      <c r="E15" s="315" t="s">
        <v>263</v>
      </c>
      <c r="F15" s="315" t="str">
        <f>VLOOKUP(B15,安路普原材料采购价格!B14:I248,8,0)</f>
        <v>EA</v>
      </c>
      <c r="G15" s="317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572</v>
      </c>
      <c r="C16" s="98" t="s">
        <v>573</v>
      </c>
      <c r="D16" s="315" t="s">
        <v>773</v>
      </c>
      <c r="E16" s="315" t="s">
        <v>263</v>
      </c>
      <c r="F16" s="315" t="str">
        <f>VLOOKUP(B16,安路普原材料采购价格!B15:I249,8,0)</f>
        <v>M</v>
      </c>
      <c r="G16" s="317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574</v>
      </c>
      <c r="C17" s="98" t="s">
        <v>575</v>
      </c>
      <c r="D17" s="315" t="s">
        <v>774</v>
      </c>
      <c r="E17" s="315" t="s">
        <v>263</v>
      </c>
      <c r="F17" s="315" t="str">
        <f>VLOOKUP(B17,安路普原材料采购价格!B16:I250,8,0)</f>
        <v>M</v>
      </c>
      <c r="G17" s="317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583</v>
      </c>
      <c r="C18" s="98" t="s">
        <v>584</v>
      </c>
      <c r="D18" s="315" t="s">
        <v>266</v>
      </c>
      <c r="E18" s="315" t="s">
        <v>263</v>
      </c>
      <c r="F18" s="315" t="str">
        <f>VLOOKUP(B18,安路普原材料采购价格!B17:I251,8,0)</f>
        <v>EA</v>
      </c>
      <c r="G18" s="317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305</v>
      </c>
      <c r="C19" s="98" t="s">
        <v>306</v>
      </c>
      <c r="D19" s="315" t="s">
        <v>307</v>
      </c>
      <c r="E19" s="315" t="s">
        <v>263</v>
      </c>
      <c r="F19" s="315" t="str">
        <f>VLOOKUP(B19,安路普原材料采购价格!B18:I252,8,0)</f>
        <v>EA</v>
      </c>
      <c r="G19" s="317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596</v>
      </c>
      <c r="C20" s="98" t="s">
        <v>597</v>
      </c>
      <c r="D20" s="315" t="s">
        <v>738</v>
      </c>
      <c r="E20" s="315" t="s">
        <v>263</v>
      </c>
      <c r="F20" s="315" t="str">
        <f>VLOOKUP(B20,安路普原材料采购价格!B19:I253,8,0)</f>
        <v>EA</v>
      </c>
      <c r="G20" s="317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599</v>
      </c>
      <c r="C21" s="98" t="s">
        <v>600</v>
      </c>
      <c r="D21" s="315" t="s">
        <v>743</v>
      </c>
      <c r="E21" s="315" t="s">
        <v>263</v>
      </c>
      <c r="F21" s="315" t="str">
        <f>VLOOKUP(B21,安路普原材料采购价格!B20:I254,8,0)</f>
        <v>EA</v>
      </c>
      <c r="G21" s="317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0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286</v>
      </c>
      <c r="C22" s="98" t="s">
        <v>287</v>
      </c>
      <c r="D22" s="315" t="s">
        <v>266</v>
      </c>
      <c r="E22" s="315" t="s">
        <v>263</v>
      </c>
      <c r="F22" s="315" t="str">
        <f>VLOOKUP(B22,安路普原材料采购价格!B21:I255,8,0)</f>
        <v>EA</v>
      </c>
      <c r="G22" s="317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0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313</v>
      </c>
      <c r="C23" s="98" t="s">
        <v>314</v>
      </c>
      <c r="D23" s="315" t="s">
        <v>315</v>
      </c>
      <c r="E23" s="315" t="s">
        <v>263</v>
      </c>
      <c r="F23" s="315" t="str">
        <f>VLOOKUP(B23,安路普原材料采购价格!B22:I256,8,0)</f>
        <v>EA</v>
      </c>
      <c r="G23" s="317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0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1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52</v>
      </c>
      <c r="B4" s="92" t="s">
        <v>361</v>
      </c>
      <c r="C4" s="92" t="s">
        <v>362</v>
      </c>
      <c r="D4" s="313" t="s">
        <v>775</v>
      </c>
      <c r="E4" s="313" t="s">
        <v>263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52</v>
      </c>
      <c r="B5" s="98" t="s">
        <v>373</v>
      </c>
      <c r="C5" s="98" t="s">
        <v>374</v>
      </c>
      <c r="D5" s="315" t="s">
        <v>770</v>
      </c>
      <c r="E5" s="315" t="s">
        <v>263</v>
      </c>
      <c r="F5" s="315" t="str">
        <f>VLOOKUP(B5,安路普原材料采购价格!B4:I238,8,0)</f>
        <v>EA</v>
      </c>
      <c r="G5" s="317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0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377</v>
      </c>
      <c r="C6" s="104" t="s">
        <v>378</v>
      </c>
      <c r="D6" s="316" t="s">
        <v>770</v>
      </c>
      <c r="E6" s="316" t="s">
        <v>263</v>
      </c>
      <c r="F6" s="316" t="str">
        <f>VLOOKUP(B6,安路普原材料采购价格!B5:I239,8,0)</f>
        <v>EA</v>
      </c>
      <c r="G6" s="318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572</v>
      </c>
      <c r="C7" s="98" t="s">
        <v>573</v>
      </c>
      <c r="D7" s="315" t="s">
        <v>773</v>
      </c>
      <c r="E7" s="315" t="s">
        <v>263</v>
      </c>
      <c r="F7" s="315" t="str">
        <f>VLOOKUP(B7,安路普原材料采购价格!B6:I240,8,0)</f>
        <v>M</v>
      </c>
      <c r="G7" s="317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690</v>
      </c>
      <c r="C8" s="104" t="s">
        <v>691</v>
      </c>
      <c r="D8" s="316" t="s">
        <v>776</v>
      </c>
      <c r="E8" s="316" t="s">
        <v>263</v>
      </c>
      <c r="F8" s="316" t="str">
        <f>VLOOKUP(B8,安路普原材料采购价格!B7:I241,8,0)</f>
        <v>EA</v>
      </c>
      <c r="G8" s="318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596</v>
      </c>
      <c r="C9" s="98" t="s">
        <v>597</v>
      </c>
      <c r="D9" s="315" t="s">
        <v>738</v>
      </c>
      <c r="E9" s="315" t="s">
        <v>263</v>
      </c>
      <c r="F9" s="315" t="str">
        <f>VLOOKUP(B9,安路普原材料采购价格!B8:I242,8,0)</f>
        <v>EA</v>
      </c>
      <c r="G9" s="317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599</v>
      </c>
      <c r="C10" s="98" t="s">
        <v>600</v>
      </c>
      <c r="D10" s="315" t="s">
        <v>743</v>
      </c>
      <c r="E10" s="315" t="s">
        <v>263</v>
      </c>
      <c r="F10" s="315" t="str">
        <f>VLOOKUP(B10,安路普原材料采购价格!B9:I243,8,0)</f>
        <v>EA</v>
      </c>
      <c r="G10" s="317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286</v>
      </c>
      <c r="C11" s="98" t="s">
        <v>287</v>
      </c>
      <c r="D11" s="315" t="s">
        <v>266</v>
      </c>
      <c r="E11" s="315" t="s">
        <v>263</v>
      </c>
      <c r="F11" s="315" t="str">
        <f>VLOOKUP(B11,安路普原材料采购价格!B10:I244,8,0)</f>
        <v>EA</v>
      </c>
      <c r="G11" s="317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777</v>
      </c>
      <c r="B12" s="98" t="s">
        <v>267</v>
      </c>
      <c r="C12" s="98" t="s">
        <v>268</v>
      </c>
      <c r="D12" s="315" t="s">
        <v>269</v>
      </c>
      <c r="E12" s="315" t="s">
        <v>263</v>
      </c>
      <c r="F12" s="315" t="str">
        <f>VLOOKUP(B12,安路普原材料采购价格!B11:I245,8,0)</f>
        <v>EA</v>
      </c>
      <c r="G12" s="317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611</v>
      </c>
      <c r="C13" s="98" t="s">
        <v>612</v>
      </c>
      <c r="D13" s="315" t="s">
        <v>725</v>
      </c>
      <c r="E13" s="315" t="s">
        <v>263</v>
      </c>
      <c r="F13" s="315" t="str">
        <f>VLOOKUP(B13,安路普原材料采购价格!B12:I246,8,0)</f>
        <v>EA</v>
      </c>
      <c r="G13" s="317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778</v>
      </c>
      <c r="B14" s="98" t="s">
        <v>673</v>
      </c>
      <c r="C14" s="98" t="s">
        <v>674</v>
      </c>
      <c r="D14" s="315" t="s">
        <v>779</v>
      </c>
      <c r="E14" s="315" t="s">
        <v>263</v>
      </c>
      <c r="F14" s="315" t="str">
        <f>VLOOKUP(B14,安路普原材料采购价格!B13:I247,8,0)</f>
        <v>EA</v>
      </c>
      <c r="G14" s="317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780</v>
      </c>
      <c r="B15" s="98" t="s">
        <v>301</v>
      </c>
      <c r="C15" s="98" t="s">
        <v>302</v>
      </c>
      <c r="D15" s="315" t="s">
        <v>277</v>
      </c>
      <c r="E15" s="315" t="s">
        <v>263</v>
      </c>
      <c r="F15" s="315" t="str">
        <f>VLOOKUP(B15,安路普原材料采购价格!B14:I248,8,0)</f>
        <v>M</v>
      </c>
      <c r="G15" s="317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781</v>
      </c>
      <c r="B16" s="98" t="s">
        <v>663</v>
      </c>
      <c r="C16" s="98" t="s">
        <v>664</v>
      </c>
      <c r="D16" s="315" t="s">
        <v>266</v>
      </c>
      <c r="E16" s="315" t="s">
        <v>772</v>
      </c>
      <c r="F16" s="315" t="s">
        <v>332</v>
      </c>
      <c r="G16" s="317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782</v>
      </c>
      <c r="B17" s="98" t="s">
        <v>353</v>
      </c>
      <c r="C17" s="98" t="s">
        <v>295</v>
      </c>
      <c r="D17" s="315" t="s">
        <v>783</v>
      </c>
      <c r="E17" s="315" t="s">
        <v>263</v>
      </c>
      <c r="F17" s="315" t="str">
        <f>VLOOKUP(B17,安路普原材料采购价格!B16:I250,8,0)</f>
        <v>M</v>
      </c>
      <c r="G17" s="317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784</v>
      </c>
      <c r="B18" s="98" t="s">
        <v>354</v>
      </c>
      <c r="C18" s="98" t="s">
        <v>300</v>
      </c>
      <c r="D18" s="315" t="s">
        <v>783</v>
      </c>
      <c r="E18" s="315" t="s">
        <v>263</v>
      </c>
      <c r="F18" s="315" t="str">
        <f>VLOOKUP(B18,安路普原材料采购价格!B17:I251,8,0)</f>
        <v>M</v>
      </c>
      <c r="G18" s="317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0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785</v>
      </c>
      <c r="B19" s="98" t="s">
        <v>637</v>
      </c>
      <c r="C19" s="98" t="s">
        <v>638</v>
      </c>
      <c r="D19" s="315" t="s">
        <v>786</v>
      </c>
      <c r="E19" s="315" t="s">
        <v>263</v>
      </c>
      <c r="F19" s="315" t="str">
        <f>VLOOKUP(B19,安路普原材料采购价格!B18:I252,8,0)</f>
        <v>EA</v>
      </c>
      <c r="G19" s="317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0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787</v>
      </c>
      <c r="B20" s="98" t="s">
        <v>463</v>
      </c>
      <c r="C20" s="98" t="s">
        <v>464</v>
      </c>
      <c r="D20" s="315" t="s">
        <v>266</v>
      </c>
      <c r="E20" s="315" t="s">
        <v>263</v>
      </c>
      <c r="F20" s="315" t="str">
        <f>VLOOKUP(B20,安路普原材料采购价格!B19:I253,8,0)</f>
        <v>EA</v>
      </c>
      <c r="G20" s="317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0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788</v>
      </c>
      <c r="B21" s="98" t="s">
        <v>465</v>
      </c>
      <c r="C21" s="98" t="s">
        <v>466</v>
      </c>
      <c r="D21" s="315" t="s">
        <v>266</v>
      </c>
      <c r="E21" s="315" t="s">
        <v>263</v>
      </c>
      <c r="F21" s="315" t="str">
        <f>VLOOKUP(B21,安路普原材料采购价格!B20:I254,8,0)</f>
        <v>EA</v>
      </c>
      <c r="G21" s="317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0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789</v>
      </c>
      <c r="B22" s="98" t="s">
        <v>467</v>
      </c>
      <c r="C22" s="98" t="s">
        <v>468</v>
      </c>
      <c r="D22" s="315" t="s">
        <v>266</v>
      </c>
      <c r="E22" s="315" t="s">
        <v>263</v>
      </c>
      <c r="F22" s="315" t="str">
        <f>VLOOKUP(B22,安路普原材料采购价格!B21:I255,8,0)</f>
        <v>EA</v>
      </c>
      <c r="G22" s="317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0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790</v>
      </c>
      <c r="B23" s="98" t="s">
        <v>667</v>
      </c>
      <c r="C23" s="98" t="s">
        <v>668</v>
      </c>
      <c r="D23" s="315" t="s">
        <v>791</v>
      </c>
      <c r="E23" s="315" t="s">
        <v>263</v>
      </c>
      <c r="F23" s="315" t="str">
        <f>VLOOKUP(B23,安路普原材料采购价格!B22:I256,8,0)</f>
        <v>EA</v>
      </c>
      <c r="G23" s="317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0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792</v>
      </c>
      <c r="B24" s="98" t="s">
        <v>469</v>
      </c>
      <c r="C24" s="98" t="s">
        <v>470</v>
      </c>
      <c r="D24" s="315" t="s">
        <v>266</v>
      </c>
      <c r="E24" s="315" t="s">
        <v>263</v>
      </c>
      <c r="F24" s="315" t="str">
        <f>VLOOKUP(B24,安路普原材料采购价格!B23:I257,8,0)</f>
        <v>EA</v>
      </c>
      <c r="G24" s="317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0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793</v>
      </c>
      <c r="B25" s="98" t="s">
        <v>471</v>
      </c>
      <c r="C25" s="98" t="s">
        <v>472</v>
      </c>
      <c r="D25" s="315" t="s">
        <v>266</v>
      </c>
      <c r="E25" s="315" t="s">
        <v>263</v>
      </c>
      <c r="F25" s="315" t="str">
        <f>VLOOKUP(B25,安路普原材料采购价格!B24:I258,8,0)</f>
        <v>EA</v>
      </c>
      <c r="G25" s="317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0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794</v>
      </c>
      <c r="B26" s="98" t="s">
        <v>530</v>
      </c>
      <c r="C26" s="98" t="s">
        <v>531</v>
      </c>
      <c r="D26" s="315" t="s">
        <v>266</v>
      </c>
      <c r="E26" s="315" t="s">
        <v>263</v>
      </c>
      <c r="F26" s="315" t="s">
        <v>332</v>
      </c>
      <c r="G26" s="317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0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795</v>
      </c>
      <c r="B27" s="98" t="s">
        <v>719</v>
      </c>
      <c r="C27" s="98" t="s">
        <v>720</v>
      </c>
      <c r="D27" s="315" t="s">
        <v>266</v>
      </c>
      <c r="E27" s="315" t="s">
        <v>263</v>
      </c>
      <c r="F27" s="315" t="s">
        <v>332</v>
      </c>
      <c r="G27" s="317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0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796</v>
      </c>
      <c r="B28" s="98" t="s">
        <v>532</v>
      </c>
      <c r="C28" s="98" t="s">
        <v>533</v>
      </c>
      <c r="D28" s="315" t="s">
        <v>266</v>
      </c>
      <c r="E28" s="315" t="s">
        <v>263</v>
      </c>
      <c r="F28" s="315" t="s">
        <v>332</v>
      </c>
      <c r="G28" s="317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0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303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1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199</v>
      </c>
      <c r="B4" s="92" t="s">
        <v>260</v>
      </c>
      <c r="C4" s="92" t="s">
        <v>261</v>
      </c>
      <c r="D4" s="313" t="s">
        <v>262</v>
      </c>
      <c r="E4" s="313" t="s">
        <v>263</v>
      </c>
      <c r="F4" s="313" t="str">
        <f>VLOOKUP(B4,安路普原材料采购价格!B3:I237,8,0)</f>
        <v>EA</v>
      </c>
      <c r="G4" s="314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199</v>
      </c>
      <c r="B5" s="98" t="s">
        <v>267</v>
      </c>
      <c r="C5" s="98" t="s">
        <v>268</v>
      </c>
      <c r="D5" s="315" t="s">
        <v>269</v>
      </c>
      <c r="E5" s="315" t="s">
        <v>263</v>
      </c>
      <c r="F5" s="315" t="str">
        <f>VLOOKUP(B5,安路普原材料采购价格!B4:I238,8,0)</f>
        <v>EA</v>
      </c>
      <c r="G5" s="317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0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199</v>
      </c>
      <c r="B6" s="104" t="s">
        <v>308</v>
      </c>
      <c r="C6" s="104" t="s">
        <v>309</v>
      </c>
      <c r="D6" s="316" t="s">
        <v>280</v>
      </c>
      <c r="E6" s="316" t="s">
        <v>263</v>
      </c>
      <c r="F6" s="316" t="s">
        <v>332</v>
      </c>
      <c r="G6" s="318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199</v>
      </c>
      <c r="B7" s="98" t="s">
        <v>294</v>
      </c>
      <c r="C7" s="98" t="s">
        <v>295</v>
      </c>
      <c r="D7" s="315" t="s">
        <v>277</v>
      </c>
      <c r="E7" s="315" t="s">
        <v>263</v>
      </c>
      <c r="F7" s="315" t="str">
        <f>VLOOKUP(B7,安路普原材料采购价格!B6:I240,8,0)</f>
        <v>M</v>
      </c>
      <c r="G7" s="317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199</v>
      </c>
      <c r="B8" s="104" t="s">
        <v>301</v>
      </c>
      <c r="C8" s="104" t="s">
        <v>302</v>
      </c>
      <c r="D8" s="316" t="s">
        <v>277</v>
      </c>
      <c r="E8" s="316" t="s">
        <v>263</v>
      </c>
      <c r="F8" s="316" t="str">
        <f>VLOOKUP(B8,安路普原材料采购价格!B7:I241,8,0)</f>
        <v>M</v>
      </c>
      <c r="G8" s="318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199</v>
      </c>
      <c r="B9" s="98" t="s">
        <v>264</v>
      </c>
      <c r="C9" s="98" t="s">
        <v>265</v>
      </c>
      <c r="D9" s="315"/>
      <c r="E9" s="315" t="s">
        <v>263</v>
      </c>
      <c r="F9" s="315" t="str">
        <f>VLOOKUP(B9,安路普原材料采购价格!B8:I242,8,0)</f>
        <v>M</v>
      </c>
      <c r="G9" s="317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199</v>
      </c>
      <c r="B10" s="98" t="s">
        <v>310</v>
      </c>
      <c r="C10" s="98" t="s">
        <v>311</v>
      </c>
      <c r="D10" s="315" t="s">
        <v>312</v>
      </c>
      <c r="E10" s="315" t="s">
        <v>263</v>
      </c>
      <c r="F10" s="315" t="str">
        <f>VLOOKUP(B10,安路普原材料采购价格!B9:I243,8,0)</f>
        <v>EA</v>
      </c>
      <c r="G10" s="317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199</v>
      </c>
      <c r="B11" s="98" t="s">
        <v>361</v>
      </c>
      <c r="C11" s="98" t="s">
        <v>362</v>
      </c>
      <c r="D11" s="315" t="s">
        <v>775</v>
      </c>
      <c r="E11" s="315" t="s">
        <v>263</v>
      </c>
      <c r="F11" s="315" t="str">
        <f>VLOOKUP(B11,安路普原材料采购价格!B10:I244,8,0)</f>
        <v>EA</v>
      </c>
      <c r="G11" s="317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199</v>
      </c>
      <c r="B12" s="98" t="s">
        <v>363</v>
      </c>
      <c r="C12" s="98" t="s">
        <v>364</v>
      </c>
      <c r="D12" s="315" t="s">
        <v>770</v>
      </c>
      <c r="E12" s="315" t="s">
        <v>263</v>
      </c>
      <c r="F12" s="315" t="str">
        <f>VLOOKUP(B12,安路普原材料采购价格!B11:I245,8,0)</f>
        <v>EA</v>
      </c>
      <c r="G12" s="317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199</v>
      </c>
      <c r="B13" s="98" t="s">
        <v>658</v>
      </c>
      <c r="C13" s="98" t="s">
        <v>659</v>
      </c>
      <c r="D13" s="315" t="s">
        <v>771</v>
      </c>
      <c r="E13" s="315" t="s">
        <v>772</v>
      </c>
      <c r="F13" s="315" t="str">
        <f>VLOOKUP(B13,安路普原材料采购价格!B12:I246,8,0)</f>
        <v>EA</v>
      </c>
      <c r="G13" s="317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199</v>
      </c>
      <c r="B14" s="98" t="s">
        <v>365</v>
      </c>
      <c r="C14" s="98" t="s">
        <v>366</v>
      </c>
      <c r="D14" s="315"/>
      <c r="E14" s="315" t="s">
        <v>263</v>
      </c>
      <c r="F14" s="315" t="str">
        <f>VLOOKUP(B14,安路普原材料采购价格!B13:I247,8,0)</f>
        <v>EA</v>
      </c>
      <c r="G14" s="317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199</v>
      </c>
      <c r="B15" s="98" t="s">
        <v>375</v>
      </c>
      <c r="C15" s="98" t="s">
        <v>376</v>
      </c>
      <c r="D15" s="315"/>
      <c r="E15" s="315" t="s">
        <v>263</v>
      </c>
      <c r="F15" s="315" t="str">
        <f>VLOOKUP(B15,安路普原材料采购价格!B14:I248,8,0)</f>
        <v>EA</v>
      </c>
      <c r="G15" s="317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199</v>
      </c>
      <c r="B16" s="98" t="s">
        <v>572</v>
      </c>
      <c r="C16" s="98" t="s">
        <v>573</v>
      </c>
      <c r="D16" s="315" t="s">
        <v>773</v>
      </c>
      <c r="E16" s="315" t="s">
        <v>263</v>
      </c>
      <c r="F16" s="315" t="str">
        <f>VLOOKUP(B16,安路普原材料采购价格!B15:I249,8,0)</f>
        <v>M</v>
      </c>
      <c r="G16" s="317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199</v>
      </c>
      <c r="B17" s="98" t="s">
        <v>574</v>
      </c>
      <c r="C17" s="98" t="s">
        <v>575</v>
      </c>
      <c r="D17" s="315" t="s">
        <v>774</v>
      </c>
      <c r="E17" s="315" t="s">
        <v>263</v>
      </c>
      <c r="F17" s="315" t="str">
        <f>VLOOKUP(B17,安路普原材料采购价格!B16:I250,8,0)</f>
        <v>M</v>
      </c>
      <c r="G17" s="317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199</v>
      </c>
      <c r="B18" s="98" t="s">
        <v>583</v>
      </c>
      <c r="C18" s="98" t="s">
        <v>584</v>
      </c>
      <c r="D18" s="315"/>
      <c r="E18" s="315" t="s">
        <v>263</v>
      </c>
      <c r="F18" s="315" t="str">
        <f>VLOOKUP(B18,安路普原材料采购价格!B17:I251,8,0)</f>
        <v>EA</v>
      </c>
      <c r="G18" s="317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0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199</v>
      </c>
      <c r="B19" s="98" t="s">
        <v>305</v>
      </c>
      <c r="C19" s="98" t="s">
        <v>306</v>
      </c>
      <c r="D19" s="315" t="s">
        <v>307</v>
      </c>
      <c r="E19" s="315" t="s">
        <v>263</v>
      </c>
      <c r="F19" s="315" t="str">
        <f>VLOOKUP(B19,安路普原材料采购价格!B18:I252,8,0)</f>
        <v>EA</v>
      </c>
      <c r="G19" s="317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0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199</v>
      </c>
      <c r="B20" s="98" t="s">
        <v>596</v>
      </c>
      <c r="C20" s="98" t="s">
        <v>597</v>
      </c>
      <c r="D20" s="315" t="s">
        <v>738</v>
      </c>
      <c r="E20" s="315" t="s">
        <v>263</v>
      </c>
      <c r="F20" s="315" t="str">
        <f>VLOOKUP(B20,安路普原材料采购价格!B19:I253,8,0)</f>
        <v>EA</v>
      </c>
      <c r="G20" s="317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0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199</v>
      </c>
      <c r="B21" s="98" t="s">
        <v>599</v>
      </c>
      <c r="C21" s="98" t="s">
        <v>600</v>
      </c>
      <c r="D21" s="315" t="s">
        <v>743</v>
      </c>
      <c r="E21" s="315" t="s">
        <v>263</v>
      </c>
      <c r="F21" s="315" t="str">
        <f>VLOOKUP(B21,安路普原材料采购价格!B20:I254,8,0)</f>
        <v>EA</v>
      </c>
      <c r="G21" s="317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0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199</v>
      </c>
      <c r="B22" s="98" t="s">
        <v>589</v>
      </c>
      <c r="C22" s="98" t="s">
        <v>314</v>
      </c>
      <c r="D22" s="315" t="s">
        <v>797</v>
      </c>
      <c r="E22" s="315" t="s">
        <v>263</v>
      </c>
      <c r="F22" s="315" t="str">
        <f>VLOOKUP(B22,安路普原材料采购价格!B21:I255,8,0)</f>
        <v>EA</v>
      </c>
      <c r="G22" s="317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0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199</v>
      </c>
      <c r="B23" s="98" t="s">
        <v>286</v>
      </c>
      <c r="C23" s="98" t="s">
        <v>287</v>
      </c>
      <c r="D23" s="315"/>
      <c r="E23" s="315" t="s">
        <v>263</v>
      </c>
      <c r="F23" s="315" t="str">
        <f>VLOOKUP(B23,安路普原材料采购价格!B22:I256,8,0)</f>
        <v>EA</v>
      </c>
      <c r="G23" s="317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0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199</v>
      </c>
      <c r="B24" s="98" t="s">
        <v>541</v>
      </c>
      <c r="C24" s="98" t="s">
        <v>368</v>
      </c>
      <c r="D24" s="315" t="s">
        <v>798</v>
      </c>
      <c r="E24" s="315" t="s">
        <v>263</v>
      </c>
      <c r="F24" s="315" t="str">
        <f>VLOOKUP(B24,安路普原材料采购价格!B23:I257,8,0)</f>
        <v>EA</v>
      </c>
      <c r="G24" s="317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0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303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1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201</v>
      </c>
      <c r="B4" s="92" t="s">
        <v>267</v>
      </c>
      <c r="C4" s="92" t="s">
        <v>268</v>
      </c>
      <c r="D4" s="313" t="s">
        <v>269</v>
      </c>
      <c r="E4" s="313" t="s">
        <v>263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201</v>
      </c>
      <c r="B5" s="98" t="s">
        <v>294</v>
      </c>
      <c r="C5" s="98" t="s">
        <v>295</v>
      </c>
      <c r="D5" s="315" t="s">
        <v>277</v>
      </c>
      <c r="E5" s="315" t="s">
        <v>263</v>
      </c>
      <c r="F5" s="315" t="str">
        <f>VLOOKUP(B5,安路普原材料采购价格!B4:I238,8,0)</f>
        <v>M</v>
      </c>
      <c r="G5" s="317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0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201</v>
      </c>
      <c r="B6" s="104" t="s">
        <v>301</v>
      </c>
      <c r="C6" s="104" t="s">
        <v>302</v>
      </c>
      <c r="D6" s="316" t="s">
        <v>277</v>
      </c>
      <c r="E6" s="316" t="s">
        <v>263</v>
      </c>
      <c r="F6" s="316" t="str">
        <f>VLOOKUP(B6,安路普原材料采购价格!B5:I239,8,0)</f>
        <v>M</v>
      </c>
      <c r="G6" s="318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201</v>
      </c>
      <c r="B7" s="98" t="s">
        <v>264</v>
      </c>
      <c r="C7" s="98" t="s">
        <v>265</v>
      </c>
      <c r="D7" s="315"/>
      <c r="E7" s="315" t="s">
        <v>263</v>
      </c>
      <c r="F7" s="315" t="str">
        <f>VLOOKUP(B7,安路普原材料采购价格!B6:I240,8,0)</f>
        <v>M</v>
      </c>
      <c r="G7" s="317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201</v>
      </c>
      <c r="B8" s="104" t="s">
        <v>363</v>
      </c>
      <c r="C8" s="104" t="s">
        <v>364</v>
      </c>
      <c r="D8" s="316" t="s">
        <v>770</v>
      </c>
      <c r="E8" s="316" t="s">
        <v>263</v>
      </c>
      <c r="F8" s="316" t="str">
        <f>VLOOKUP(B8,安路普原材料采购价格!B7:I241,8,0)</f>
        <v>EA</v>
      </c>
      <c r="G8" s="318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201</v>
      </c>
      <c r="B9" s="98" t="s">
        <v>658</v>
      </c>
      <c r="C9" s="98" t="s">
        <v>659</v>
      </c>
      <c r="D9" s="315" t="s">
        <v>771</v>
      </c>
      <c r="E9" s="315" t="s">
        <v>772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201</v>
      </c>
      <c r="B10" s="98" t="s">
        <v>365</v>
      </c>
      <c r="C10" s="98" t="s">
        <v>366</v>
      </c>
      <c r="D10" s="315"/>
      <c r="E10" s="315" t="s">
        <v>263</v>
      </c>
      <c r="F10" s="315" t="str">
        <f>VLOOKUP(B10,安路普原材料采购价格!B9:I243,8,0)</f>
        <v>EA</v>
      </c>
      <c r="G10" s="317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201</v>
      </c>
      <c r="B11" s="98" t="s">
        <v>375</v>
      </c>
      <c r="C11" s="98" t="s">
        <v>376</v>
      </c>
      <c r="D11" s="315"/>
      <c r="E11" s="315" t="s">
        <v>263</v>
      </c>
      <c r="F11" s="315" t="str">
        <f>VLOOKUP(B11,安路普原材料采购价格!B10:I244,8,0)</f>
        <v>EA</v>
      </c>
      <c r="G11" s="317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201</v>
      </c>
      <c r="B12" s="98" t="s">
        <v>572</v>
      </c>
      <c r="C12" s="98" t="s">
        <v>573</v>
      </c>
      <c r="D12" s="315" t="s">
        <v>773</v>
      </c>
      <c r="E12" s="315" t="s">
        <v>263</v>
      </c>
      <c r="F12" s="315" t="str">
        <f>VLOOKUP(B12,安路普原材料采购价格!B11:I245,8,0)</f>
        <v>M</v>
      </c>
      <c r="G12" s="317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201</v>
      </c>
      <c r="B13" s="98" t="s">
        <v>574</v>
      </c>
      <c r="C13" s="98" t="s">
        <v>575</v>
      </c>
      <c r="D13" s="315" t="s">
        <v>774</v>
      </c>
      <c r="E13" s="315" t="s">
        <v>263</v>
      </c>
      <c r="F13" s="315" t="str">
        <f>VLOOKUP(B13,安路普原材料采购价格!B12:I246,8,0)</f>
        <v>M</v>
      </c>
      <c r="G13" s="317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201</v>
      </c>
      <c r="B14" s="98" t="s">
        <v>583</v>
      </c>
      <c r="C14" s="98" t="s">
        <v>584</v>
      </c>
      <c r="D14" s="315"/>
      <c r="E14" s="315" t="s">
        <v>263</v>
      </c>
      <c r="F14" s="315" t="str">
        <f>VLOOKUP(B14,安路普原材料采购价格!B13:I247,8,0)</f>
        <v>EA</v>
      </c>
      <c r="G14" s="317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201</v>
      </c>
      <c r="B15" s="98" t="s">
        <v>596</v>
      </c>
      <c r="C15" s="98" t="s">
        <v>597</v>
      </c>
      <c r="D15" s="315" t="s">
        <v>738</v>
      </c>
      <c r="E15" s="315" t="s">
        <v>263</v>
      </c>
      <c r="F15" s="315" t="str">
        <f>VLOOKUP(B15,安路普原材料采购价格!B14:I248,8,0)</f>
        <v>EA</v>
      </c>
      <c r="G15" s="317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201</v>
      </c>
      <c r="B16" s="98" t="s">
        <v>599</v>
      </c>
      <c r="C16" s="98" t="s">
        <v>600</v>
      </c>
      <c r="D16" s="315" t="s">
        <v>743</v>
      </c>
      <c r="E16" s="315" t="s">
        <v>263</v>
      </c>
      <c r="F16" s="315" t="str">
        <f>VLOOKUP(B16,安路普原材料采购价格!B15:I249,8,0)</f>
        <v>EA</v>
      </c>
      <c r="G16" s="317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201</v>
      </c>
      <c r="B17" s="98" t="s">
        <v>286</v>
      </c>
      <c r="C17" s="98" t="s">
        <v>287</v>
      </c>
      <c r="D17" s="315"/>
      <c r="E17" s="315" t="s">
        <v>263</v>
      </c>
      <c r="F17" s="315" t="str">
        <f>VLOOKUP(B17,安路普原材料采购价格!B16:I250,8,0)</f>
        <v>EA</v>
      </c>
      <c r="G17" s="317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201</v>
      </c>
      <c r="B18" s="98" t="s">
        <v>541</v>
      </c>
      <c r="C18" s="98" t="s">
        <v>368</v>
      </c>
      <c r="D18" s="315" t="s">
        <v>798</v>
      </c>
      <c r="E18" s="315" t="s">
        <v>263</v>
      </c>
      <c r="F18" s="315" t="str">
        <f>VLOOKUP(B18,安路普原材料采购价格!B17:I251,8,0)</f>
        <v>EA</v>
      </c>
      <c r="G18" s="317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0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303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1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229</v>
      </c>
      <c r="B4" s="92" t="s">
        <v>429</v>
      </c>
      <c r="C4" s="92" t="s">
        <v>430</v>
      </c>
      <c r="D4" s="313"/>
      <c r="E4" s="313" t="s">
        <v>263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229</v>
      </c>
      <c r="B5" s="98" t="s">
        <v>578</v>
      </c>
      <c r="C5" s="98" t="s">
        <v>579</v>
      </c>
      <c r="D5" s="315"/>
      <c r="E5" s="315" t="s">
        <v>263</v>
      </c>
      <c r="F5" s="315" t="str">
        <f>VLOOKUP(B5,安路普原材料采购价格!B4:I238,8,0)</f>
        <v>EA</v>
      </c>
      <c r="G5" s="317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229</v>
      </c>
      <c r="B6" s="104" t="s">
        <v>596</v>
      </c>
      <c r="C6" s="104" t="s">
        <v>597</v>
      </c>
      <c r="D6" s="316" t="s">
        <v>738</v>
      </c>
      <c r="E6" s="316" t="s">
        <v>263</v>
      </c>
      <c r="F6" s="316" t="str">
        <f>VLOOKUP(B6,安路普原材料采购价格!B5:I239,8,0)</f>
        <v>EA</v>
      </c>
      <c r="G6" s="318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229</v>
      </c>
      <c r="B7" s="98" t="s">
        <v>599</v>
      </c>
      <c r="C7" s="98" t="s">
        <v>600</v>
      </c>
      <c r="D7" s="315" t="s">
        <v>743</v>
      </c>
      <c r="E7" s="315" t="s">
        <v>263</v>
      </c>
      <c r="F7" s="315" t="str">
        <f>VLOOKUP(B7,安路普原材料采购价格!B6:I240,8,0)</f>
        <v>EA</v>
      </c>
      <c r="G7" s="317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229</v>
      </c>
      <c r="B8" s="104" t="s">
        <v>656</v>
      </c>
      <c r="C8" s="104" t="s">
        <v>657</v>
      </c>
      <c r="D8" s="316"/>
      <c r="E8" s="316" t="s">
        <v>263</v>
      </c>
      <c r="F8" s="316" t="str">
        <f>VLOOKUP(B8,安路普原材料采购价格!B7:I241,8,0)</f>
        <v>EA</v>
      </c>
      <c r="G8" s="318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229</v>
      </c>
      <c r="B9" s="98" t="s">
        <v>542</v>
      </c>
      <c r="C9" s="98" t="s">
        <v>504</v>
      </c>
      <c r="D9" s="315" t="s">
        <v>799</v>
      </c>
      <c r="E9" s="315" t="s">
        <v>263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229</v>
      </c>
      <c r="B10" s="98" t="s">
        <v>543</v>
      </c>
      <c r="C10" s="98" t="s">
        <v>506</v>
      </c>
      <c r="D10" s="315" t="s">
        <v>800</v>
      </c>
      <c r="E10" s="315" t="s">
        <v>263</v>
      </c>
      <c r="F10" s="315" t="str">
        <f>VLOOKUP(B10,安路普原材料采购价格!B9:I243,8,0)</f>
        <v>EA</v>
      </c>
      <c r="G10" s="317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1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121</v>
      </c>
      <c r="B4" s="92" t="s">
        <v>267</v>
      </c>
      <c r="C4" s="92" t="s">
        <v>268</v>
      </c>
      <c r="D4" s="313" t="s">
        <v>269</v>
      </c>
      <c r="E4" s="313" t="s">
        <v>263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121</v>
      </c>
      <c r="B5" s="98" t="s">
        <v>294</v>
      </c>
      <c r="C5" s="98" t="s">
        <v>295</v>
      </c>
      <c r="D5" s="315" t="s">
        <v>277</v>
      </c>
      <c r="E5" s="315" t="s">
        <v>263</v>
      </c>
      <c r="F5" s="315" t="str">
        <f>VLOOKUP(B5,安路普原材料采购价格!B4:I238,8,0)</f>
        <v>M</v>
      </c>
      <c r="G5" s="317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0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301</v>
      </c>
      <c r="C6" s="104" t="s">
        <v>302</v>
      </c>
      <c r="D6" s="316" t="s">
        <v>277</v>
      </c>
      <c r="E6" s="316" t="s">
        <v>263</v>
      </c>
      <c r="F6" s="316" t="str">
        <f>VLOOKUP(B6,安路普原材料采购价格!B5:I239,8,0)</f>
        <v>M</v>
      </c>
      <c r="G6" s="318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264</v>
      </c>
      <c r="C7" s="98" t="s">
        <v>265</v>
      </c>
      <c r="D7" s="315" t="s">
        <v>266</v>
      </c>
      <c r="E7" s="315" t="s">
        <v>263</v>
      </c>
      <c r="F7" s="315" t="str">
        <f>VLOOKUP(B7,安路普原材料采购价格!B6:I240,8,0)</f>
        <v>M</v>
      </c>
      <c r="G7" s="317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363</v>
      </c>
      <c r="C8" s="104" t="s">
        <v>364</v>
      </c>
      <c r="D8" s="316" t="s">
        <v>770</v>
      </c>
      <c r="E8" s="316" t="s">
        <v>263</v>
      </c>
      <c r="F8" s="316" t="str">
        <f>VLOOKUP(B8,安路普原材料采购价格!B7:I241,8,0)</f>
        <v>EA</v>
      </c>
      <c r="G8" s="318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658</v>
      </c>
      <c r="C9" s="98" t="s">
        <v>659</v>
      </c>
      <c r="D9" s="315" t="s">
        <v>771</v>
      </c>
      <c r="E9" s="315" t="s">
        <v>772</v>
      </c>
      <c r="F9" s="315" t="str">
        <f>VLOOKUP(B9,安路普原材料采购价格!B8:I242,8,0)</f>
        <v>EA</v>
      </c>
      <c r="G9" s="317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365</v>
      </c>
      <c r="C10" s="104" t="s">
        <v>366</v>
      </c>
      <c r="D10" s="316" t="s">
        <v>266</v>
      </c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367</v>
      </c>
      <c r="C11" s="98" t="s">
        <v>368</v>
      </c>
      <c r="D11" s="315" t="s">
        <v>266</v>
      </c>
      <c r="E11" s="315" t="s">
        <v>263</v>
      </c>
      <c r="F11" s="315" t="str">
        <f>VLOOKUP(B11,安路普原材料采购价格!B10:I244,8,0)</f>
        <v>EA</v>
      </c>
      <c r="G11" s="317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375</v>
      </c>
      <c r="C12" s="104" t="s">
        <v>376</v>
      </c>
      <c r="D12" s="316" t="s">
        <v>266</v>
      </c>
      <c r="E12" s="316" t="s">
        <v>263</v>
      </c>
      <c r="F12" s="316" t="str">
        <f>VLOOKUP(B12,安路普原材料采购价格!B11:I245,8,0)</f>
        <v>EA</v>
      </c>
      <c r="G12" s="318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572</v>
      </c>
      <c r="C13" s="98" t="s">
        <v>573</v>
      </c>
      <c r="D13" s="315" t="s">
        <v>773</v>
      </c>
      <c r="E13" s="315" t="s">
        <v>263</v>
      </c>
      <c r="F13" s="315" t="str">
        <f>VLOOKUP(B13,安路普原材料采购价格!B12:I246,8,0)</f>
        <v>M</v>
      </c>
      <c r="G13" s="317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574</v>
      </c>
      <c r="C14" s="104" t="s">
        <v>575</v>
      </c>
      <c r="D14" s="316" t="s">
        <v>774</v>
      </c>
      <c r="E14" s="316" t="s">
        <v>263</v>
      </c>
      <c r="F14" s="316" t="str">
        <f>VLOOKUP(B14,安路普原材料采购价格!B13:I247,8,0)</f>
        <v>M</v>
      </c>
      <c r="G14" s="318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583</v>
      </c>
      <c r="C15" s="98" t="s">
        <v>584</v>
      </c>
      <c r="D15" s="315" t="s">
        <v>266</v>
      </c>
      <c r="E15" s="315" t="s">
        <v>263</v>
      </c>
      <c r="F15" s="315" t="str">
        <f>VLOOKUP(B15,安路普原材料采购价格!B14:I248,8,0)</f>
        <v>EA</v>
      </c>
      <c r="G15" s="317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596</v>
      </c>
      <c r="C16" s="104" t="s">
        <v>597</v>
      </c>
      <c r="D16" s="316" t="s">
        <v>738</v>
      </c>
      <c r="E16" s="316" t="s">
        <v>263</v>
      </c>
      <c r="F16" s="316" t="str">
        <f>VLOOKUP(B16,安路普原材料采购价格!B15:I249,8,0)</f>
        <v>EA</v>
      </c>
      <c r="G16" s="318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599</v>
      </c>
      <c r="C17" s="98" t="s">
        <v>600</v>
      </c>
      <c r="D17" s="315" t="s">
        <v>743</v>
      </c>
      <c r="E17" s="315" t="s">
        <v>263</v>
      </c>
      <c r="F17" s="315" t="str">
        <f>VLOOKUP(B17,安路普原材料采购价格!B16:I250,8,0)</f>
        <v>EA</v>
      </c>
      <c r="G17" s="317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286</v>
      </c>
      <c r="C18" s="104" t="s">
        <v>287</v>
      </c>
      <c r="D18" s="316" t="s">
        <v>266</v>
      </c>
      <c r="E18" s="316" t="s">
        <v>263</v>
      </c>
      <c r="F18" s="316" t="str">
        <f>VLOOKUP(B18,安路普原材料采购价格!B17:I251,8,0)</f>
        <v>EA</v>
      </c>
      <c r="G18" s="318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0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303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1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35</v>
      </c>
      <c r="B4" s="92" t="s">
        <v>686</v>
      </c>
      <c r="C4" s="92" t="s">
        <v>687</v>
      </c>
      <c r="D4" s="313" t="s">
        <v>266</v>
      </c>
      <c r="E4" s="313" t="s">
        <v>263</v>
      </c>
      <c r="F4" s="313" t="str">
        <f>VLOOKUP(B4,安路普原材料采购价格!B3:I237,8,0)</f>
        <v>EA</v>
      </c>
      <c r="G4" s="314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726</v>
      </c>
    </row>
    <row r="5" spans="1:16">
      <c r="A5" s="97" t="s">
        <v>35</v>
      </c>
      <c r="B5" s="98" t="s">
        <v>294</v>
      </c>
      <c r="C5" s="98" t="s">
        <v>295</v>
      </c>
      <c r="D5" s="315" t="s">
        <v>277</v>
      </c>
      <c r="E5" s="315" t="s">
        <v>263</v>
      </c>
      <c r="F5" s="315" t="str">
        <f>VLOOKUP(B5,安路普原材料采购价格!B4:I238,8,0)</f>
        <v>M</v>
      </c>
      <c r="G5" s="317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0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443</v>
      </c>
      <c r="C6" s="104" t="s">
        <v>444</v>
      </c>
      <c r="D6" s="316" t="s">
        <v>266</v>
      </c>
      <c r="E6" s="316" t="s">
        <v>263</v>
      </c>
      <c r="F6" s="316" t="str">
        <f>VLOOKUP(B6,安路普原材料采购价格!B5:I239,8,0)</f>
        <v>EA</v>
      </c>
      <c r="G6" s="318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688</v>
      </c>
      <c r="C7" s="98" t="s">
        <v>689</v>
      </c>
      <c r="D7" s="315" t="s">
        <v>266</v>
      </c>
      <c r="E7" s="315" t="s">
        <v>263</v>
      </c>
      <c r="F7" s="315" t="str">
        <f>VLOOKUP(B7,安路普原材料采购价格!B6:I240,8,0)</f>
        <v>EA</v>
      </c>
      <c r="G7" s="317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594</v>
      </c>
      <c r="C8" s="104" t="s">
        <v>595</v>
      </c>
      <c r="D8" s="316" t="s">
        <v>742</v>
      </c>
      <c r="E8" s="316" t="s">
        <v>263</v>
      </c>
      <c r="F8" s="316" t="str">
        <f>VLOOKUP(B8,安路普原材料采购价格!B7:I241,8,0)</f>
        <v>EA</v>
      </c>
      <c r="G8" s="318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599</v>
      </c>
      <c r="C9" s="98" t="s">
        <v>600</v>
      </c>
      <c r="D9" s="315" t="s">
        <v>743</v>
      </c>
      <c r="E9" s="315" t="s">
        <v>263</v>
      </c>
      <c r="F9" s="315" t="str">
        <f>VLOOKUP(B9,安路普原材料采购价格!B8:I242,8,0)</f>
        <v>EA</v>
      </c>
      <c r="G9" s="317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645</v>
      </c>
      <c r="C10" s="104" t="s">
        <v>646</v>
      </c>
      <c r="D10" s="316" t="s">
        <v>801</v>
      </c>
      <c r="E10" s="316" t="s">
        <v>263</v>
      </c>
      <c r="F10" s="316" t="str">
        <f>VLOOKUP(B10,安路普原材料采购价格!B9:I243,8,0)</f>
        <v>EA</v>
      </c>
      <c r="G10" s="318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654</v>
      </c>
      <c r="C11" s="98" t="s">
        <v>655</v>
      </c>
      <c r="D11" s="315" t="s">
        <v>768</v>
      </c>
      <c r="E11" s="315" t="s">
        <v>263</v>
      </c>
      <c r="F11" s="315" t="str">
        <f>VLOOKUP(B11,安路普原材料采购价格!B10:I244,8,0)</f>
        <v>EA</v>
      </c>
      <c r="G11" s="317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566</v>
      </c>
      <c r="C12" s="104" t="s">
        <v>523</v>
      </c>
      <c r="D12" s="316" t="s">
        <v>266</v>
      </c>
      <c r="E12" s="316" t="s">
        <v>263</v>
      </c>
      <c r="F12" s="316" t="str">
        <f>VLOOKUP(B12,安路普原材料采购价格!B11:I245,8,0)</f>
        <v>EA</v>
      </c>
      <c r="G12" s="318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1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802</v>
      </c>
      <c r="B4" s="92" t="s">
        <v>803</v>
      </c>
      <c r="C4" s="92" t="s">
        <v>804</v>
      </c>
      <c r="D4" s="313"/>
      <c r="E4" s="322" t="s">
        <v>772</v>
      </c>
      <c r="F4" s="313" t="s">
        <v>745</v>
      </c>
      <c r="G4" s="314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726</v>
      </c>
    </row>
    <row r="5" spans="1:16">
      <c r="A5" s="97" t="s">
        <v>802</v>
      </c>
      <c r="B5" s="98" t="s">
        <v>570</v>
      </c>
      <c r="C5" s="98" t="s">
        <v>571</v>
      </c>
      <c r="D5" s="315" t="s">
        <v>774</v>
      </c>
      <c r="E5" s="316" t="s">
        <v>263</v>
      </c>
      <c r="F5" s="315" t="s">
        <v>350</v>
      </c>
      <c r="G5" s="317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0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802</v>
      </c>
      <c r="B6" s="104" t="s">
        <v>576</v>
      </c>
      <c r="C6" s="104" t="s">
        <v>577</v>
      </c>
      <c r="D6" s="316" t="s">
        <v>773</v>
      </c>
      <c r="E6" s="315" t="s">
        <v>263</v>
      </c>
      <c r="F6" s="316" t="s">
        <v>350</v>
      </c>
      <c r="G6" s="318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0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802</v>
      </c>
      <c r="B7" s="98" t="s">
        <v>361</v>
      </c>
      <c r="C7" s="98" t="s">
        <v>805</v>
      </c>
      <c r="D7" s="315"/>
      <c r="E7" s="316" t="s">
        <v>263</v>
      </c>
      <c r="F7" s="315" t="s">
        <v>745</v>
      </c>
      <c r="G7" s="317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0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303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1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127</v>
      </c>
      <c r="B4" s="92" t="s">
        <v>661</v>
      </c>
      <c r="C4" s="92" t="s">
        <v>662</v>
      </c>
      <c r="D4" s="313"/>
      <c r="E4" s="322" t="s">
        <v>772</v>
      </c>
      <c r="F4" s="313" t="s">
        <v>745</v>
      </c>
      <c r="G4" s="314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726</v>
      </c>
    </row>
    <row r="5" spans="1:16">
      <c r="A5" s="103" t="s">
        <v>127</v>
      </c>
      <c r="B5" s="98" t="s">
        <v>387</v>
      </c>
      <c r="C5" s="98" t="s">
        <v>388</v>
      </c>
      <c r="D5" s="315" t="s">
        <v>806</v>
      </c>
      <c r="E5" s="315" t="s">
        <v>263</v>
      </c>
      <c r="F5" s="315" t="s">
        <v>745</v>
      </c>
      <c r="G5" s="317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0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389</v>
      </c>
      <c r="C6" s="104" t="s">
        <v>390</v>
      </c>
      <c r="D6" s="316" t="s">
        <v>806</v>
      </c>
      <c r="E6" s="315" t="s">
        <v>263</v>
      </c>
      <c r="F6" s="316" t="s">
        <v>745</v>
      </c>
      <c r="G6" s="318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537</v>
      </c>
      <c r="C7" s="98" t="s">
        <v>538</v>
      </c>
      <c r="D7" s="315" t="s">
        <v>771</v>
      </c>
      <c r="E7" s="315" t="s">
        <v>263</v>
      </c>
      <c r="F7" s="315" t="s">
        <v>745</v>
      </c>
      <c r="G7" s="317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539</v>
      </c>
      <c r="C8" s="104" t="s">
        <v>540</v>
      </c>
      <c r="D8" s="316" t="s">
        <v>771</v>
      </c>
      <c r="E8" s="315" t="s">
        <v>263</v>
      </c>
      <c r="F8" s="316" t="s">
        <v>745</v>
      </c>
      <c r="G8" s="318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391</v>
      </c>
      <c r="C9" s="98" t="s">
        <v>392</v>
      </c>
      <c r="D9" s="315" t="s">
        <v>806</v>
      </c>
      <c r="E9" s="315" t="s">
        <v>263</v>
      </c>
      <c r="F9" s="315" t="s">
        <v>745</v>
      </c>
      <c r="G9" s="317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570</v>
      </c>
      <c r="C10" s="104" t="s">
        <v>571</v>
      </c>
      <c r="D10" s="316" t="s">
        <v>774</v>
      </c>
      <c r="E10" s="315" t="s">
        <v>263</v>
      </c>
      <c r="F10" s="316" t="s">
        <v>350</v>
      </c>
      <c r="G10" s="318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576</v>
      </c>
      <c r="C11" s="98" t="s">
        <v>577</v>
      </c>
      <c r="D11" s="315" t="s">
        <v>773</v>
      </c>
      <c r="E11" s="315" t="s">
        <v>263</v>
      </c>
      <c r="F11" s="315" t="s">
        <v>350</v>
      </c>
      <c r="G11" s="317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375</v>
      </c>
      <c r="C12" s="104" t="s">
        <v>376</v>
      </c>
      <c r="D12" s="316"/>
      <c r="E12" s="315" t="s">
        <v>263</v>
      </c>
      <c r="F12" s="316" t="s">
        <v>745</v>
      </c>
      <c r="G12" s="318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1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807</v>
      </c>
      <c r="B4" s="92" t="s">
        <v>260</v>
      </c>
      <c r="C4" s="92" t="s">
        <v>261</v>
      </c>
      <c r="D4" s="313" t="s">
        <v>262</v>
      </c>
      <c r="E4" s="313" t="s">
        <v>263</v>
      </c>
      <c r="F4" s="313" t="s">
        <v>745</v>
      </c>
      <c r="G4" s="314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103" t="s">
        <v>807</v>
      </c>
      <c r="B5" s="98" t="s">
        <v>345</v>
      </c>
      <c r="C5" s="98" t="s">
        <v>346</v>
      </c>
      <c r="D5" s="315" t="s">
        <v>806</v>
      </c>
      <c r="E5" s="316" t="s">
        <v>263</v>
      </c>
      <c r="F5" s="315" t="s">
        <v>745</v>
      </c>
      <c r="G5" s="317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0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807</v>
      </c>
      <c r="B6" s="104" t="s">
        <v>511</v>
      </c>
      <c r="C6" s="104" t="s">
        <v>512</v>
      </c>
      <c r="D6" s="316" t="s">
        <v>806</v>
      </c>
      <c r="E6" s="316" t="s">
        <v>263</v>
      </c>
      <c r="F6" s="316" t="s">
        <v>745</v>
      </c>
      <c r="G6" s="318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807</v>
      </c>
      <c r="B7" s="98" t="s">
        <v>513</v>
      </c>
      <c r="C7" s="98" t="s">
        <v>514</v>
      </c>
      <c r="D7" s="315" t="s">
        <v>806</v>
      </c>
      <c r="E7" s="316" t="s">
        <v>263</v>
      </c>
      <c r="F7" s="315" t="s">
        <v>745</v>
      </c>
      <c r="G7" s="317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807</v>
      </c>
      <c r="B8" s="104" t="s">
        <v>515</v>
      </c>
      <c r="C8" s="104" t="s">
        <v>516</v>
      </c>
      <c r="D8" s="316" t="s">
        <v>806</v>
      </c>
      <c r="E8" s="316" t="s">
        <v>263</v>
      </c>
      <c r="F8" s="316" t="s">
        <v>745</v>
      </c>
      <c r="G8" s="318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807</v>
      </c>
      <c r="B9" s="98" t="s">
        <v>517</v>
      </c>
      <c r="C9" s="98" t="s">
        <v>518</v>
      </c>
      <c r="D9" s="315" t="s">
        <v>806</v>
      </c>
      <c r="E9" s="316" t="s">
        <v>263</v>
      </c>
      <c r="F9" s="315" t="s">
        <v>745</v>
      </c>
      <c r="G9" s="317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303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1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89" customFormat="1" spans="1:23">
      <c r="A1" s="352" t="s">
        <v>0</v>
      </c>
      <c r="B1" s="353" t="s">
        <v>238</v>
      </c>
      <c r="C1" s="354"/>
      <c r="D1" s="354"/>
      <c r="E1" s="354"/>
      <c r="F1" s="355"/>
      <c r="G1" s="356" t="s">
        <v>239</v>
      </c>
      <c r="H1" s="352" t="s">
        <v>240</v>
      </c>
      <c r="I1" s="81" t="s">
        <v>241</v>
      </c>
      <c r="J1" s="356" t="s">
        <v>242</v>
      </c>
      <c r="K1" s="81" t="s">
        <v>243</v>
      </c>
      <c r="L1" s="371" t="s">
        <v>244</v>
      </c>
      <c r="M1" s="356" t="s">
        <v>245</v>
      </c>
      <c r="N1" s="372" t="s">
        <v>246</v>
      </c>
      <c r="O1" s="373" t="s">
        <v>247</v>
      </c>
      <c r="P1" s="374"/>
      <c r="Q1" s="374"/>
      <c r="R1" s="374"/>
      <c r="S1" s="374"/>
      <c r="T1" s="386"/>
      <c r="U1" s="387" t="s">
        <v>248</v>
      </c>
      <c r="V1" s="388" t="s">
        <v>249</v>
      </c>
      <c r="W1" s="356" t="s">
        <v>250</v>
      </c>
    </row>
    <row r="2" s="389" customFormat="1" ht="15" spans="1:24">
      <c r="A2" s="357"/>
      <c r="B2" s="358"/>
      <c r="C2" s="359"/>
      <c r="D2" s="359"/>
      <c r="E2" s="359"/>
      <c r="F2" s="360"/>
      <c r="G2" s="356"/>
      <c r="H2" s="357"/>
      <c r="I2" s="81"/>
      <c r="J2" s="356"/>
      <c r="K2" s="81"/>
      <c r="L2" s="356"/>
      <c r="M2" s="356"/>
      <c r="N2" s="220"/>
      <c r="O2" s="88" t="s">
        <v>251</v>
      </c>
      <c r="P2" s="117"/>
      <c r="Q2" s="371" t="s">
        <v>252</v>
      </c>
      <c r="R2" s="371"/>
      <c r="S2" s="371" t="s">
        <v>253</v>
      </c>
      <c r="T2" s="390"/>
      <c r="U2" s="391"/>
      <c r="V2" s="388"/>
      <c r="W2" s="356"/>
      <c r="X2" s="392" t="s">
        <v>254</v>
      </c>
    </row>
    <row r="3" s="389" customFormat="1" ht="14.75" spans="1:23">
      <c r="A3" s="357"/>
      <c r="B3" s="361"/>
      <c r="C3" s="362"/>
      <c r="D3" s="362"/>
      <c r="E3" s="362"/>
      <c r="F3" s="363"/>
      <c r="G3" s="352"/>
      <c r="H3" s="357"/>
      <c r="I3" s="89"/>
      <c r="J3" s="352"/>
      <c r="K3" s="89"/>
      <c r="L3" s="352"/>
      <c r="M3" s="352"/>
      <c r="N3" s="228"/>
      <c r="O3" s="90" t="s">
        <v>255</v>
      </c>
      <c r="P3" s="120" t="s">
        <v>256</v>
      </c>
      <c r="Q3" s="120" t="s">
        <v>255</v>
      </c>
      <c r="R3" s="393" t="s">
        <v>256</v>
      </c>
      <c r="S3" s="393" t="s">
        <v>255</v>
      </c>
      <c r="T3" s="394" t="s">
        <v>256</v>
      </c>
      <c r="U3" s="395" t="s">
        <v>257</v>
      </c>
      <c r="V3" s="396"/>
      <c r="W3" s="352"/>
    </row>
    <row r="4" s="389" customFormat="1" spans="1:24">
      <c r="A4" s="364">
        <f>ROW()-3</f>
        <v>1</v>
      </c>
      <c r="B4" s="365">
        <v>1</v>
      </c>
      <c r="C4" s="365"/>
      <c r="D4" s="365"/>
      <c r="E4" s="365"/>
      <c r="F4" s="365"/>
      <c r="G4" s="365" t="s">
        <v>258</v>
      </c>
      <c r="H4" s="365" t="s">
        <v>259</v>
      </c>
      <c r="I4" s="365" t="s">
        <v>260</v>
      </c>
      <c r="J4" s="365" t="s">
        <v>261</v>
      </c>
      <c r="K4" s="365" t="s">
        <v>262</v>
      </c>
      <c r="L4" s="365" t="s">
        <v>263</v>
      </c>
      <c r="M4" s="365"/>
      <c r="N4" s="375">
        <v>3</v>
      </c>
      <c r="O4" s="376">
        <v>0.0504424778761062</v>
      </c>
      <c r="P4" s="377">
        <f>O4*N4</f>
        <v>0.151327433628319</v>
      </c>
      <c r="Q4" s="397">
        <v>0.0504424778761062</v>
      </c>
      <c r="R4" s="377">
        <f>N4*Q4</f>
        <v>0.151327433628319</v>
      </c>
      <c r="S4" s="377">
        <v>0.0504424778761062</v>
      </c>
      <c r="T4" s="377">
        <f>S4*N4</f>
        <v>0.151327433628319</v>
      </c>
      <c r="U4" s="398">
        <f>IF(T4&gt;0,T4,IF(R4&gt;0,R4,P4))</f>
        <v>0.151327433628319</v>
      </c>
      <c r="V4" s="376"/>
      <c r="W4" s="398"/>
      <c r="X4" s="399"/>
    </row>
    <row r="5" s="389" customFormat="1" spans="1:24">
      <c r="A5" s="366">
        <v>2</v>
      </c>
      <c r="B5" s="367">
        <v>1</v>
      </c>
      <c r="C5" s="367"/>
      <c r="D5" s="367"/>
      <c r="E5" s="367"/>
      <c r="F5" s="367"/>
      <c r="G5" s="367" t="s">
        <v>258</v>
      </c>
      <c r="H5" s="367" t="s">
        <v>259</v>
      </c>
      <c r="I5" s="367" t="s">
        <v>264</v>
      </c>
      <c r="J5" s="367" t="s">
        <v>265</v>
      </c>
      <c r="K5" s="367" t="s">
        <v>266</v>
      </c>
      <c r="L5" s="367" t="s">
        <v>263</v>
      </c>
      <c r="M5" s="367"/>
      <c r="N5" s="378">
        <v>0.46</v>
      </c>
      <c r="O5" s="379">
        <v>0.910619469026549</v>
      </c>
      <c r="P5" s="380">
        <f t="shared" ref="P5:P20" si="0">O5*N5</f>
        <v>0.418884955752213</v>
      </c>
      <c r="Q5" s="400">
        <v>0.910619469026549</v>
      </c>
      <c r="R5" s="380">
        <f t="shared" ref="R5:R20" si="1">N5*Q5</f>
        <v>0.418884955752213</v>
      </c>
      <c r="S5" s="380">
        <v>0.910619469026549</v>
      </c>
      <c r="T5" s="380">
        <f t="shared" ref="T5:T20" si="2">S5*N5</f>
        <v>0.418884955752213</v>
      </c>
      <c r="U5" s="401">
        <f t="shared" ref="U5:U20" si="3">IF(T5&gt;0,T5,IF(R5&gt;0,R5,P5))</f>
        <v>0.418884955752213</v>
      </c>
      <c r="V5" s="402"/>
      <c r="W5" s="403"/>
      <c r="X5" s="399"/>
    </row>
    <row r="6" s="389" customFormat="1" spans="1:24">
      <c r="A6" s="366">
        <v>3</v>
      </c>
      <c r="B6" s="367">
        <v>1</v>
      </c>
      <c r="C6" s="367"/>
      <c r="D6" s="367"/>
      <c r="E6" s="367"/>
      <c r="F6" s="367"/>
      <c r="G6" s="367" t="s">
        <v>258</v>
      </c>
      <c r="H6" s="367" t="s">
        <v>259</v>
      </c>
      <c r="I6" s="367" t="s">
        <v>267</v>
      </c>
      <c r="J6" s="367" t="s">
        <v>268</v>
      </c>
      <c r="K6" s="367" t="s">
        <v>269</v>
      </c>
      <c r="L6" s="367" t="s">
        <v>263</v>
      </c>
      <c r="M6" s="367"/>
      <c r="N6" s="378">
        <v>1</v>
      </c>
      <c r="O6" s="379">
        <v>0.0588495575221239</v>
      </c>
      <c r="P6" s="380">
        <f t="shared" si="0"/>
        <v>0.0588495575221239</v>
      </c>
      <c r="Q6" s="400">
        <v>0.0588495575221239</v>
      </c>
      <c r="R6" s="380">
        <f t="shared" si="1"/>
        <v>0.0588495575221239</v>
      </c>
      <c r="S6" s="380">
        <v>0.0588495575221239</v>
      </c>
      <c r="T6" s="380">
        <f t="shared" si="2"/>
        <v>0.0588495575221239</v>
      </c>
      <c r="U6" s="401">
        <f t="shared" si="3"/>
        <v>0.0588495575221239</v>
      </c>
      <c r="V6" s="402"/>
      <c r="W6" s="403"/>
      <c r="X6" s="399"/>
    </row>
    <row r="7" s="389" customFormat="1" spans="1:24">
      <c r="A7" s="366">
        <v>4</v>
      </c>
      <c r="B7" s="367">
        <v>1</v>
      </c>
      <c r="C7" s="367"/>
      <c r="D7" s="367"/>
      <c r="E7" s="367"/>
      <c r="F7" s="367"/>
      <c r="G7" s="367" t="s">
        <v>258</v>
      </c>
      <c r="H7" s="367" t="s">
        <v>259</v>
      </c>
      <c r="I7" s="367" t="s">
        <v>270</v>
      </c>
      <c r="J7" s="367" t="s">
        <v>271</v>
      </c>
      <c r="K7" s="367" t="s">
        <v>272</v>
      </c>
      <c r="L7" s="367" t="s">
        <v>263</v>
      </c>
      <c r="M7" s="367"/>
      <c r="N7" s="378">
        <v>1</v>
      </c>
      <c r="O7" s="379">
        <v>1.254</v>
      </c>
      <c r="P7" s="380">
        <f t="shared" si="0"/>
        <v>1.254</v>
      </c>
      <c r="Q7" s="400">
        <v>1.254</v>
      </c>
      <c r="R7" s="380">
        <f t="shared" si="1"/>
        <v>1.254</v>
      </c>
      <c r="S7" s="380">
        <v>1.254</v>
      </c>
      <c r="T7" s="380">
        <f t="shared" si="2"/>
        <v>1.254</v>
      </c>
      <c r="U7" s="401">
        <f t="shared" si="3"/>
        <v>1.254</v>
      </c>
      <c r="V7" s="402"/>
      <c r="W7" s="403"/>
      <c r="X7" s="399"/>
    </row>
    <row r="8" s="389" customFormat="1" spans="1:23">
      <c r="A8" s="366">
        <v>5</v>
      </c>
      <c r="B8" s="367">
        <v>1</v>
      </c>
      <c r="C8" s="367"/>
      <c r="D8" s="367"/>
      <c r="E8" s="367"/>
      <c r="F8" s="367"/>
      <c r="G8" s="367" t="s">
        <v>258</v>
      </c>
      <c r="H8" s="367" t="s">
        <v>259</v>
      </c>
      <c r="I8" s="381" t="s">
        <v>273</v>
      </c>
      <c r="J8" s="381" t="s">
        <v>274</v>
      </c>
      <c r="K8" s="367" t="s">
        <v>266</v>
      </c>
      <c r="L8" s="367" t="s">
        <v>263</v>
      </c>
      <c r="M8" s="367"/>
      <c r="N8" s="378">
        <v>2</v>
      </c>
      <c r="O8" s="379">
        <v>0.142198</v>
      </c>
      <c r="P8" s="380">
        <f t="shared" si="0"/>
        <v>0.284396</v>
      </c>
      <c r="Q8" s="400">
        <v>0.142198</v>
      </c>
      <c r="R8" s="380">
        <f t="shared" si="1"/>
        <v>0.284396</v>
      </c>
      <c r="S8" s="380">
        <v>0.142198</v>
      </c>
      <c r="T8" s="380">
        <f t="shared" si="2"/>
        <v>0.284396</v>
      </c>
      <c r="U8" s="401">
        <f t="shared" si="3"/>
        <v>0.284396</v>
      </c>
      <c r="V8" s="402"/>
      <c r="W8" s="403"/>
    </row>
    <row r="9" s="389" customFormat="1" spans="1:24">
      <c r="A9" s="366">
        <v>6</v>
      </c>
      <c r="B9" s="367">
        <v>1</v>
      </c>
      <c r="C9" s="367"/>
      <c r="D9" s="367"/>
      <c r="E9" s="367"/>
      <c r="F9" s="367"/>
      <c r="G9" s="367" t="s">
        <v>258</v>
      </c>
      <c r="H9" s="367" t="s">
        <v>259</v>
      </c>
      <c r="I9" s="367" t="s">
        <v>275</v>
      </c>
      <c r="J9" s="367" t="s">
        <v>276</v>
      </c>
      <c r="K9" s="367" t="s">
        <v>277</v>
      </c>
      <c r="L9" s="367" t="s">
        <v>263</v>
      </c>
      <c r="M9" s="367"/>
      <c r="N9" s="378">
        <v>0.97</v>
      </c>
      <c r="O9" s="379">
        <v>0.776</v>
      </c>
      <c r="P9" s="380">
        <f t="shared" si="0"/>
        <v>0.75272</v>
      </c>
      <c r="Q9" s="400">
        <v>0.776</v>
      </c>
      <c r="R9" s="380">
        <f t="shared" si="1"/>
        <v>0.75272</v>
      </c>
      <c r="S9" s="380">
        <v>0.776</v>
      </c>
      <c r="T9" s="380">
        <f t="shared" si="2"/>
        <v>0.75272</v>
      </c>
      <c r="U9" s="401">
        <f t="shared" si="3"/>
        <v>0.75272</v>
      </c>
      <c r="V9" s="402"/>
      <c r="W9" s="403"/>
      <c r="X9" s="399"/>
    </row>
    <row r="10" s="389" customFormat="1" spans="1:24">
      <c r="A10" s="366">
        <v>7</v>
      </c>
      <c r="B10" s="367">
        <v>1</v>
      </c>
      <c r="C10" s="367"/>
      <c r="D10" s="367"/>
      <c r="E10" s="367"/>
      <c r="F10" s="367"/>
      <c r="G10" s="367" t="s">
        <v>258</v>
      </c>
      <c r="H10" s="367" t="s">
        <v>259</v>
      </c>
      <c r="I10" s="367" t="s">
        <v>278</v>
      </c>
      <c r="J10" s="367" t="s">
        <v>279</v>
      </c>
      <c r="K10" s="367" t="s">
        <v>280</v>
      </c>
      <c r="L10" s="367" t="s">
        <v>263</v>
      </c>
      <c r="M10" s="367"/>
      <c r="N10" s="378">
        <v>1</v>
      </c>
      <c r="O10" s="379">
        <v>46.8781122343988</v>
      </c>
      <c r="P10" s="380">
        <f t="shared" si="0"/>
        <v>46.8781122343988</v>
      </c>
      <c r="Q10" s="400">
        <v>46.8781122343988</v>
      </c>
      <c r="R10" s="380">
        <f t="shared" si="1"/>
        <v>46.8781122343988</v>
      </c>
      <c r="S10" s="380">
        <v>46.8781122343988</v>
      </c>
      <c r="T10" s="380">
        <f t="shared" si="2"/>
        <v>46.8781122343988</v>
      </c>
      <c r="U10" s="401">
        <f t="shared" si="3"/>
        <v>46.8781122343988</v>
      </c>
      <c r="V10" s="402"/>
      <c r="W10" s="403"/>
      <c r="X10" s="399"/>
    </row>
    <row r="11" s="389" customFormat="1" spans="1:24">
      <c r="A11" s="366">
        <v>8</v>
      </c>
      <c r="B11" s="367">
        <v>1</v>
      </c>
      <c r="C11" s="367"/>
      <c r="D11" s="367"/>
      <c r="E11" s="367"/>
      <c r="F11" s="367"/>
      <c r="G11" s="367" t="s">
        <v>258</v>
      </c>
      <c r="H11" s="367" t="s">
        <v>259</v>
      </c>
      <c r="I11" s="367" t="s">
        <v>281</v>
      </c>
      <c r="J11" s="367" t="s">
        <v>282</v>
      </c>
      <c r="K11" s="367" t="s">
        <v>283</v>
      </c>
      <c r="L11" s="367" t="s">
        <v>263</v>
      </c>
      <c r="M11" s="367"/>
      <c r="N11" s="378">
        <v>1</v>
      </c>
      <c r="O11" s="379">
        <v>4.7544</v>
      </c>
      <c r="P11" s="380">
        <f t="shared" si="0"/>
        <v>4.7544</v>
      </c>
      <c r="Q11" s="400">
        <v>4.7544</v>
      </c>
      <c r="R11" s="380">
        <f t="shared" si="1"/>
        <v>4.7544</v>
      </c>
      <c r="S11" s="380">
        <v>4.7544</v>
      </c>
      <c r="T11" s="380">
        <f t="shared" si="2"/>
        <v>4.7544</v>
      </c>
      <c r="U11" s="401">
        <f t="shared" si="3"/>
        <v>4.7544</v>
      </c>
      <c r="V11" s="402"/>
      <c r="W11" s="403"/>
      <c r="X11" s="399"/>
    </row>
    <row r="12" s="389" customFormat="1" spans="1:24">
      <c r="A12" s="366">
        <v>9</v>
      </c>
      <c r="B12" s="367">
        <v>1</v>
      </c>
      <c r="C12" s="367"/>
      <c r="D12" s="367"/>
      <c r="E12" s="367"/>
      <c r="F12" s="367"/>
      <c r="G12" s="367" t="s">
        <v>258</v>
      </c>
      <c r="H12" s="367" t="s">
        <v>259</v>
      </c>
      <c r="I12" s="367" t="s">
        <v>284</v>
      </c>
      <c r="J12" s="367" t="s">
        <v>285</v>
      </c>
      <c r="K12" s="367" t="s">
        <v>280</v>
      </c>
      <c r="L12" s="367" t="s">
        <v>263</v>
      </c>
      <c r="M12" s="367"/>
      <c r="N12" s="378">
        <v>4</v>
      </c>
      <c r="O12" s="379">
        <v>0.876374072222222</v>
      </c>
      <c r="P12" s="380">
        <f t="shared" si="0"/>
        <v>3.50549628888889</v>
      </c>
      <c r="Q12" s="400">
        <v>0.876374072222222</v>
      </c>
      <c r="R12" s="380">
        <f t="shared" si="1"/>
        <v>3.50549628888889</v>
      </c>
      <c r="S12" s="380">
        <v>0.876374072222222</v>
      </c>
      <c r="T12" s="380">
        <f t="shared" si="2"/>
        <v>3.50549628888889</v>
      </c>
      <c r="U12" s="401">
        <f t="shared" si="3"/>
        <v>3.50549628888889</v>
      </c>
      <c r="V12" s="402"/>
      <c r="W12" s="403"/>
      <c r="X12" s="399"/>
    </row>
    <row r="13" s="389" customFormat="1" spans="1:24">
      <c r="A13" s="366">
        <v>10</v>
      </c>
      <c r="B13" s="367">
        <v>1</v>
      </c>
      <c r="C13" s="367"/>
      <c r="D13" s="367"/>
      <c r="E13" s="367"/>
      <c r="F13" s="367"/>
      <c r="G13" s="367" t="s">
        <v>258</v>
      </c>
      <c r="H13" s="367" t="s">
        <v>259</v>
      </c>
      <c r="I13" s="367" t="s">
        <v>286</v>
      </c>
      <c r="J13" s="367" t="s">
        <v>287</v>
      </c>
      <c r="K13" s="367" t="s">
        <v>266</v>
      </c>
      <c r="L13" s="367" t="s">
        <v>263</v>
      </c>
      <c r="M13" s="367"/>
      <c r="N13" s="378">
        <v>1</v>
      </c>
      <c r="O13" s="379">
        <v>0.1862</v>
      </c>
      <c r="P13" s="380">
        <f t="shared" si="0"/>
        <v>0.1862</v>
      </c>
      <c r="Q13" s="400">
        <v>0.1862</v>
      </c>
      <c r="R13" s="380">
        <f t="shared" si="1"/>
        <v>0.1862</v>
      </c>
      <c r="S13" s="380">
        <v>0.1862</v>
      </c>
      <c r="T13" s="380">
        <f t="shared" si="2"/>
        <v>0.1862</v>
      </c>
      <c r="U13" s="401">
        <f t="shared" si="3"/>
        <v>0.1862</v>
      </c>
      <c r="V13" s="402"/>
      <c r="W13" s="403"/>
      <c r="X13" s="399"/>
    </row>
    <row r="14" s="389" customFormat="1" spans="1:24">
      <c r="A14" s="366">
        <v>11</v>
      </c>
      <c r="B14" s="367">
        <v>1</v>
      </c>
      <c r="C14" s="367"/>
      <c r="D14" s="367"/>
      <c r="E14" s="367"/>
      <c r="F14" s="367"/>
      <c r="G14" s="367" t="s">
        <v>258</v>
      </c>
      <c r="H14" s="367" t="s">
        <v>259</v>
      </c>
      <c r="I14" s="367" t="s">
        <v>288</v>
      </c>
      <c r="J14" s="367" t="s">
        <v>289</v>
      </c>
      <c r="K14" s="367" t="s">
        <v>280</v>
      </c>
      <c r="L14" s="367" t="s">
        <v>263</v>
      </c>
      <c r="M14" s="367"/>
      <c r="N14" s="378">
        <v>14</v>
      </c>
      <c r="O14" s="379">
        <v>0.427154895190259</v>
      </c>
      <c r="P14" s="380">
        <f t="shared" si="0"/>
        <v>5.98016853266363</v>
      </c>
      <c r="Q14" s="400">
        <v>0.427154895190259</v>
      </c>
      <c r="R14" s="380">
        <f t="shared" si="1"/>
        <v>5.98016853266363</v>
      </c>
      <c r="S14" s="380">
        <v>0.427154895190259</v>
      </c>
      <c r="T14" s="380">
        <f t="shared" si="2"/>
        <v>5.98016853266363</v>
      </c>
      <c r="U14" s="401">
        <f t="shared" si="3"/>
        <v>5.98016853266363</v>
      </c>
      <c r="V14" s="402"/>
      <c r="W14" s="403"/>
      <c r="X14" s="399"/>
    </row>
    <row r="15" s="389" customFormat="1" spans="1:24">
      <c r="A15" s="366">
        <v>12</v>
      </c>
      <c r="B15" s="367">
        <v>1</v>
      </c>
      <c r="C15" s="367"/>
      <c r="D15" s="367"/>
      <c r="E15" s="367"/>
      <c r="F15" s="367"/>
      <c r="G15" s="367" t="s">
        <v>258</v>
      </c>
      <c r="H15" s="367" t="s">
        <v>259</v>
      </c>
      <c r="I15" s="367" t="s">
        <v>290</v>
      </c>
      <c r="J15" s="367" t="s">
        <v>291</v>
      </c>
      <c r="K15" s="367" t="s">
        <v>280</v>
      </c>
      <c r="L15" s="367" t="s">
        <v>263</v>
      </c>
      <c r="M15" s="367"/>
      <c r="N15" s="378">
        <v>2</v>
      </c>
      <c r="O15" s="379">
        <v>0.679491366057839</v>
      </c>
      <c r="P15" s="380">
        <f t="shared" si="0"/>
        <v>1.35898273211568</v>
      </c>
      <c r="Q15" s="400">
        <v>0.679491366057839</v>
      </c>
      <c r="R15" s="380">
        <f t="shared" si="1"/>
        <v>1.35898273211568</v>
      </c>
      <c r="S15" s="380">
        <v>0.679491366057839</v>
      </c>
      <c r="T15" s="380">
        <f t="shared" si="2"/>
        <v>1.35898273211568</v>
      </c>
      <c r="U15" s="401">
        <f t="shared" si="3"/>
        <v>1.35898273211568</v>
      </c>
      <c r="V15" s="402"/>
      <c r="W15" s="403"/>
      <c r="X15" s="399"/>
    </row>
    <row r="16" s="389" customFormat="1" spans="1:24">
      <c r="A16" s="366">
        <v>13</v>
      </c>
      <c r="B16" s="367">
        <v>1</v>
      </c>
      <c r="C16" s="367"/>
      <c r="D16" s="367"/>
      <c r="E16" s="367"/>
      <c r="F16" s="367"/>
      <c r="G16" s="367" t="s">
        <v>258</v>
      </c>
      <c r="H16" s="367" t="s">
        <v>259</v>
      </c>
      <c r="I16" s="367" t="s">
        <v>292</v>
      </c>
      <c r="J16" s="367" t="s">
        <v>293</v>
      </c>
      <c r="K16" s="367" t="s">
        <v>266</v>
      </c>
      <c r="L16" s="367" t="s">
        <v>263</v>
      </c>
      <c r="M16" s="367"/>
      <c r="N16" s="378">
        <v>0.6</v>
      </c>
      <c r="O16" s="379">
        <v>0.475221238938053</v>
      </c>
      <c r="P16" s="380">
        <f t="shared" si="0"/>
        <v>0.285132743362832</v>
      </c>
      <c r="Q16" s="400">
        <v>0.475221238938053</v>
      </c>
      <c r="R16" s="380">
        <f t="shared" si="1"/>
        <v>0.285132743362832</v>
      </c>
      <c r="S16" s="380">
        <v>0.475221238938053</v>
      </c>
      <c r="T16" s="380">
        <f t="shared" si="2"/>
        <v>0.285132743362832</v>
      </c>
      <c r="U16" s="401">
        <f t="shared" si="3"/>
        <v>0.285132743362832</v>
      </c>
      <c r="V16" s="402"/>
      <c r="W16" s="403"/>
      <c r="X16" s="399"/>
    </row>
    <row r="17" s="389" customFormat="1" spans="1:24">
      <c r="A17" s="366">
        <v>14</v>
      </c>
      <c r="B17" s="367">
        <v>1</v>
      </c>
      <c r="C17" s="367"/>
      <c r="D17" s="367"/>
      <c r="E17" s="367"/>
      <c r="F17" s="367"/>
      <c r="G17" s="367" t="s">
        <v>258</v>
      </c>
      <c r="H17" s="367" t="s">
        <v>259</v>
      </c>
      <c r="I17" s="367" t="s">
        <v>294</v>
      </c>
      <c r="J17" s="367" t="s">
        <v>295</v>
      </c>
      <c r="K17" s="367" t="s">
        <v>277</v>
      </c>
      <c r="L17" s="367" t="s">
        <v>263</v>
      </c>
      <c r="M17" s="367"/>
      <c r="N17" s="378">
        <v>0.59</v>
      </c>
      <c r="O17" s="379">
        <v>0.776</v>
      </c>
      <c r="P17" s="380">
        <f t="shared" si="0"/>
        <v>0.45784</v>
      </c>
      <c r="Q17" s="400">
        <v>0.776</v>
      </c>
      <c r="R17" s="380">
        <f t="shared" si="1"/>
        <v>0.45784</v>
      </c>
      <c r="S17" s="380">
        <v>0.776</v>
      </c>
      <c r="T17" s="380">
        <f t="shared" si="2"/>
        <v>0.45784</v>
      </c>
      <c r="U17" s="401">
        <f t="shared" si="3"/>
        <v>0.45784</v>
      </c>
      <c r="V17" s="402"/>
      <c r="W17" s="403"/>
      <c r="X17" s="399"/>
    </row>
    <row r="18" s="389" customFormat="1" spans="1:25">
      <c r="A18" s="366">
        <v>15</v>
      </c>
      <c r="B18" s="367">
        <v>1</v>
      </c>
      <c r="C18" s="367"/>
      <c r="D18" s="367"/>
      <c r="E18" s="367"/>
      <c r="F18" s="367"/>
      <c r="G18" s="367" t="s">
        <v>258</v>
      </c>
      <c r="H18" s="367" t="s">
        <v>259</v>
      </c>
      <c r="I18" s="381" t="s">
        <v>296</v>
      </c>
      <c r="J18" s="381" t="s">
        <v>297</v>
      </c>
      <c r="K18" s="367" t="s">
        <v>298</v>
      </c>
      <c r="L18" s="367" t="s">
        <v>263</v>
      </c>
      <c r="M18" s="367"/>
      <c r="N18" s="378">
        <v>1</v>
      </c>
      <c r="O18" s="379">
        <v>3.6583</v>
      </c>
      <c r="P18" s="380">
        <f t="shared" si="0"/>
        <v>3.6583</v>
      </c>
      <c r="Q18" s="400">
        <v>3.6583</v>
      </c>
      <c r="R18" s="380">
        <f t="shared" si="1"/>
        <v>3.6583</v>
      </c>
      <c r="S18" s="380">
        <v>3.6583</v>
      </c>
      <c r="T18" s="380">
        <f t="shared" si="2"/>
        <v>3.6583</v>
      </c>
      <c r="U18" s="401">
        <f t="shared" si="3"/>
        <v>3.6583</v>
      </c>
      <c r="V18" s="402"/>
      <c r="W18" s="403"/>
      <c r="X18" s="399"/>
      <c r="Y18" s="389" t="s">
        <v>297</v>
      </c>
    </row>
    <row r="19" s="389" customFormat="1" spans="1:24">
      <c r="A19" s="366">
        <v>16</v>
      </c>
      <c r="B19" s="367">
        <v>1</v>
      </c>
      <c r="C19" s="367"/>
      <c r="D19" s="367"/>
      <c r="E19" s="367"/>
      <c r="F19" s="367"/>
      <c r="G19" s="367" t="s">
        <v>258</v>
      </c>
      <c r="H19" s="367" t="s">
        <v>259</v>
      </c>
      <c r="I19" s="367" t="s">
        <v>299</v>
      </c>
      <c r="J19" s="367" t="s">
        <v>300</v>
      </c>
      <c r="K19" s="367" t="s">
        <v>277</v>
      </c>
      <c r="L19" s="367" t="s">
        <v>263</v>
      </c>
      <c r="M19" s="367"/>
      <c r="N19" s="378">
        <v>0.45</v>
      </c>
      <c r="O19" s="379">
        <v>0.776</v>
      </c>
      <c r="P19" s="380">
        <f t="shared" si="0"/>
        <v>0.3492</v>
      </c>
      <c r="Q19" s="400">
        <v>0.776</v>
      </c>
      <c r="R19" s="380">
        <f t="shared" si="1"/>
        <v>0.3492</v>
      </c>
      <c r="S19" s="380">
        <v>0.776</v>
      </c>
      <c r="T19" s="380">
        <f t="shared" si="2"/>
        <v>0.3492</v>
      </c>
      <c r="U19" s="401">
        <f t="shared" si="3"/>
        <v>0.3492</v>
      </c>
      <c r="V19" s="402"/>
      <c r="W19" s="403"/>
      <c r="X19" s="399"/>
    </row>
    <row r="20" s="389" customFormat="1" spans="1:23">
      <c r="A20" s="366">
        <v>17</v>
      </c>
      <c r="B20" s="367">
        <v>1</v>
      </c>
      <c r="C20" s="367"/>
      <c r="D20" s="367"/>
      <c r="E20" s="367"/>
      <c r="F20" s="367"/>
      <c r="G20" s="367" t="s">
        <v>258</v>
      </c>
      <c r="H20" s="367" t="s">
        <v>259</v>
      </c>
      <c r="I20" s="367" t="s">
        <v>301</v>
      </c>
      <c r="J20" s="367" t="s">
        <v>302</v>
      </c>
      <c r="K20" s="367" t="s">
        <v>277</v>
      </c>
      <c r="L20" s="367" t="s">
        <v>263</v>
      </c>
      <c r="M20" s="367"/>
      <c r="N20" s="378">
        <v>0.28</v>
      </c>
      <c r="O20" s="379">
        <v>0.776</v>
      </c>
      <c r="P20" s="380">
        <f t="shared" si="0"/>
        <v>0.21728</v>
      </c>
      <c r="Q20" s="400">
        <v>0.776</v>
      </c>
      <c r="R20" s="380">
        <f t="shared" si="1"/>
        <v>0.21728</v>
      </c>
      <c r="S20" s="380">
        <v>0.776</v>
      </c>
      <c r="T20" s="380">
        <f t="shared" si="2"/>
        <v>0.21728</v>
      </c>
      <c r="U20" s="401">
        <f t="shared" si="3"/>
        <v>0.21728</v>
      </c>
      <c r="V20" s="402"/>
      <c r="W20" s="403"/>
    </row>
    <row r="21" s="389" customFormat="1" ht="14.75" spans="1:23">
      <c r="A21" s="368"/>
      <c r="B21" s="369"/>
      <c r="C21" s="369"/>
      <c r="D21" s="369"/>
      <c r="E21" s="369"/>
      <c r="F21" s="369"/>
      <c r="G21" s="108"/>
      <c r="H21" s="370"/>
      <c r="I21" s="107"/>
      <c r="J21" s="370" t="s">
        <v>303</v>
      </c>
      <c r="K21" s="109"/>
      <c r="L21" s="382"/>
      <c r="M21" s="382"/>
      <c r="N21" s="383"/>
      <c r="O21" s="384"/>
      <c r="P21" s="385">
        <f>SUM(P4:P20)</f>
        <v>70.5512904783325</v>
      </c>
      <c r="Q21" s="385"/>
      <c r="R21" s="385">
        <f>SUM(R4:R20)</f>
        <v>70.5512904783325</v>
      </c>
      <c r="S21" s="385"/>
      <c r="T21" s="385">
        <f>SUM(T4:T20)</f>
        <v>70.5512904783325</v>
      </c>
      <c r="U21" s="404">
        <f>SUM(U4:U20)</f>
        <v>70.5512904783325</v>
      </c>
      <c r="V21" s="405"/>
      <c r="W21" s="406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808</v>
      </c>
      <c r="B4" s="92" t="s">
        <v>564</v>
      </c>
      <c r="C4" s="92" t="s">
        <v>565</v>
      </c>
      <c r="D4" s="313"/>
      <c r="E4" s="313" t="s">
        <v>263</v>
      </c>
      <c r="F4" s="313" t="s">
        <v>745</v>
      </c>
      <c r="G4" s="314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808</v>
      </c>
      <c r="B5" s="98" t="s">
        <v>543</v>
      </c>
      <c r="C5" s="98" t="s">
        <v>506</v>
      </c>
      <c r="D5" s="315"/>
      <c r="E5" s="316" t="s">
        <v>263</v>
      </c>
      <c r="F5" s="315" t="s">
        <v>745</v>
      </c>
      <c r="G5" s="317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0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808</v>
      </c>
      <c r="B6" s="104" t="s">
        <v>562</v>
      </c>
      <c r="C6" s="104" t="s">
        <v>563</v>
      </c>
      <c r="D6" s="316"/>
      <c r="E6" s="316" t="s">
        <v>263</v>
      </c>
      <c r="F6" s="316" t="s">
        <v>745</v>
      </c>
      <c r="G6" s="318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808</v>
      </c>
      <c r="B7" s="98" t="s">
        <v>656</v>
      </c>
      <c r="C7" s="98" t="s">
        <v>809</v>
      </c>
      <c r="D7" s="315"/>
      <c r="E7" s="316" t="s">
        <v>263</v>
      </c>
      <c r="F7" s="315" t="s">
        <v>745</v>
      </c>
      <c r="G7" s="317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808</v>
      </c>
      <c r="B8" s="104" t="s">
        <v>578</v>
      </c>
      <c r="C8" s="104" t="s">
        <v>579</v>
      </c>
      <c r="D8" s="316"/>
      <c r="E8" s="316" t="s">
        <v>263</v>
      </c>
      <c r="F8" s="316" t="s">
        <v>745</v>
      </c>
      <c r="G8" s="318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303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1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145</v>
      </c>
      <c r="B4" s="92" t="s">
        <v>534</v>
      </c>
      <c r="C4" s="92" t="s">
        <v>810</v>
      </c>
      <c r="D4" s="313"/>
      <c r="E4" s="313" t="s">
        <v>263</v>
      </c>
      <c r="F4" s="313" t="s">
        <v>745</v>
      </c>
      <c r="G4" s="314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145</v>
      </c>
      <c r="B5" s="98" t="s">
        <v>544</v>
      </c>
      <c r="C5" s="98" t="s">
        <v>545</v>
      </c>
      <c r="D5" s="315"/>
      <c r="E5" s="316" t="s">
        <v>263</v>
      </c>
      <c r="F5" s="315" t="s">
        <v>745</v>
      </c>
      <c r="G5" s="317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0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546</v>
      </c>
      <c r="C6" s="104" t="s">
        <v>547</v>
      </c>
      <c r="D6" s="316"/>
      <c r="E6" s="316" t="s">
        <v>263</v>
      </c>
      <c r="F6" s="316" t="s">
        <v>745</v>
      </c>
      <c r="G6" s="318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613</v>
      </c>
      <c r="C7" s="98" t="s">
        <v>614</v>
      </c>
      <c r="D7" s="315"/>
      <c r="E7" s="316" t="s">
        <v>263</v>
      </c>
      <c r="F7" s="315" t="s">
        <v>745</v>
      </c>
      <c r="G7" s="317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483</v>
      </c>
      <c r="C8" s="104" t="s">
        <v>484</v>
      </c>
      <c r="D8" s="316"/>
      <c r="E8" s="316" t="s">
        <v>263</v>
      </c>
      <c r="F8" s="316" t="s">
        <v>745</v>
      </c>
      <c r="G8" s="318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477</v>
      </c>
      <c r="C9" s="98" t="s">
        <v>478</v>
      </c>
      <c r="D9" s="315"/>
      <c r="E9" s="316" t="s">
        <v>263</v>
      </c>
      <c r="F9" s="315" t="s">
        <v>745</v>
      </c>
      <c r="G9" s="317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495</v>
      </c>
      <c r="C10" s="104" t="s">
        <v>496</v>
      </c>
      <c r="D10" s="316"/>
      <c r="E10" s="316" t="s">
        <v>263</v>
      </c>
      <c r="F10" s="316" t="s">
        <v>745</v>
      </c>
      <c r="G10" s="318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639</v>
      </c>
      <c r="C11" s="98" t="s">
        <v>640</v>
      </c>
      <c r="D11" s="315" t="s">
        <v>757</v>
      </c>
      <c r="E11" s="316" t="s">
        <v>263</v>
      </c>
      <c r="F11" s="315" t="s">
        <v>745</v>
      </c>
      <c r="G11" s="317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487</v>
      </c>
      <c r="C12" s="104" t="s">
        <v>488</v>
      </c>
      <c r="D12" s="316"/>
      <c r="E12" s="316" t="s">
        <v>263</v>
      </c>
      <c r="F12" s="316" t="s">
        <v>745</v>
      </c>
      <c r="G12" s="318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489</v>
      </c>
      <c r="C13" s="98" t="s">
        <v>490</v>
      </c>
      <c r="D13" s="315"/>
      <c r="E13" s="316" t="s">
        <v>263</v>
      </c>
      <c r="F13" s="315" t="s">
        <v>745</v>
      </c>
      <c r="G13" s="317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485</v>
      </c>
      <c r="C14" s="104" t="s">
        <v>486</v>
      </c>
      <c r="D14" s="316"/>
      <c r="E14" s="316" t="s">
        <v>263</v>
      </c>
      <c r="F14" s="316" t="s">
        <v>745</v>
      </c>
      <c r="G14" s="318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491</v>
      </c>
      <c r="C15" s="98" t="s">
        <v>492</v>
      </c>
      <c r="D15" s="315"/>
      <c r="E15" s="316" t="s">
        <v>263</v>
      </c>
      <c r="F15" s="315" t="s">
        <v>745</v>
      </c>
      <c r="G15" s="317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260</v>
      </c>
      <c r="C16" s="104" t="s">
        <v>261</v>
      </c>
      <c r="D16" s="316" t="s">
        <v>262</v>
      </c>
      <c r="E16" s="316" t="s">
        <v>263</v>
      </c>
      <c r="F16" s="316" t="s">
        <v>745</v>
      </c>
      <c r="G16" s="318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641</v>
      </c>
      <c r="C17" s="98" t="s">
        <v>642</v>
      </c>
      <c r="D17" s="315" t="s">
        <v>758</v>
      </c>
      <c r="E17" s="316" t="s">
        <v>263</v>
      </c>
      <c r="F17" s="315" t="s">
        <v>745</v>
      </c>
      <c r="G17" s="317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643</v>
      </c>
      <c r="C18" s="98" t="s">
        <v>644</v>
      </c>
      <c r="D18" s="315" t="s">
        <v>759</v>
      </c>
      <c r="E18" s="316" t="s">
        <v>263</v>
      </c>
      <c r="F18" s="315" t="s">
        <v>745</v>
      </c>
      <c r="G18" s="317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0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267</v>
      </c>
      <c r="C19" s="98" t="s">
        <v>268</v>
      </c>
      <c r="D19" s="315" t="s">
        <v>269</v>
      </c>
      <c r="E19" s="316" t="s">
        <v>263</v>
      </c>
      <c r="F19" s="315" t="s">
        <v>745</v>
      </c>
      <c r="G19" s="317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721</v>
      </c>
      <c r="C20" s="98" t="s">
        <v>722</v>
      </c>
      <c r="D20" s="315" t="s">
        <v>806</v>
      </c>
      <c r="E20" s="316" t="s">
        <v>263</v>
      </c>
      <c r="F20" s="315" t="s">
        <v>745</v>
      </c>
      <c r="G20" s="317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303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1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811</v>
      </c>
      <c r="B4" s="92" t="s">
        <v>548</v>
      </c>
      <c r="C4" s="92" t="s">
        <v>549</v>
      </c>
      <c r="D4" s="313"/>
      <c r="E4" s="313" t="s">
        <v>263</v>
      </c>
      <c r="F4" s="313" t="s">
        <v>745</v>
      </c>
      <c r="G4" s="314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811</v>
      </c>
      <c r="B5" s="98" t="s">
        <v>550</v>
      </c>
      <c r="C5" s="98" t="s">
        <v>551</v>
      </c>
      <c r="D5" s="315"/>
      <c r="E5" s="316" t="s">
        <v>263</v>
      </c>
      <c r="F5" s="315" t="s">
        <v>745</v>
      </c>
      <c r="G5" s="317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0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811</v>
      </c>
      <c r="B6" s="104" t="s">
        <v>552</v>
      </c>
      <c r="C6" s="104" t="s">
        <v>553</v>
      </c>
      <c r="D6" s="316"/>
      <c r="E6" s="316" t="s">
        <v>263</v>
      </c>
      <c r="F6" s="316" t="s">
        <v>745</v>
      </c>
      <c r="G6" s="318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811</v>
      </c>
      <c r="B7" s="98" t="s">
        <v>613</v>
      </c>
      <c r="C7" s="98" t="s">
        <v>614</v>
      </c>
      <c r="D7" s="315"/>
      <c r="E7" s="316" t="s">
        <v>263</v>
      </c>
      <c r="F7" s="315" t="s">
        <v>745</v>
      </c>
      <c r="G7" s="317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811</v>
      </c>
      <c r="B8" s="104" t="s">
        <v>483</v>
      </c>
      <c r="C8" s="104" t="s">
        <v>484</v>
      </c>
      <c r="D8" s="316"/>
      <c r="E8" s="316" t="s">
        <v>263</v>
      </c>
      <c r="F8" s="316" t="s">
        <v>745</v>
      </c>
      <c r="G8" s="318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811</v>
      </c>
      <c r="B9" s="98" t="s">
        <v>554</v>
      </c>
      <c r="C9" s="98" t="s">
        <v>555</v>
      </c>
      <c r="D9" s="315"/>
      <c r="E9" s="316" t="s">
        <v>263</v>
      </c>
      <c r="F9" s="315" t="s">
        <v>745</v>
      </c>
      <c r="G9" s="317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811</v>
      </c>
      <c r="B10" s="104" t="s">
        <v>495</v>
      </c>
      <c r="C10" s="104" t="s">
        <v>496</v>
      </c>
      <c r="D10" s="316"/>
      <c r="E10" s="316" t="s">
        <v>263</v>
      </c>
      <c r="F10" s="316" t="s">
        <v>745</v>
      </c>
      <c r="G10" s="318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811</v>
      </c>
      <c r="B11" s="98" t="s">
        <v>639</v>
      </c>
      <c r="C11" s="98" t="s">
        <v>640</v>
      </c>
      <c r="D11" s="315" t="s">
        <v>757</v>
      </c>
      <c r="E11" s="316" t="s">
        <v>263</v>
      </c>
      <c r="F11" s="315" t="s">
        <v>745</v>
      </c>
      <c r="G11" s="317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811</v>
      </c>
      <c r="B12" s="104" t="s">
        <v>556</v>
      </c>
      <c r="C12" s="104" t="s">
        <v>557</v>
      </c>
      <c r="D12" s="316"/>
      <c r="E12" s="316" t="s">
        <v>263</v>
      </c>
      <c r="F12" s="316" t="s">
        <v>745</v>
      </c>
      <c r="G12" s="318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811</v>
      </c>
      <c r="B13" s="98" t="s">
        <v>489</v>
      </c>
      <c r="C13" s="98" t="s">
        <v>490</v>
      </c>
      <c r="D13" s="315"/>
      <c r="E13" s="316" t="s">
        <v>263</v>
      </c>
      <c r="F13" s="315" t="s">
        <v>745</v>
      </c>
      <c r="G13" s="317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811</v>
      </c>
      <c r="B14" s="104" t="s">
        <v>558</v>
      </c>
      <c r="C14" s="104" t="s">
        <v>559</v>
      </c>
      <c r="D14" s="316"/>
      <c r="E14" s="316" t="s">
        <v>263</v>
      </c>
      <c r="F14" s="316" t="s">
        <v>745</v>
      </c>
      <c r="G14" s="318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811</v>
      </c>
      <c r="B15" s="98" t="s">
        <v>560</v>
      </c>
      <c r="C15" s="98" t="s">
        <v>561</v>
      </c>
      <c r="D15" s="315"/>
      <c r="E15" s="316" t="s">
        <v>263</v>
      </c>
      <c r="F15" s="315" t="s">
        <v>745</v>
      </c>
      <c r="G15" s="317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811</v>
      </c>
      <c r="B16" s="104" t="s">
        <v>260</v>
      </c>
      <c r="C16" s="104" t="s">
        <v>261</v>
      </c>
      <c r="D16" s="316" t="s">
        <v>262</v>
      </c>
      <c r="E16" s="316" t="s">
        <v>263</v>
      </c>
      <c r="F16" s="316" t="s">
        <v>745</v>
      </c>
      <c r="G16" s="318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811</v>
      </c>
      <c r="B17" s="98" t="s">
        <v>641</v>
      </c>
      <c r="C17" s="98" t="s">
        <v>642</v>
      </c>
      <c r="D17" s="315" t="s">
        <v>758</v>
      </c>
      <c r="E17" s="316" t="s">
        <v>263</v>
      </c>
      <c r="F17" s="315" t="s">
        <v>745</v>
      </c>
      <c r="G17" s="317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811</v>
      </c>
      <c r="B18" s="98" t="s">
        <v>643</v>
      </c>
      <c r="C18" s="98" t="s">
        <v>644</v>
      </c>
      <c r="D18" s="315" t="s">
        <v>759</v>
      </c>
      <c r="E18" s="316" t="s">
        <v>263</v>
      </c>
      <c r="F18" s="315" t="s">
        <v>745</v>
      </c>
      <c r="G18" s="317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0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811</v>
      </c>
      <c r="B19" s="98" t="s">
        <v>267</v>
      </c>
      <c r="C19" s="98" t="s">
        <v>268</v>
      </c>
      <c r="D19" s="315" t="s">
        <v>269</v>
      </c>
      <c r="E19" s="316" t="s">
        <v>263</v>
      </c>
      <c r="F19" s="315" t="s">
        <v>745</v>
      </c>
      <c r="G19" s="317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811</v>
      </c>
      <c r="B20" s="98" t="s">
        <v>721</v>
      </c>
      <c r="C20" s="98" t="s">
        <v>722</v>
      </c>
      <c r="D20" s="315" t="s">
        <v>806</v>
      </c>
      <c r="E20" s="316" t="s">
        <v>263</v>
      </c>
      <c r="F20" s="315" t="s">
        <v>745</v>
      </c>
      <c r="G20" s="317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0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303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1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tabSelected="1" topLeftCell="A18" workbookViewId="0">
      <selection activeCell="M27" sqref="M27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  <col min="17" max="17" width="9.72727272727273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812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14" si="0">ROW()-3</f>
        <v>1</v>
      </c>
      <c r="B4" s="279"/>
      <c r="C4" s="280" t="s">
        <v>813</v>
      </c>
      <c r="D4" s="211"/>
      <c r="E4" s="212"/>
      <c r="F4" s="159" t="s">
        <v>198</v>
      </c>
      <c r="G4" s="160" t="s">
        <v>24</v>
      </c>
      <c r="H4" s="160" t="s">
        <v>116</v>
      </c>
      <c r="I4" s="259" t="s">
        <v>121</v>
      </c>
      <c r="J4" s="296" t="s">
        <v>225</v>
      </c>
      <c r="K4" s="297">
        <v>14.70488208</v>
      </c>
      <c r="L4" s="238">
        <f>K4/0.7</f>
        <v>21.0069744</v>
      </c>
      <c r="M4" s="238">
        <f>L4-K4</f>
        <v>6.30209232</v>
      </c>
      <c r="N4" s="239">
        <f>M4/L4</f>
        <v>0.3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813</v>
      </c>
      <c r="D5" s="211"/>
      <c r="E5" s="212"/>
      <c r="F5" s="159" t="s">
        <v>198</v>
      </c>
      <c r="G5" s="160" t="s">
        <v>24</v>
      </c>
      <c r="H5" s="160" t="s">
        <v>116</v>
      </c>
      <c r="I5" s="259" t="s">
        <v>814</v>
      </c>
      <c r="J5" s="296" t="s">
        <v>225</v>
      </c>
      <c r="K5" s="297">
        <v>15.9014888056</v>
      </c>
      <c r="L5" s="238">
        <f>K5/0.7</f>
        <v>22.7164125794286</v>
      </c>
      <c r="M5" s="238">
        <f>L5-K5</f>
        <v>6.81492377382857</v>
      </c>
      <c r="N5" s="239">
        <f>M5/L5</f>
        <v>0.3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813</v>
      </c>
      <c r="D6" s="283"/>
      <c r="E6" s="284"/>
      <c r="F6" s="159" t="s">
        <v>198</v>
      </c>
      <c r="G6" s="160" t="s">
        <v>24</v>
      </c>
      <c r="H6" s="160" t="s">
        <v>116</v>
      </c>
      <c r="I6" s="259" t="s">
        <v>815</v>
      </c>
      <c r="J6" s="260" t="s">
        <v>169</v>
      </c>
      <c r="K6" s="297">
        <v>7.99078</v>
      </c>
      <c r="L6" s="238">
        <f t="shared" ref="L6:L27" si="1">K6/0.7</f>
        <v>11.4154</v>
      </c>
      <c r="M6" s="238">
        <f>L6-K6</f>
        <v>3.42462</v>
      </c>
      <c r="N6" s="239">
        <f>M6/L6</f>
        <v>0.3</v>
      </c>
      <c r="O6" s="262"/>
      <c r="P6" s="240" t="s">
        <v>28</v>
      </c>
      <c r="Q6" s="274">
        <v>45444</v>
      </c>
      <c r="R6" s="307"/>
      <c r="S6" s="307"/>
      <c r="T6" s="308"/>
    </row>
    <row r="7" s="277" customFormat="1" ht="13" spans="1:20">
      <c r="A7" s="209">
        <f t="shared" si="0"/>
        <v>4</v>
      </c>
      <c r="B7" s="281"/>
      <c r="C7" s="282" t="s">
        <v>813</v>
      </c>
      <c r="D7" s="283"/>
      <c r="E7" s="284"/>
      <c r="F7" s="159" t="s">
        <v>198</v>
      </c>
      <c r="G7" s="160" t="s">
        <v>24</v>
      </c>
      <c r="H7" s="160" t="s">
        <v>116</v>
      </c>
      <c r="I7" s="259" t="s">
        <v>55</v>
      </c>
      <c r="J7" s="260" t="s">
        <v>56</v>
      </c>
      <c r="K7" s="297">
        <v>21.7528767256</v>
      </c>
      <c r="L7" s="238">
        <f t="shared" si="1"/>
        <v>31.0755381794286</v>
      </c>
      <c r="M7" s="238">
        <f t="shared" ref="M7" si="2">L7-K7</f>
        <v>9.32266145382857</v>
      </c>
      <c r="N7" s="239">
        <f t="shared" ref="N7" si="3">M7/L7</f>
        <v>0.3</v>
      </c>
      <c r="O7" s="262"/>
      <c r="P7" s="240" t="s">
        <v>28</v>
      </c>
      <c r="Q7" s="274">
        <v>45444</v>
      </c>
      <c r="R7" s="307"/>
      <c r="S7" s="307"/>
      <c r="T7" s="308"/>
    </row>
    <row r="8" s="277" customFormat="1" ht="13" spans="1:20">
      <c r="A8" s="209">
        <f t="shared" si="0"/>
        <v>5</v>
      </c>
      <c r="B8" s="281"/>
      <c r="C8" s="282" t="s">
        <v>813</v>
      </c>
      <c r="D8" s="283"/>
      <c r="E8" s="284"/>
      <c r="F8" s="159" t="s">
        <v>198</v>
      </c>
      <c r="G8" s="160" t="s">
        <v>24</v>
      </c>
      <c r="H8" s="160" t="s">
        <v>116</v>
      </c>
      <c r="I8" s="259" t="s">
        <v>143</v>
      </c>
      <c r="J8" s="260" t="s">
        <v>144</v>
      </c>
      <c r="K8" s="297">
        <v>8.139878</v>
      </c>
      <c r="L8" s="238">
        <f t="shared" si="1"/>
        <v>11.6283971428571</v>
      </c>
      <c r="M8" s="238">
        <f t="shared" ref="M8" si="4">L8-K8</f>
        <v>3.48851914285714</v>
      </c>
      <c r="N8" s="239">
        <f t="shared" ref="N8" si="5">M8/L8</f>
        <v>0.3</v>
      </c>
      <c r="O8" s="262"/>
      <c r="P8" s="240" t="s">
        <v>28</v>
      </c>
      <c r="Q8" s="274">
        <v>45444</v>
      </c>
      <c r="R8" s="307"/>
      <c r="S8" s="307"/>
      <c r="T8" s="308"/>
    </row>
    <row r="9" s="277" customFormat="1" ht="13" spans="1:20">
      <c r="A9" s="209">
        <f t="shared" si="0"/>
        <v>6</v>
      </c>
      <c r="B9" s="281"/>
      <c r="C9" s="282" t="s">
        <v>813</v>
      </c>
      <c r="D9" s="283"/>
      <c r="E9" s="284"/>
      <c r="F9" s="159" t="s">
        <v>198</v>
      </c>
      <c r="G9" s="160" t="s">
        <v>24</v>
      </c>
      <c r="H9" s="160" t="s">
        <v>116</v>
      </c>
      <c r="I9" s="259" t="s">
        <v>230</v>
      </c>
      <c r="J9" s="260" t="s">
        <v>231</v>
      </c>
      <c r="K9" s="297">
        <v>9.201808</v>
      </c>
      <c r="L9" s="238">
        <f t="shared" si="1"/>
        <v>13.14544</v>
      </c>
      <c r="M9" s="238">
        <f t="shared" ref="M9" si="6">L9-K9</f>
        <v>3.943632</v>
      </c>
      <c r="N9" s="239">
        <f t="shared" ref="N9" si="7">M9/L9</f>
        <v>0.3</v>
      </c>
      <c r="O9" s="262"/>
      <c r="P9" s="240" t="s">
        <v>28</v>
      </c>
      <c r="Q9" s="274">
        <v>45444</v>
      </c>
      <c r="R9" s="307"/>
      <c r="S9" s="307"/>
      <c r="T9" s="308"/>
    </row>
    <row r="10" s="277" customFormat="1" ht="13" spans="1:20">
      <c r="A10" s="209">
        <f t="shared" si="0"/>
        <v>7</v>
      </c>
      <c r="B10" s="281"/>
      <c r="C10" s="282" t="s">
        <v>813</v>
      </c>
      <c r="D10" s="283"/>
      <c r="E10" s="284"/>
      <c r="F10" s="159" t="s">
        <v>198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297">
        <v>20.068866</v>
      </c>
      <c r="L10" s="238">
        <f t="shared" si="1"/>
        <v>28.6698085714286</v>
      </c>
      <c r="M10" s="238">
        <f t="shared" ref="M10:M27" si="8">L10-K10</f>
        <v>8.6009425714286</v>
      </c>
      <c r="N10" s="239">
        <f t="shared" ref="N10:N27" si="9">M10/L10</f>
        <v>0.300000000000001</v>
      </c>
      <c r="O10" s="262"/>
      <c r="P10" s="240" t="s">
        <v>28</v>
      </c>
      <c r="Q10" s="274">
        <v>45444</v>
      </c>
      <c r="R10" s="307"/>
      <c r="S10" s="307"/>
      <c r="T10" s="308"/>
    </row>
    <row r="11" s="277" customFormat="1" ht="13" spans="1:20">
      <c r="A11" s="209">
        <f t="shared" si="0"/>
        <v>8</v>
      </c>
      <c r="B11" s="281"/>
      <c r="C11" s="282" t="s">
        <v>813</v>
      </c>
      <c r="D11" s="283"/>
      <c r="E11" s="284"/>
      <c r="F11" s="159" t="s">
        <v>198</v>
      </c>
      <c r="G11" s="160" t="s">
        <v>24</v>
      </c>
      <c r="H11" s="160" t="s">
        <v>116</v>
      </c>
      <c r="I11" s="259" t="s">
        <v>232</v>
      </c>
      <c r="J11" s="260" t="s">
        <v>146</v>
      </c>
      <c r="K11" s="297">
        <v>19.4579</v>
      </c>
      <c r="L11" s="238">
        <f t="shared" si="1"/>
        <v>27.797</v>
      </c>
      <c r="M11" s="238">
        <f t="shared" si="8"/>
        <v>8.3391</v>
      </c>
      <c r="N11" s="239">
        <f t="shared" si="9"/>
        <v>0.3</v>
      </c>
      <c r="O11" s="262"/>
      <c r="P11" s="240" t="s">
        <v>28</v>
      </c>
      <c r="Q11" s="274">
        <v>45444</v>
      </c>
      <c r="R11" s="307"/>
      <c r="S11" s="307"/>
      <c r="T11" s="308"/>
    </row>
    <row r="12" s="277" customFormat="1" ht="13" spans="1:20">
      <c r="A12" s="209">
        <f t="shared" si="0"/>
        <v>9</v>
      </c>
      <c r="B12" s="281"/>
      <c r="C12" s="282" t="s">
        <v>813</v>
      </c>
      <c r="D12" s="283"/>
      <c r="E12" s="284"/>
      <c r="F12" s="159" t="s">
        <v>198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297">
        <v>6.75983376</v>
      </c>
      <c r="L12" s="238">
        <f t="shared" si="1"/>
        <v>9.65690537142857</v>
      </c>
      <c r="M12" s="238">
        <f t="shared" si="8"/>
        <v>2.89707161142857</v>
      </c>
      <c r="N12" s="239">
        <f t="shared" si="9"/>
        <v>0.3</v>
      </c>
      <c r="O12" s="262"/>
      <c r="P12" s="240" t="s">
        <v>28</v>
      </c>
      <c r="Q12" s="274">
        <v>45444</v>
      </c>
      <c r="R12" s="307"/>
      <c r="S12" s="307"/>
      <c r="T12" s="308"/>
    </row>
    <row r="13" s="277" customFormat="1" ht="13" spans="1:20">
      <c r="A13" s="209">
        <f t="shared" si="0"/>
        <v>10</v>
      </c>
      <c r="B13" s="281"/>
      <c r="C13" s="282" t="s">
        <v>813</v>
      </c>
      <c r="D13" s="283"/>
      <c r="E13" s="284"/>
      <c r="F13" s="159" t="s">
        <v>198</v>
      </c>
      <c r="G13" s="160" t="s">
        <v>24</v>
      </c>
      <c r="H13" s="160" t="s">
        <v>116</v>
      </c>
      <c r="I13" s="259" t="s">
        <v>207</v>
      </c>
      <c r="J13" s="260" t="s">
        <v>208</v>
      </c>
      <c r="K13" s="297">
        <v>3.77861</v>
      </c>
      <c r="L13" s="238">
        <f t="shared" si="1"/>
        <v>5.39801428571429</v>
      </c>
      <c r="M13" s="238">
        <f t="shared" si="8"/>
        <v>1.61940428571429</v>
      </c>
      <c r="N13" s="239">
        <f t="shared" si="9"/>
        <v>0.300000000000001</v>
      </c>
      <c r="O13" s="262"/>
      <c r="P13" s="240" t="s">
        <v>28</v>
      </c>
      <c r="Q13" s="274">
        <v>45444</v>
      </c>
      <c r="R13" s="307"/>
      <c r="S13" s="307"/>
      <c r="T13" s="308"/>
    </row>
    <row r="14" s="277" customFormat="1" ht="13" spans="1:20">
      <c r="A14" s="209">
        <f t="shared" si="0"/>
        <v>11</v>
      </c>
      <c r="B14" s="281"/>
      <c r="C14" s="282" t="s">
        <v>813</v>
      </c>
      <c r="D14" s="283"/>
      <c r="E14" s="284"/>
      <c r="F14" s="159" t="s">
        <v>198</v>
      </c>
      <c r="G14" s="160" t="s">
        <v>24</v>
      </c>
      <c r="H14" s="160" t="s">
        <v>116</v>
      </c>
      <c r="I14" s="259" t="s">
        <v>213</v>
      </c>
      <c r="J14" s="260" t="s">
        <v>214</v>
      </c>
      <c r="K14" s="297">
        <v>4.7268</v>
      </c>
      <c r="L14" s="238">
        <f t="shared" si="1"/>
        <v>6.75257142857143</v>
      </c>
      <c r="M14" s="238">
        <f t="shared" si="8"/>
        <v>2.02577142857143</v>
      </c>
      <c r="N14" s="239">
        <f t="shared" si="9"/>
        <v>0.3</v>
      </c>
      <c r="O14" s="262"/>
      <c r="P14" s="240" t="s">
        <v>28</v>
      </c>
      <c r="Q14" s="274">
        <v>45444</v>
      </c>
      <c r="R14" s="307"/>
      <c r="S14" s="307"/>
      <c r="T14" s="308"/>
    </row>
    <row r="15" s="277" customFormat="1" ht="13" spans="1:20">
      <c r="A15" s="209">
        <f t="shared" ref="A15:A26" si="10">ROW()-3</f>
        <v>12</v>
      </c>
      <c r="B15" s="281"/>
      <c r="C15" s="282" t="s">
        <v>813</v>
      </c>
      <c r="D15" s="283"/>
      <c r="E15" s="284"/>
      <c r="F15" s="159" t="s">
        <v>198</v>
      </c>
      <c r="G15" s="160" t="s">
        <v>24</v>
      </c>
      <c r="H15" s="160" t="s">
        <v>116</v>
      </c>
      <c r="I15" s="259" t="s">
        <v>226</v>
      </c>
      <c r="J15" s="260" t="s">
        <v>227</v>
      </c>
      <c r="K15" s="297">
        <v>2.49390352</v>
      </c>
      <c r="L15" s="238">
        <f t="shared" si="1"/>
        <v>3.56271931428571</v>
      </c>
      <c r="M15" s="238">
        <f t="shared" si="8"/>
        <v>1.06881579428571</v>
      </c>
      <c r="N15" s="239">
        <f t="shared" si="9"/>
        <v>0.299999999999999</v>
      </c>
      <c r="O15" s="262"/>
      <c r="P15" s="240" t="s">
        <v>28</v>
      </c>
      <c r="Q15" s="274">
        <v>45444</v>
      </c>
      <c r="R15" s="307"/>
      <c r="S15" s="307"/>
      <c r="T15" s="308"/>
    </row>
    <row r="16" s="277" customFormat="1" ht="13" spans="1:20">
      <c r="A16" s="209">
        <f t="shared" si="10"/>
        <v>13</v>
      </c>
      <c r="B16" s="281"/>
      <c r="C16" s="282" t="s">
        <v>813</v>
      </c>
      <c r="D16" s="283"/>
      <c r="E16" s="284"/>
      <c r="F16" s="159" t="s">
        <v>198</v>
      </c>
      <c r="G16" s="160" t="s">
        <v>24</v>
      </c>
      <c r="H16" s="160" t="s">
        <v>116</v>
      </c>
      <c r="I16" s="259" t="s">
        <v>816</v>
      </c>
      <c r="J16" s="260" t="s">
        <v>817</v>
      </c>
      <c r="K16" s="297">
        <v>21.2784667256</v>
      </c>
      <c r="L16" s="238">
        <f t="shared" si="1"/>
        <v>30.397809608</v>
      </c>
      <c r="M16" s="238">
        <f t="shared" si="8"/>
        <v>9.1193428824</v>
      </c>
      <c r="N16" s="239">
        <f t="shared" si="9"/>
        <v>0.3</v>
      </c>
      <c r="O16" s="262"/>
      <c r="P16" s="240" t="s">
        <v>28</v>
      </c>
      <c r="Q16" s="274">
        <v>45444</v>
      </c>
      <c r="R16" s="307"/>
      <c r="S16" s="307"/>
      <c r="T16" s="308"/>
    </row>
    <row r="17" s="277" customFormat="1" ht="13" spans="1:20">
      <c r="A17" s="209">
        <f t="shared" si="10"/>
        <v>14</v>
      </c>
      <c r="B17" s="281"/>
      <c r="C17" s="282" t="s">
        <v>813</v>
      </c>
      <c r="D17" s="283"/>
      <c r="E17" s="284"/>
      <c r="F17" s="159" t="s">
        <v>198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297">
        <v>21.42335</v>
      </c>
      <c r="L17" s="238">
        <f t="shared" si="1"/>
        <v>30.6047857142857</v>
      </c>
      <c r="M17" s="238">
        <f t="shared" si="8"/>
        <v>9.1814357142857</v>
      </c>
      <c r="N17" s="239">
        <f t="shared" si="9"/>
        <v>0.3</v>
      </c>
      <c r="O17" s="262"/>
      <c r="P17" s="240" t="s">
        <v>28</v>
      </c>
      <c r="Q17" s="274">
        <v>45444</v>
      </c>
      <c r="R17" s="307"/>
      <c r="S17" s="307"/>
      <c r="T17" s="308"/>
    </row>
    <row r="18" s="277" customFormat="1" ht="13" spans="1:20">
      <c r="A18" s="209">
        <f t="shared" si="10"/>
        <v>15</v>
      </c>
      <c r="B18" s="281"/>
      <c r="C18" s="282" t="s">
        <v>813</v>
      </c>
      <c r="D18" s="283"/>
      <c r="E18" s="284"/>
      <c r="F18" s="159" t="s">
        <v>198</v>
      </c>
      <c r="G18" s="160" t="s">
        <v>24</v>
      </c>
      <c r="H18" s="160" t="s">
        <v>116</v>
      </c>
      <c r="I18" s="259" t="s">
        <v>818</v>
      </c>
      <c r="J18" s="260" t="s">
        <v>136</v>
      </c>
      <c r="K18" s="297">
        <v>21.32695</v>
      </c>
      <c r="L18" s="238">
        <f t="shared" si="1"/>
        <v>30.4670714285714</v>
      </c>
      <c r="M18" s="238">
        <f t="shared" si="8"/>
        <v>9.1401214285714</v>
      </c>
      <c r="N18" s="239">
        <f t="shared" si="9"/>
        <v>0.299999999999999</v>
      </c>
      <c r="O18" s="262"/>
      <c r="P18" s="240" t="s">
        <v>28</v>
      </c>
      <c r="Q18" s="274">
        <v>45444</v>
      </c>
      <c r="R18" s="307"/>
      <c r="S18" s="307"/>
      <c r="T18" s="308"/>
    </row>
    <row r="19" s="277" customFormat="1" ht="13" spans="1:20">
      <c r="A19" s="209">
        <f t="shared" si="10"/>
        <v>16</v>
      </c>
      <c r="B19" s="281"/>
      <c r="C19" s="282" t="s">
        <v>813</v>
      </c>
      <c r="D19" s="283"/>
      <c r="E19" s="284"/>
      <c r="F19" s="159" t="s">
        <v>198</v>
      </c>
      <c r="G19" s="160" t="s">
        <v>24</v>
      </c>
      <c r="H19" s="160" t="s">
        <v>113</v>
      </c>
      <c r="I19" s="259" t="s">
        <v>189</v>
      </c>
      <c r="J19" s="260" t="s">
        <v>190</v>
      </c>
      <c r="K19" s="297">
        <v>37.829</v>
      </c>
      <c r="L19" s="238">
        <f t="shared" si="1"/>
        <v>54.0414285714286</v>
      </c>
      <c r="M19" s="238">
        <f t="shared" si="8"/>
        <v>16.2124285714286</v>
      </c>
      <c r="N19" s="239">
        <f t="shared" si="9"/>
        <v>0.3</v>
      </c>
      <c r="O19" s="262"/>
      <c r="P19" s="240" t="s">
        <v>28</v>
      </c>
      <c r="Q19" s="274">
        <v>45444</v>
      </c>
      <c r="R19" s="307"/>
      <c r="S19" s="307"/>
      <c r="T19" s="308"/>
    </row>
    <row r="20" s="277" customFormat="1" ht="13" spans="1:20">
      <c r="A20" s="209">
        <f t="shared" si="10"/>
        <v>17</v>
      </c>
      <c r="B20" s="281"/>
      <c r="C20" s="282" t="s">
        <v>813</v>
      </c>
      <c r="D20" s="283"/>
      <c r="E20" s="284"/>
      <c r="F20" s="159" t="s">
        <v>198</v>
      </c>
      <c r="G20" s="160" t="s">
        <v>24</v>
      </c>
      <c r="H20" s="160" t="s">
        <v>113</v>
      </c>
      <c r="I20" s="259" t="s">
        <v>191</v>
      </c>
      <c r="J20" s="260" t="s">
        <v>192</v>
      </c>
      <c r="K20" s="297">
        <v>54.15</v>
      </c>
      <c r="L20" s="238">
        <f t="shared" si="1"/>
        <v>77.3571428571429</v>
      </c>
      <c r="M20" s="238">
        <f t="shared" si="8"/>
        <v>23.2071428571429</v>
      </c>
      <c r="N20" s="239">
        <f t="shared" si="9"/>
        <v>0.3</v>
      </c>
      <c r="O20" s="262"/>
      <c r="P20" s="240" t="s">
        <v>28</v>
      </c>
      <c r="Q20" s="274">
        <v>45444</v>
      </c>
      <c r="R20" s="307"/>
      <c r="S20" s="307"/>
      <c r="T20" s="308"/>
    </row>
    <row r="21" s="277" customFormat="1" ht="13" spans="1:20">
      <c r="A21" s="209">
        <f t="shared" si="10"/>
        <v>18</v>
      </c>
      <c r="B21" s="281"/>
      <c r="C21" s="282" t="s">
        <v>813</v>
      </c>
      <c r="D21" s="283"/>
      <c r="E21" s="284"/>
      <c r="F21" s="159" t="s">
        <v>198</v>
      </c>
      <c r="G21" s="160" t="s">
        <v>24</v>
      </c>
      <c r="H21" s="160" t="s">
        <v>113</v>
      </c>
      <c r="I21" s="259" t="s">
        <v>152</v>
      </c>
      <c r="J21" s="260" t="s">
        <v>819</v>
      </c>
      <c r="K21" s="297">
        <v>50.72829</v>
      </c>
      <c r="L21" s="238">
        <f t="shared" si="1"/>
        <v>72.4689857142857</v>
      </c>
      <c r="M21" s="238">
        <f t="shared" si="8"/>
        <v>21.7406957142857</v>
      </c>
      <c r="N21" s="239">
        <f t="shared" si="9"/>
        <v>0.3</v>
      </c>
      <c r="O21" s="262"/>
      <c r="P21" s="240" t="s">
        <v>28</v>
      </c>
      <c r="Q21" s="274">
        <v>45444</v>
      </c>
      <c r="R21" s="307"/>
      <c r="S21" s="307"/>
      <c r="T21" s="308"/>
    </row>
    <row r="22" s="277" customFormat="1" ht="13" spans="1:20">
      <c r="A22" s="209">
        <f t="shared" si="10"/>
        <v>19</v>
      </c>
      <c r="B22" s="281"/>
      <c r="C22" s="282" t="s">
        <v>813</v>
      </c>
      <c r="D22" s="283"/>
      <c r="E22" s="284"/>
      <c r="F22" s="159" t="s">
        <v>198</v>
      </c>
      <c r="G22" s="160" t="s">
        <v>24</v>
      </c>
      <c r="H22" s="160" t="s">
        <v>113</v>
      </c>
      <c r="I22" s="259" t="s">
        <v>153</v>
      </c>
      <c r="J22" s="260" t="s">
        <v>151</v>
      </c>
      <c r="K22" s="297">
        <v>50.72829</v>
      </c>
      <c r="L22" s="238">
        <f t="shared" si="1"/>
        <v>72.4689857142857</v>
      </c>
      <c r="M22" s="238">
        <f t="shared" si="8"/>
        <v>21.7406957142857</v>
      </c>
      <c r="N22" s="239">
        <f t="shared" si="9"/>
        <v>0.3</v>
      </c>
      <c r="O22" s="262"/>
      <c r="P22" s="240" t="s">
        <v>28</v>
      </c>
      <c r="Q22" s="274">
        <v>45444</v>
      </c>
      <c r="R22" s="307"/>
      <c r="S22" s="307"/>
      <c r="T22" s="308"/>
    </row>
    <row r="23" s="277" customFormat="1" ht="13" spans="1:20">
      <c r="A23" s="209">
        <f t="shared" si="10"/>
        <v>20</v>
      </c>
      <c r="B23" s="281"/>
      <c r="C23" s="282" t="s">
        <v>813</v>
      </c>
      <c r="D23" s="283"/>
      <c r="E23" s="284"/>
      <c r="F23" s="159" t="s">
        <v>198</v>
      </c>
      <c r="G23" s="160" t="s">
        <v>24</v>
      </c>
      <c r="H23" s="160" t="s">
        <v>113</v>
      </c>
      <c r="I23" s="259" t="s">
        <v>150</v>
      </c>
      <c r="J23" s="260" t="s">
        <v>151</v>
      </c>
      <c r="K23" s="297">
        <v>50.72829</v>
      </c>
      <c r="L23" s="238">
        <f t="shared" si="1"/>
        <v>72.4689857142857</v>
      </c>
      <c r="M23" s="238">
        <f t="shared" si="8"/>
        <v>21.7406957142857</v>
      </c>
      <c r="N23" s="239">
        <f t="shared" si="9"/>
        <v>0.3</v>
      </c>
      <c r="O23" s="262"/>
      <c r="P23" s="240" t="s">
        <v>28</v>
      </c>
      <c r="Q23" s="274">
        <v>45444</v>
      </c>
      <c r="R23" s="307"/>
      <c r="S23" s="307"/>
      <c r="T23" s="308"/>
    </row>
    <row r="24" s="277" customFormat="1" ht="13" spans="1:20">
      <c r="A24" s="209">
        <f t="shared" si="10"/>
        <v>21</v>
      </c>
      <c r="B24" s="281"/>
      <c r="C24" s="282" t="s">
        <v>813</v>
      </c>
      <c r="D24" s="283"/>
      <c r="E24" s="284"/>
      <c r="F24" s="159" t="s">
        <v>198</v>
      </c>
      <c r="G24" s="160" t="s">
        <v>24</v>
      </c>
      <c r="H24" s="160" t="s">
        <v>113</v>
      </c>
      <c r="I24" s="259" t="s">
        <v>820</v>
      </c>
      <c r="J24" s="260" t="s">
        <v>821</v>
      </c>
      <c r="K24" s="297">
        <v>1.82304</v>
      </c>
      <c r="L24" s="238">
        <f t="shared" si="1"/>
        <v>2.60434285714286</v>
      </c>
      <c r="M24" s="238">
        <f t="shared" si="8"/>
        <v>0.78130285714286</v>
      </c>
      <c r="N24" s="239">
        <f t="shared" si="9"/>
        <v>0.300000000000001</v>
      </c>
      <c r="O24" s="262"/>
      <c r="P24" s="240" t="s">
        <v>28</v>
      </c>
      <c r="Q24" s="274">
        <v>45505</v>
      </c>
      <c r="R24" s="307"/>
      <c r="S24" s="307"/>
      <c r="T24" s="308"/>
    </row>
    <row r="25" s="277" customFormat="1" ht="13" spans="1:20">
      <c r="A25" s="209">
        <f t="shared" si="10"/>
        <v>22</v>
      </c>
      <c r="B25" s="281"/>
      <c r="C25" s="282" t="s">
        <v>813</v>
      </c>
      <c r="D25" s="283"/>
      <c r="E25" s="284"/>
      <c r="F25" s="159" t="s">
        <v>198</v>
      </c>
      <c r="G25" s="160" t="s">
        <v>24</v>
      </c>
      <c r="H25" s="160" t="s">
        <v>116</v>
      </c>
      <c r="I25" s="259" t="s">
        <v>100</v>
      </c>
      <c r="J25" s="260" t="s">
        <v>822</v>
      </c>
      <c r="K25" s="297">
        <v>21.4213508</v>
      </c>
      <c r="L25" s="238">
        <f t="shared" si="1"/>
        <v>30.6019297142857</v>
      </c>
      <c r="M25" s="238">
        <f t="shared" si="8"/>
        <v>9.1805789142857</v>
      </c>
      <c r="N25" s="239">
        <f t="shared" si="9"/>
        <v>0.3</v>
      </c>
      <c r="O25" s="262"/>
      <c r="P25" s="240" t="s">
        <v>28</v>
      </c>
      <c r="Q25" s="274">
        <v>45566</v>
      </c>
      <c r="R25" s="307"/>
      <c r="S25" s="307"/>
      <c r="T25" s="308"/>
    </row>
    <row r="26" s="277" customFormat="1" ht="13" spans="1:20">
      <c r="A26" s="209">
        <f t="shared" si="10"/>
        <v>23</v>
      </c>
      <c r="B26" s="281"/>
      <c r="C26" s="282" t="s">
        <v>813</v>
      </c>
      <c r="D26" s="283"/>
      <c r="E26" s="284"/>
      <c r="F26" s="159" t="s">
        <v>198</v>
      </c>
      <c r="G26" s="160" t="s">
        <v>24</v>
      </c>
      <c r="H26" s="160" t="s">
        <v>116</v>
      </c>
      <c r="I26" s="259" t="s">
        <v>57</v>
      </c>
      <c r="J26" s="260" t="s">
        <v>823</v>
      </c>
      <c r="K26" s="297">
        <v>25.2378952256</v>
      </c>
      <c r="L26" s="238">
        <f t="shared" si="1"/>
        <v>36.0541360365714</v>
      </c>
      <c r="M26" s="238">
        <f t="shared" si="8"/>
        <v>10.8162408109714</v>
      </c>
      <c r="N26" s="239">
        <f t="shared" si="9"/>
        <v>0.299999999999999</v>
      </c>
      <c r="O26" s="262"/>
      <c r="P26" s="240" t="s">
        <v>28</v>
      </c>
      <c r="Q26" s="274">
        <v>45566</v>
      </c>
      <c r="R26" s="307"/>
      <c r="S26" s="307"/>
      <c r="T26" s="308"/>
    </row>
    <row r="27" s="147" customFormat="1" ht="13" spans="1:20">
      <c r="A27" s="209">
        <f>ROW()-3</f>
        <v>24</v>
      </c>
      <c r="B27" s="281"/>
      <c r="C27" s="282" t="s">
        <v>813</v>
      </c>
      <c r="D27" s="211"/>
      <c r="E27" s="212"/>
      <c r="F27" s="159" t="s">
        <v>198</v>
      </c>
      <c r="G27" s="160" t="s">
        <v>24</v>
      </c>
      <c r="H27" s="160" t="s">
        <v>116</v>
      </c>
      <c r="I27" s="259" t="s">
        <v>824</v>
      </c>
      <c r="J27" s="296" t="s">
        <v>825</v>
      </c>
      <c r="K27" s="297">
        <v>5.7509</v>
      </c>
      <c r="L27" s="238">
        <f t="shared" si="1"/>
        <v>8.21557142857143</v>
      </c>
      <c r="M27" s="238">
        <f t="shared" si="8"/>
        <v>2.46467142857143</v>
      </c>
      <c r="N27" s="239">
        <f t="shared" si="9"/>
        <v>0.3</v>
      </c>
      <c r="O27" s="262"/>
      <c r="P27" s="240" t="s">
        <v>28</v>
      </c>
      <c r="Q27" s="274">
        <v>45566</v>
      </c>
      <c r="R27" s="275"/>
      <c r="S27" s="275"/>
      <c r="T27" s="276"/>
    </row>
    <row r="28" s="147" customFormat="1" ht="13" spans="1:20">
      <c r="A28" s="209"/>
      <c r="B28" s="279"/>
      <c r="C28" s="280"/>
      <c r="D28" s="211"/>
      <c r="E28" s="212"/>
      <c r="F28" s="159"/>
      <c r="G28" s="160"/>
      <c r="H28" s="160"/>
      <c r="I28" s="259"/>
      <c r="J28" s="296"/>
      <c r="K28" s="297"/>
      <c r="L28" s="238"/>
      <c r="M28" s="238"/>
      <c r="N28" s="239"/>
      <c r="O28" s="262"/>
      <c r="P28" s="240"/>
      <c r="Q28" s="274"/>
      <c r="R28" s="275"/>
      <c r="S28" s="275"/>
      <c r="T28" s="276"/>
    </row>
    <row r="29" s="278" customFormat="1" ht="12.6" customHeight="1" spans="1:22">
      <c r="A29" s="285"/>
      <c r="B29" s="286"/>
      <c r="C29" s="287"/>
      <c r="D29" s="288"/>
      <c r="E29" s="289"/>
      <c r="F29" s="290"/>
      <c r="G29" s="290"/>
      <c r="H29" s="291"/>
      <c r="I29" s="291"/>
      <c r="J29" s="298"/>
      <c r="K29" s="299"/>
      <c r="L29" s="300"/>
      <c r="M29" s="301"/>
      <c r="N29" s="302"/>
      <c r="O29" s="303"/>
      <c r="P29" s="304"/>
      <c r="Q29" s="309"/>
      <c r="R29" s="310"/>
      <c r="S29" s="311"/>
      <c r="T29" s="312"/>
      <c r="U29" s="312"/>
      <c r="V29" s="312"/>
    </row>
    <row r="30" s="147" customFormat="1" ht="13" spans="1:20">
      <c r="A30" s="209">
        <v>1</v>
      </c>
      <c r="B30" s="279"/>
      <c r="C30" s="280" t="s">
        <v>813</v>
      </c>
      <c r="D30" s="211"/>
      <c r="E30" s="212"/>
      <c r="F30" s="159" t="s">
        <v>198</v>
      </c>
      <c r="G30" s="160" t="s">
        <v>186</v>
      </c>
      <c r="H30" s="160" t="s">
        <v>113</v>
      </c>
      <c r="I30" s="259" t="s">
        <v>189</v>
      </c>
      <c r="J30" s="296" t="s">
        <v>190</v>
      </c>
      <c r="K30" s="297">
        <v>37.829</v>
      </c>
      <c r="L30" s="238">
        <f t="shared" ref="L30:L38" si="11">K30/0.9</f>
        <v>42.0322222222222</v>
      </c>
      <c r="M30" s="238">
        <f t="shared" ref="M30:M38" si="12">L30-K30</f>
        <v>4.20322222222222</v>
      </c>
      <c r="N30" s="239">
        <f t="shared" ref="N30:N38" si="13">M30/L30</f>
        <v>0.1</v>
      </c>
      <c r="O30" s="262"/>
      <c r="P30" s="240" t="s">
        <v>28</v>
      </c>
      <c r="Q30" s="269">
        <v>45444</v>
      </c>
      <c r="R30" s="275"/>
      <c r="S30" s="275"/>
      <c r="T30" s="276"/>
    </row>
    <row r="31" s="147" customFormat="1" ht="13" spans="1:20">
      <c r="A31" s="209">
        <v>2</v>
      </c>
      <c r="B31" s="279"/>
      <c r="C31" s="280" t="s">
        <v>813</v>
      </c>
      <c r="D31" s="211"/>
      <c r="E31" s="212"/>
      <c r="F31" s="159" t="s">
        <v>198</v>
      </c>
      <c r="G31" s="160" t="s">
        <v>186</v>
      </c>
      <c r="H31" s="160" t="s">
        <v>113</v>
      </c>
      <c r="I31" s="259" t="s">
        <v>191</v>
      </c>
      <c r="J31" s="296" t="s">
        <v>192</v>
      </c>
      <c r="K31" s="297">
        <v>54.15</v>
      </c>
      <c r="L31" s="238">
        <f t="shared" si="11"/>
        <v>60.1666666666667</v>
      </c>
      <c r="M31" s="238">
        <f t="shared" si="12"/>
        <v>6.01666666666667</v>
      </c>
      <c r="N31" s="239">
        <f t="shared" si="13"/>
        <v>0.1</v>
      </c>
      <c r="O31" s="262"/>
      <c r="P31" s="240" t="s">
        <v>28</v>
      </c>
      <c r="Q31" s="269">
        <v>45444</v>
      </c>
      <c r="R31" s="275"/>
      <c r="S31" s="275"/>
      <c r="T31" s="276"/>
    </row>
    <row r="32" s="277" customFormat="1" ht="13" spans="1:20">
      <c r="A32" s="209">
        <v>3</v>
      </c>
      <c r="B32" s="279"/>
      <c r="C32" s="280" t="s">
        <v>813</v>
      </c>
      <c r="D32" s="283"/>
      <c r="E32" s="284"/>
      <c r="F32" s="159" t="s">
        <v>198</v>
      </c>
      <c r="G32" s="160" t="s">
        <v>186</v>
      </c>
      <c r="H32" s="160" t="s">
        <v>140</v>
      </c>
      <c r="I32" s="259" t="s">
        <v>363</v>
      </c>
      <c r="J32" s="260" t="s">
        <v>364</v>
      </c>
      <c r="K32" s="297">
        <v>0.09</v>
      </c>
      <c r="L32" s="238">
        <f t="shared" si="11"/>
        <v>0.1</v>
      </c>
      <c r="M32" s="238">
        <f t="shared" si="12"/>
        <v>0.00999999999999999</v>
      </c>
      <c r="N32" s="239">
        <f t="shared" si="13"/>
        <v>0.1</v>
      </c>
      <c r="O32" s="262"/>
      <c r="P32" s="240" t="s">
        <v>28</v>
      </c>
      <c r="Q32" s="274">
        <v>45505</v>
      </c>
      <c r="R32" s="307"/>
      <c r="S32" s="307"/>
      <c r="T32" s="308"/>
    </row>
    <row r="33" s="147" customFormat="1" ht="13" spans="1:20">
      <c r="A33" s="209">
        <v>4</v>
      </c>
      <c r="B33" s="279"/>
      <c r="C33" s="280" t="s">
        <v>813</v>
      </c>
      <c r="D33" s="292"/>
      <c r="E33" s="293"/>
      <c r="F33" s="159" t="s">
        <v>198</v>
      </c>
      <c r="G33" s="160" t="s">
        <v>186</v>
      </c>
      <c r="H33" s="160" t="s">
        <v>113</v>
      </c>
      <c r="I33" s="259" t="s">
        <v>826</v>
      </c>
      <c r="J33" s="305" t="s">
        <v>827</v>
      </c>
      <c r="K33" s="306">
        <v>29.95</v>
      </c>
      <c r="L33" s="238">
        <f t="shared" si="11"/>
        <v>33.2777777777778</v>
      </c>
      <c r="M33" s="238">
        <f t="shared" si="12"/>
        <v>3.32777777777778</v>
      </c>
      <c r="N33" s="239">
        <f t="shared" si="13"/>
        <v>0.1</v>
      </c>
      <c r="O33" s="262"/>
      <c r="P33" s="240" t="s">
        <v>28</v>
      </c>
      <c r="Q33" s="274">
        <v>45566</v>
      </c>
      <c r="R33" s="275"/>
      <c r="S33" s="275"/>
      <c r="T33" s="276"/>
    </row>
    <row r="34" s="147" customFormat="1" ht="13" spans="1:20">
      <c r="A34" s="209">
        <v>5</v>
      </c>
      <c r="B34" s="279"/>
      <c r="C34" s="280" t="s">
        <v>813</v>
      </c>
      <c r="D34" s="294"/>
      <c r="E34" s="295"/>
      <c r="F34" s="159" t="s">
        <v>198</v>
      </c>
      <c r="G34" s="160" t="s">
        <v>186</v>
      </c>
      <c r="H34" s="160" t="s">
        <v>140</v>
      </c>
      <c r="I34" s="259" t="s">
        <v>361</v>
      </c>
      <c r="J34" s="296" t="s">
        <v>362</v>
      </c>
      <c r="K34" s="261">
        <v>0.2655</v>
      </c>
      <c r="L34" s="238">
        <f t="shared" si="11"/>
        <v>0.295</v>
      </c>
      <c r="M34" s="238">
        <f t="shared" si="12"/>
        <v>0.0295</v>
      </c>
      <c r="N34" s="239">
        <f t="shared" si="13"/>
        <v>0.0999999999999999</v>
      </c>
      <c r="O34" s="262"/>
      <c r="P34" s="240" t="s">
        <v>28</v>
      </c>
      <c r="Q34" s="274">
        <v>45566</v>
      </c>
      <c r="R34" s="275"/>
      <c r="S34" s="275"/>
      <c r="T34" s="276"/>
    </row>
    <row r="35" s="147" customFormat="1" ht="13" spans="1:20">
      <c r="A35" s="209">
        <v>6</v>
      </c>
      <c r="B35" s="279"/>
      <c r="C35" s="280" t="s">
        <v>813</v>
      </c>
      <c r="D35" s="211"/>
      <c r="E35" s="212"/>
      <c r="F35" s="159" t="s">
        <v>198</v>
      </c>
      <c r="G35" s="160" t="s">
        <v>186</v>
      </c>
      <c r="H35" s="160" t="s">
        <v>140</v>
      </c>
      <c r="I35" s="259" t="s">
        <v>828</v>
      </c>
      <c r="J35" s="305" t="s">
        <v>829</v>
      </c>
      <c r="K35" s="261">
        <v>0.35</v>
      </c>
      <c r="L35" s="238">
        <f t="shared" si="11"/>
        <v>0.388888888888889</v>
      </c>
      <c r="M35" s="238">
        <f t="shared" si="12"/>
        <v>0.0388888888888889</v>
      </c>
      <c r="N35" s="239">
        <f t="shared" si="13"/>
        <v>0.0999999999999999</v>
      </c>
      <c r="O35" s="262"/>
      <c r="P35" s="240" t="s">
        <v>28</v>
      </c>
      <c r="Q35" s="274">
        <v>45566</v>
      </c>
      <c r="R35" s="275"/>
      <c r="S35" s="275"/>
      <c r="T35" s="276"/>
    </row>
    <row r="36" s="147" customFormat="1" ht="13" spans="1:20">
      <c r="A36" s="209">
        <v>7</v>
      </c>
      <c r="B36" s="279"/>
      <c r="C36" s="280" t="s">
        <v>813</v>
      </c>
      <c r="D36" s="211"/>
      <c r="E36" s="212"/>
      <c r="F36" s="159" t="s">
        <v>198</v>
      </c>
      <c r="G36" s="160" t="s">
        <v>186</v>
      </c>
      <c r="H36" s="160" t="s">
        <v>140</v>
      </c>
      <c r="I36" s="259" t="s">
        <v>830</v>
      </c>
      <c r="J36" s="296" t="s">
        <v>831</v>
      </c>
      <c r="K36" s="261">
        <v>0.74</v>
      </c>
      <c r="L36" s="238">
        <f t="shared" si="11"/>
        <v>0.822222222222222</v>
      </c>
      <c r="M36" s="238">
        <f t="shared" si="12"/>
        <v>0.0822222222222222</v>
      </c>
      <c r="N36" s="239">
        <f t="shared" si="13"/>
        <v>0.1</v>
      </c>
      <c r="O36" s="262"/>
      <c r="P36" s="240" t="s">
        <v>28</v>
      </c>
      <c r="Q36" s="274">
        <v>45566</v>
      </c>
      <c r="R36" s="275"/>
      <c r="S36" s="275"/>
      <c r="T36" s="276"/>
    </row>
    <row r="37" s="147" customFormat="1" ht="13" spans="1:20">
      <c r="A37" s="209">
        <v>8</v>
      </c>
      <c r="B37" s="279"/>
      <c r="C37" s="280" t="s">
        <v>813</v>
      </c>
      <c r="D37" s="211"/>
      <c r="E37" s="212"/>
      <c r="F37" s="159" t="s">
        <v>198</v>
      </c>
      <c r="G37" s="160" t="s">
        <v>186</v>
      </c>
      <c r="H37" s="160" t="s">
        <v>113</v>
      </c>
      <c r="I37" s="259" t="s">
        <v>832</v>
      </c>
      <c r="J37" s="260" t="s">
        <v>833</v>
      </c>
      <c r="K37" s="261">
        <v>14.5</v>
      </c>
      <c r="L37" s="238">
        <f t="shared" si="11"/>
        <v>16.1111111111111</v>
      </c>
      <c r="M37" s="238">
        <f t="shared" si="12"/>
        <v>1.61111111111111</v>
      </c>
      <c r="N37" s="239">
        <f t="shared" si="13"/>
        <v>0.1</v>
      </c>
      <c r="O37" s="262"/>
      <c r="P37" s="240" t="s">
        <v>28</v>
      </c>
      <c r="Q37" s="274">
        <v>45566</v>
      </c>
      <c r="R37" s="275"/>
      <c r="S37" s="276"/>
      <c r="T37" s="276"/>
    </row>
    <row r="38" s="147" customFormat="1" ht="13" spans="1:20">
      <c r="A38" s="209">
        <v>9</v>
      </c>
      <c r="B38" s="279"/>
      <c r="C38" s="280" t="s">
        <v>813</v>
      </c>
      <c r="D38" s="211"/>
      <c r="E38" s="212"/>
      <c r="F38" s="159" t="s">
        <v>198</v>
      </c>
      <c r="G38" s="160" t="s">
        <v>186</v>
      </c>
      <c r="H38" s="160" t="s">
        <v>113</v>
      </c>
      <c r="I38" s="259" t="s">
        <v>834</v>
      </c>
      <c r="J38" s="260" t="s">
        <v>835</v>
      </c>
      <c r="K38" s="261">
        <v>15.06</v>
      </c>
      <c r="L38" s="238">
        <f t="shared" si="11"/>
        <v>16.7333333333333</v>
      </c>
      <c r="M38" s="238">
        <f t="shared" si="12"/>
        <v>1.67333333333333</v>
      </c>
      <c r="N38" s="239">
        <f t="shared" si="13"/>
        <v>0.1</v>
      </c>
      <c r="O38" s="262"/>
      <c r="P38" s="240" t="s">
        <v>28</v>
      </c>
      <c r="Q38" s="274">
        <v>45566</v>
      </c>
      <c r="R38" s="275"/>
      <c r="S38" s="276"/>
      <c r="T38" s="276"/>
    </row>
    <row r="39" s="147" customFormat="1" ht="13" spans="1:20">
      <c r="A39" s="209"/>
      <c r="B39" s="279"/>
      <c r="C39" s="280"/>
      <c r="D39" s="211"/>
      <c r="E39" s="212"/>
      <c r="F39" s="159"/>
      <c r="G39" s="160"/>
      <c r="H39" s="160"/>
      <c r="I39" s="259"/>
      <c r="J39" s="260"/>
      <c r="K39" s="261"/>
      <c r="L39" s="238"/>
      <c r="M39" s="238"/>
      <c r="N39" s="239"/>
      <c r="O39" s="262"/>
      <c r="P39" s="240"/>
      <c r="Q39" s="274"/>
      <c r="R39" s="275"/>
      <c r="S39" s="276"/>
      <c r="T39" s="276"/>
    </row>
    <row r="40" s="147" customFormat="1" ht="13" spans="1:20">
      <c r="A40" s="209"/>
      <c r="B40" s="279"/>
      <c r="C40" s="280"/>
      <c r="D40" s="211"/>
      <c r="E40" s="212"/>
      <c r="F40" s="159"/>
      <c r="G40" s="160"/>
      <c r="H40" s="160"/>
      <c r="I40" s="259"/>
      <c r="J40" s="260"/>
      <c r="K40" s="261"/>
      <c r="L40" s="238"/>
      <c r="M40" s="238"/>
      <c r="N40" s="239"/>
      <c r="O40" s="262"/>
      <c r="P40" s="240"/>
      <c r="Q40" s="274"/>
      <c r="R40" s="275"/>
      <c r="S40" s="276"/>
      <c r="T40" s="276"/>
    </row>
    <row r="41" s="147" customFormat="1" ht="13" spans="1:20">
      <c r="A41" s="209"/>
      <c r="B41" s="279"/>
      <c r="C41" s="280"/>
      <c r="D41" s="211"/>
      <c r="E41" s="212"/>
      <c r="F41" s="159"/>
      <c r="G41" s="160"/>
      <c r="H41" s="160"/>
      <c r="I41" s="259"/>
      <c r="J41" s="260"/>
      <c r="K41" s="261"/>
      <c r="L41" s="238"/>
      <c r="M41" s="238"/>
      <c r="N41" s="239"/>
      <c r="O41" s="262"/>
      <c r="P41" s="240"/>
      <c r="Q41" s="274"/>
      <c r="R41" s="275"/>
      <c r="S41" s="276"/>
      <c r="T41" s="276"/>
    </row>
    <row r="42" s="147" customFormat="1" ht="13" spans="1:20">
      <c r="A42" s="209"/>
      <c r="B42" s="279"/>
      <c r="C42" s="280"/>
      <c r="D42" s="211"/>
      <c r="E42" s="212"/>
      <c r="F42" s="159"/>
      <c r="G42" s="160"/>
      <c r="H42" s="160"/>
      <c r="I42" s="259"/>
      <c r="J42" s="260"/>
      <c r="K42" s="261"/>
      <c r="L42" s="238"/>
      <c r="M42" s="238"/>
      <c r="N42" s="239"/>
      <c r="O42" s="262"/>
      <c r="P42" s="240"/>
      <c r="Q42" s="274"/>
      <c r="R42" s="275"/>
      <c r="S42" s="276"/>
      <c r="T42" s="276"/>
    </row>
    <row r="43" s="147" customFormat="1" ht="13" spans="1:20">
      <c r="A43" s="209"/>
      <c r="B43" s="279"/>
      <c r="C43" s="280"/>
      <c r="D43" s="211"/>
      <c r="E43" s="212"/>
      <c r="F43" s="159"/>
      <c r="G43" s="160"/>
      <c r="H43" s="160"/>
      <c r="I43" s="259"/>
      <c r="J43" s="260"/>
      <c r="K43" s="261"/>
      <c r="L43" s="238"/>
      <c r="M43" s="238"/>
      <c r="N43" s="239"/>
      <c r="O43" s="262"/>
      <c r="P43" s="240"/>
      <c r="Q43" s="274"/>
      <c r="R43" s="275"/>
      <c r="S43" s="276"/>
      <c r="T43" s="276"/>
    </row>
    <row r="44" s="147" customFormat="1" ht="13" spans="1:20">
      <c r="A44" s="209"/>
      <c r="B44" s="279"/>
      <c r="C44" s="280"/>
      <c r="D44" s="211"/>
      <c r="E44" s="212"/>
      <c r="F44" s="159"/>
      <c r="G44" s="160"/>
      <c r="H44" s="160"/>
      <c r="I44" s="259"/>
      <c r="J44" s="260"/>
      <c r="K44" s="261"/>
      <c r="L44" s="238"/>
      <c r="M44" s="238"/>
      <c r="N44" s="239"/>
      <c r="O44" s="262"/>
      <c r="P44" s="240"/>
      <c r="Q44" s="274"/>
      <c r="R44" s="275"/>
      <c r="S44" s="276"/>
      <c r="T44" s="276"/>
    </row>
    <row r="45" s="147" customFormat="1" ht="13" spans="1:20">
      <c r="A45" s="209"/>
      <c r="B45" s="279"/>
      <c r="C45" s="280"/>
      <c r="D45" s="211"/>
      <c r="E45" s="212"/>
      <c r="F45" s="159"/>
      <c r="G45" s="160"/>
      <c r="H45" s="160"/>
      <c r="I45" s="259"/>
      <c r="J45" s="260"/>
      <c r="K45" s="261"/>
      <c r="L45" s="238"/>
      <c r="M45" s="238"/>
      <c r="N45" s="239"/>
      <c r="O45" s="262"/>
      <c r="P45" s="240"/>
      <c r="Q45" s="274"/>
      <c r="R45" s="275"/>
      <c r="S45" s="276"/>
      <c r="T45" s="276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85"/>
  </conditionalFormatting>
  <conditionalFormatting sqref="I4">
    <cfRule type="duplicateValues" dxfId="0" priority="196"/>
    <cfRule type="duplicateValues" dxfId="0" priority="176"/>
    <cfRule type="duplicateValues" priority="156"/>
    <cfRule type="duplicateValues" dxfId="1" priority="136"/>
  </conditionalFormatting>
  <conditionalFormatting sqref="I5">
    <cfRule type="duplicateValues" dxfId="0" priority="195"/>
    <cfRule type="duplicateValues" dxfId="0" priority="175"/>
    <cfRule type="duplicateValues" priority="155"/>
    <cfRule type="duplicateValues" dxfId="1" priority="135"/>
  </conditionalFormatting>
  <conditionalFormatting sqref="I6">
    <cfRule type="duplicateValues" dxfId="0" priority="116"/>
    <cfRule type="duplicateValues" dxfId="0" priority="95"/>
    <cfRule type="duplicateValues" priority="74"/>
    <cfRule type="duplicateValues" dxfId="1" priority="53"/>
  </conditionalFormatting>
  <conditionalFormatting sqref="I7">
    <cfRule type="duplicateValues" dxfId="0" priority="115"/>
    <cfRule type="duplicateValues" dxfId="0" priority="94"/>
    <cfRule type="duplicateValues" priority="73"/>
    <cfRule type="duplicateValues" dxfId="1" priority="52"/>
  </conditionalFormatting>
  <conditionalFormatting sqref="I8">
    <cfRule type="duplicateValues" dxfId="0" priority="114"/>
    <cfRule type="duplicateValues" dxfId="0" priority="93"/>
    <cfRule type="duplicateValues" priority="72"/>
    <cfRule type="duplicateValues" dxfId="1" priority="51"/>
  </conditionalFormatting>
  <conditionalFormatting sqref="I9">
    <cfRule type="duplicateValues" dxfId="0" priority="113"/>
    <cfRule type="duplicateValues" dxfId="0" priority="92"/>
    <cfRule type="duplicateValues" priority="71"/>
    <cfRule type="duplicateValues" dxfId="1" priority="50"/>
  </conditionalFormatting>
  <conditionalFormatting sqref="I10">
    <cfRule type="duplicateValues" dxfId="0" priority="112"/>
    <cfRule type="duplicateValues" dxfId="0" priority="91"/>
    <cfRule type="duplicateValues" priority="70"/>
    <cfRule type="duplicateValues" dxfId="1" priority="49"/>
  </conditionalFormatting>
  <conditionalFormatting sqref="I11">
    <cfRule type="duplicateValues" dxfId="0" priority="111"/>
    <cfRule type="duplicateValues" dxfId="0" priority="90"/>
    <cfRule type="duplicateValues" priority="69"/>
    <cfRule type="duplicateValues" dxfId="1" priority="48"/>
  </conditionalFormatting>
  <conditionalFormatting sqref="I12">
    <cfRule type="duplicateValues" dxfId="0" priority="110"/>
    <cfRule type="duplicateValues" dxfId="0" priority="89"/>
    <cfRule type="duplicateValues" priority="68"/>
    <cfRule type="duplicateValues" dxfId="1" priority="47"/>
  </conditionalFormatting>
  <conditionalFormatting sqref="I13">
    <cfRule type="duplicateValues" dxfId="0" priority="109"/>
    <cfRule type="duplicateValues" dxfId="0" priority="88"/>
    <cfRule type="duplicateValues" priority="67"/>
    <cfRule type="duplicateValues" dxfId="1" priority="46"/>
  </conditionalFormatting>
  <conditionalFormatting sqref="I14">
    <cfRule type="duplicateValues" dxfId="0" priority="108"/>
    <cfRule type="duplicateValues" dxfId="0" priority="87"/>
    <cfRule type="duplicateValues" priority="66"/>
    <cfRule type="duplicateValues" dxfId="1" priority="45"/>
  </conditionalFormatting>
  <conditionalFormatting sqref="I15">
    <cfRule type="duplicateValues" dxfId="0" priority="107"/>
    <cfRule type="duplicateValues" dxfId="0" priority="86"/>
    <cfRule type="duplicateValues" priority="65"/>
    <cfRule type="duplicateValues" dxfId="1" priority="44"/>
  </conditionalFormatting>
  <conditionalFormatting sqref="I16">
    <cfRule type="duplicateValues" dxfId="0" priority="106"/>
    <cfRule type="duplicateValues" dxfId="0" priority="85"/>
    <cfRule type="duplicateValues" priority="64"/>
    <cfRule type="duplicateValues" dxfId="1" priority="43"/>
  </conditionalFormatting>
  <conditionalFormatting sqref="I17">
    <cfRule type="duplicateValues" dxfId="0" priority="105"/>
    <cfRule type="duplicateValues" dxfId="0" priority="84"/>
    <cfRule type="duplicateValues" priority="63"/>
    <cfRule type="duplicateValues" dxfId="1" priority="42"/>
  </conditionalFormatting>
  <conditionalFormatting sqref="I18">
    <cfRule type="duplicateValues" dxfId="0" priority="104"/>
    <cfRule type="duplicateValues" dxfId="0" priority="83"/>
    <cfRule type="duplicateValues" priority="62"/>
    <cfRule type="duplicateValues" dxfId="1" priority="41"/>
  </conditionalFormatting>
  <conditionalFormatting sqref="I19">
    <cfRule type="duplicateValues" dxfId="0" priority="103"/>
    <cfRule type="duplicateValues" dxfId="0" priority="82"/>
    <cfRule type="duplicateValues" priority="61"/>
    <cfRule type="duplicateValues" dxfId="1" priority="40"/>
  </conditionalFormatting>
  <conditionalFormatting sqref="I20">
    <cfRule type="duplicateValues" dxfId="0" priority="102"/>
    <cfRule type="duplicateValues" dxfId="0" priority="81"/>
    <cfRule type="duplicateValues" priority="60"/>
    <cfRule type="duplicateValues" dxfId="1" priority="39"/>
  </conditionalFormatting>
  <conditionalFormatting sqref="I21">
    <cfRule type="duplicateValues" dxfId="0" priority="101"/>
    <cfRule type="duplicateValues" dxfId="0" priority="80"/>
    <cfRule type="duplicateValues" priority="59"/>
    <cfRule type="duplicateValues" dxfId="1" priority="38"/>
  </conditionalFormatting>
  <conditionalFormatting sqref="I22">
    <cfRule type="duplicateValues" dxfId="0" priority="100"/>
    <cfRule type="duplicateValues" dxfId="0" priority="79"/>
    <cfRule type="duplicateValues" priority="58"/>
    <cfRule type="duplicateValues" dxfId="1" priority="37"/>
  </conditionalFormatting>
  <conditionalFormatting sqref="I23">
    <cfRule type="duplicateValues" dxfId="0" priority="99"/>
    <cfRule type="duplicateValues" dxfId="0" priority="78"/>
    <cfRule type="duplicateValues" priority="57"/>
    <cfRule type="duplicateValues" dxfId="1" priority="36"/>
  </conditionalFormatting>
  <conditionalFormatting sqref="I24">
    <cfRule type="duplicateValues" dxfId="0" priority="98"/>
    <cfRule type="duplicateValues" dxfId="0" priority="77"/>
    <cfRule type="duplicateValues" priority="56"/>
    <cfRule type="duplicateValues" dxfId="1" priority="35"/>
  </conditionalFormatting>
  <conditionalFormatting sqref="I25">
    <cfRule type="duplicateValues" dxfId="0" priority="97"/>
    <cfRule type="duplicateValues" dxfId="0" priority="76"/>
    <cfRule type="duplicateValues" priority="55"/>
    <cfRule type="duplicateValues" dxfId="1" priority="34"/>
  </conditionalFormatting>
  <conditionalFormatting sqref="I26">
    <cfRule type="duplicateValues" dxfId="0" priority="96"/>
    <cfRule type="duplicateValues" dxfId="0" priority="75"/>
    <cfRule type="duplicateValues" priority="54"/>
    <cfRule type="duplicateValues" dxfId="1" priority="33"/>
  </conditionalFormatting>
  <conditionalFormatting sqref="I27">
    <cfRule type="duplicateValues" dxfId="1" priority="253"/>
    <cfRule type="duplicateValues" priority="272"/>
    <cfRule type="duplicateValues" dxfId="0" priority="291"/>
    <cfRule type="duplicateValues" dxfId="0" priority="310"/>
  </conditionalFormatting>
  <conditionalFormatting sqref="I28">
    <cfRule type="duplicateValues" dxfId="1" priority="252"/>
    <cfRule type="duplicateValues" priority="271"/>
    <cfRule type="duplicateValues" dxfId="0" priority="290"/>
    <cfRule type="duplicateValues" dxfId="0" priority="309"/>
  </conditionalFormatting>
  <conditionalFormatting sqref="I29">
    <cfRule type="duplicateValues" dxfId="2" priority="206"/>
    <cfRule type="duplicateValues" dxfId="1" priority="205"/>
  </conditionalFormatting>
  <conditionalFormatting sqref="I30">
    <cfRule type="duplicateValues" dxfId="0" priority="204"/>
    <cfRule type="duplicateValues" dxfId="0" priority="202"/>
    <cfRule type="duplicateValues" priority="200"/>
    <cfRule type="duplicateValues" dxfId="1" priority="198"/>
  </conditionalFormatting>
  <conditionalFormatting sqref="I31">
    <cfRule type="duplicateValues" dxfId="0" priority="203"/>
    <cfRule type="duplicateValues" dxfId="0" priority="201"/>
    <cfRule type="duplicateValues" priority="199"/>
    <cfRule type="duplicateValues" dxfId="1" priority="197"/>
  </conditionalFormatting>
  <conditionalFormatting sqref="I38">
    <cfRule type="duplicateValues" dxfId="0" priority="32"/>
    <cfRule type="duplicateValues" dxfId="0" priority="24"/>
    <cfRule type="duplicateValues" priority="16"/>
    <cfRule type="duplicateValues" dxfId="1" priority="8"/>
  </conditionalFormatting>
  <conditionalFormatting sqref="I39">
    <cfRule type="duplicateValues" dxfId="0" priority="31"/>
    <cfRule type="duplicateValues" dxfId="0" priority="23"/>
    <cfRule type="duplicateValues" priority="15"/>
    <cfRule type="duplicateValues" dxfId="1" priority="7"/>
  </conditionalFormatting>
  <conditionalFormatting sqref="I40">
    <cfRule type="duplicateValues" dxfId="0" priority="30"/>
    <cfRule type="duplicateValues" dxfId="0" priority="22"/>
    <cfRule type="duplicateValues" priority="14"/>
    <cfRule type="duplicateValues" dxfId="1" priority="6"/>
  </conditionalFormatting>
  <conditionalFormatting sqref="I41">
    <cfRule type="duplicateValues" dxfId="0" priority="29"/>
    <cfRule type="duplicateValues" dxfId="0" priority="21"/>
    <cfRule type="duplicateValues" priority="13"/>
    <cfRule type="duplicateValues" dxfId="1" priority="5"/>
  </conditionalFormatting>
  <conditionalFormatting sqref="I42">
    <cfRule type="duplicateValues" dxfId="0" priority="28"/>
    <cfRule type="duplicateValues" dxfId="0" priority="20"/>
    <cfRule type="duplicateValues" priority="12"/>
    <cfRule type="duplicateValues" dxfId="1" priority="4"/>
  </conditionalFormatting>
  <conditionalFormatting sqref="I43">
    <cfRule type="duplicateValues" dxfId="0" priority="27"/>
    <cfRule type="duplicateValues" dxfId="0" priority="19"/>
    <cfRule type="duplicateValues" priority="11"/>
    <cfRule type="duplicateValues" dxfId="1" priority="3"/>
  </conditionalFormatting>
  <conditionalFormatting sqref="I44">
    <cfRule type="duplicateValues" dxfId="0" priority="26"/>
    <cfRule type="duplicateValues" dxfId="0" priority="18"/>
    <cfRule type="duplicateValues" priority="10"/>
    <cfRule type="duplicateValues" dxfId="1" priority="2"/>
  </conditionalFormatting>
  <conditionalFormatting sqref="I45">
    <cfRule type="duplicateValues" dxfId="0" priority="25"/>
    <cfRule type="duplicateValues" dxfId="0" priority="17"/>
    <cfRule type="duplicateValues" priority="9"/>
    <cfRule type="duplicateValues" dxfId="1" priority="1"/>
  </conditionalFormatting>
  <conditionalFormatting sqref="I1:I3">
    <cfRule type="duplicateValues" dxfId="1" priority="383"/>
    <cfRule type="duplicateValues" priority="384"/>
    <cfRule type="duplicateValues" dxfId="0" priority="386"/>
    <cfRule type="duplicateValues" dxfId="0" priority="387"/>
  </conditionalFormatting>
  <conditionalFormatting sqref="I32:I33">
    <cfRule type="duplicateValues" dxfId="1" priority="335"/>
    <cfRule type="duplicateValues" priority="336"/>
    <cfRule type="duplicateValues" dxfId="0" priority="337"/>
    <cfRule type="duplicateValues" dxfId="0" priority="338"/>
  </conditionalFormatting>
  <conditionalFormatting sqref="I34:I37">
    <cfRule type="duplicateValues" dxfId="1" priority="347"/>
    <cfRule type="duplicateValues" priority="348"/>
    <cfRule type="duplicateValues" dxfId="0" priority="349"/>
    <cfRule type="duplicateValues" dxfId="0" priority="350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C5" sqref="C5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836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837</v>
      </c>
      <c r="D4" s="156"/>
      <c r="E4" s="158"/>
      <c r="F4" s="159" t="s">
        <v>198</v>
      </c>
      <c r="G4" s="160" t="s">
        <v>24</v>
      </c>
      <c r="H4" s="160" t="s">
        <v>838</v>
      </c>
      <c r="I4" s="235" t="s">
        <v>137</v>
      </c>
      <c r="J4" s="236" t="s">
        <v>136</v>
      </c>
      <c r="K4" s="237">
        <v>21.58695</v>
      </c>
      <c r="L4" s="238">
        <f>K4/0.7</f>
        <v>30.8385</v>
      </c>
      <c r="M4" s="238">
        <f t="shared" ref="M4" si="0">L4-K4</f>
        <v>9.25155</v>
      </c>
      <c r="N4" s="239">
        <f t="shared" ref="N4" si="1">M4/L4</f>
        <v>0.3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31</v>
      </c>
      <c r="B4" s="92" t="s">
        <v>609</v>
      </c>
      <c r="C4" s="92" t="s">
        <v>300</v>
      </c>
      <c r="D4" s="93" t="s">
        <v>839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726</v>
      </c>
    </row>
    <row r="5" spans="1:16">
      <c r="A5" s="97" t="s">
        <v>31</v>
      </c>
      <c r="B5" s="98" t="s">
        <v>449</v>
      </c>
      <c r="C5" s="98" t="s">
        <v>450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451</v>
      </c>
      <c r="C6" s="104" t="s">
        <v>452</v>
      </c>
      <c r="D6" s="99" t="s">
        <v>266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652</v>
      </c>
      <c r="C7" s="98" t="s">
        <v>653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615</v>
      </c>
      <c r="C8" s="104" t="s">
        <v>616</v>
      </c>
      <c r="D8" s="105" t="s">
        <v>740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582</v>
      </c>
      <c r="C9" s="98" t="s">
        <v>581</v>
      </c>
      <c r="D9" s="105" t="s">
        <v>741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594</v>
      </c>
      <c r="C10" s="104" t="s">
        <v>595</v>
      </c>
      <c r="D10" s="105" t="s">
        <v>742</v>
      </c>
      <c r="E10" s="100" t="s">
        <v>263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599</v>
      </c>
      <c r="C11" s="98" t="s">
        <v>600</v>
      </c>
      <c r="D11" s="105" t="s">
        <v>743</v>
      </c>
      <c r="E11" s="100" t="s">
        <v>263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303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840</v>
      </c>
      <c r="B1" s="72" t="s">
        <v>841</v>
      </c>
      <c r="C1" s="72" t="s">
        <v>842</v>
      </c>
      <c r="D1" s="72" t="s">
        <v>843</v>
      </c>
      <c r="E1" s="72" t="s">
        <v>844</v>
      </c>
      <c r="F1" s="72" t="s">
        <v>246</v>
      </c>
      <c r="G1" s="72" t="s">
        <v>845</v>
      </c>
      <c r="H1" s="72" t="s">
        <v>303</v>
      </c>
    </row>
    <row r="2" spans="1:8">
      <c r="A2" s="72" t="s">
        <v>127</v>
      </c>
      <c r="B2" s="72" t="s">
        <v>846</v>
      </c>
      <c r="C2" s="72" t="s">
        <v>537</v>
      </c>
      <c r="D2" s="72" t="s">
        <v>538</v>
      </c>
      <c r="E2" s="72" t="s">
        <v>847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846</v>
      </c>
      <c r="C3" s="72" t="s">
        <v>286</v>
      </c>
      <c r="D3" s="72" t="s">
        <v>287</v>
      </c>
      <c r="E3" s="72" t="s">
        <v>847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846</v>
      </c>
      <c r="C4" s="72" t="s">
        <v>539</v>
      </c>
      <c r="D4" s="72" t="s">
        <v>540</v>
      </c>
      <c r="E4" s="72" t="s">
        <v>847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846</v>
      </c>
      <c r="C5" s="72" t="s">
        <v>661</v>
      </c>
      <c r="D5" s="72" t="s">
        <v>662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846</v>
      </c>
      <c r="C6" s="72" t="s">
        <v>363</v>
      </c>
      <c r="D6" s="72" t="s">
        <v>364</v>
      </c>
      <c r="E6" s="72" t="s">
        <v>847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846</v>
      </c>
      <c r="C7" s="72" t="s">
        <v>387</v>
      </c>
      <c r="D7" s="72" t="s">
        <v>388</v>
      </c>
      <c r="E7" s="72" t="s">
        <v>847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846</v>
      </c>
      <c r="C8" s="72" t="s">
        <v>389</v>
      </c>
      <c r="D8" s="72" t="s">
        <v>390</v>
      </c>
      <c r="E8" s="72" t="s">
        <v>847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846</v>
      </c>
      <c r="C9" s="72" t="s">
        <v>391</v>
      </c>
      <c r="D9" s="72" t="s">
        <v>392</v>
      </c>
      <c r="E9" s="72" t="s">
        <v>847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846</v>
      </c>
      <c r="C10" s="72" t="s">
        <v>375</v>
      </c>
      <c r="D10" s="72" t="s">
        <v>376</v>
      </c>
      <c r="E10" s="72" t="s">
        <v>847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846</v>
      </c>
      <c r="C11" s="72" t="s">
        <v>570</v>
      </c>
      <c r="D11" s="72" t="s">
        <v>571</v>
      </c>
      <c r="E11" s="72" t="s">
        <v>847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846</v>
      </c>
      <c r="C12" s="72" t="s">
        <v>576</v>
      </c>
      <c r="D12" s="72" t="s">
        <v>577</v>
      </c>
      <c r="E12" s="72" t="s">
        <v>847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846</v>
      </c>
      <c r="C13" s="72" t="s">
        <v>647</v>
      </c>
      <c r="D13" s="72" t="s">
        <v>648</v>
      </c>
      <c r="E13" s="72" t="s">
        <v>847</v>
      </c>
      <c r="F13" s="72">
        <v>1</v>
      </c>
      <c r="G13" s="73">
        <v>0.2655</v>
      </c>
      <c r="H13" s="73">
        <v>0.2655</v>
      </c>
    </row>
    <row r="14" spans="1:8">
      <c r="A14" s="72" t="s">
        <v>303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822</v>
      </c>
      <c r="C15" s="72" t="s">
        <v>343</v>
      </c>
      <c r="D15" s="72" t="s">
        <v>344</v>
      </c>
      <c r="E15" s="72" t="s">
        <v>847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822</v>
      </c>
      <c r="C16" s="72" t="s">
        <v>596</v>
      </c>
      <c r="D16" s="72" t="s">
        <v>597</v>
      </c>
      <c r="E16" s="72" t="s">
        <v>847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822</v>
      </c>
      <c r="C17" s="72" t="s">
        <v>599</v>
      </c>
      <c r="D17" s="72" t="s">
        <v>600</v>
      </c>
      <c r="E17" s="72" t="s">
        <v>847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822</v>
      </c>
      <c r="C18" s="72" t="s">
        <v>513</v>
      </c>
      <c r="D18" s="72" t="s">
        <v>514</v>
      </c>
      <c r="E18" s="72" t="s">
        <v>847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822</v>
      </c>
      <c r="C19" s="72" t="s">
        <v>260</v>
      </c>
      <c r="D19" s="72" t="s">
        <v>261</v>
      </c>
      <c r="E19" s="72" t="s">
        <v>847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822</v>
      </c>
      <c r="C20" s="72" t="s">
        <v>524</v>
      </c>
      <c r="D20" s="72" t="s">
        <v>525</v>
      </c>
      <c r="E20" s="72" t="s">
        <v>847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822</v>
      </c>
      <c r="C21" s="72" t="s">
        <v>515</v>
      </c>
      <c r="D21" s="72" t="s">
        <v>516</v>
      </c>
      <c r="E21" s="72" t="s">
        <v>847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822</v>
      </c>
      <c r="C22" s="72" t="s">
        <v>511</v>
      </c>
      <c r="D22" s="72" t="s">
        <v>512</v>
      </c>
      <c r="E22" s="72" t="s">
        <v>847</v>
      </c>
      <c r="F22" s="72">
        <v>1</v>
      </c>
      <c r="G22" s="73">
        <v>0.83</v>
      </c>
      <c r="H22" s="73">
        <v>0.83</v>
      </c>
    </row>
    <row r="23" spans="1:8">
      <c r="A23" s="72" t="s">
        <v>303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230</v>
      </c>
      <c r="B24" s="72" t="s">
        <v>231</v>
      </c>
      <c r="C24" s="72" t="s">
        <v>578</v>
      </c>
      <c r="D24" s="72" t="s">
        <v>579</v>
      </c>
      <c r="E24" s="72" t="s">
        <v>847</v>
      </c>
      <c r="F24" s="72">
        <v>2</v>
      </c>
      <c r="G24" s="73">
        <v>0.5885</v>
      </c>
      <c r="H24" s="73">
        <v>1.177</v>
      </c>
    </row>
    <row r="25" spans="1:8">
      <c r="A25" s="72" t="s">
        <v>230</v>
      </c>
      <c r="B25" s="72" t="s">
        <v>231</v>
      </c>
      <c r="C25" s="72" t="s">
        <v>543</v>
      </c>
      <c r="D25" s="72" t="s">
        <v>506</v>
      </c>
      <c r="E25" s="72" t="s">
        <v>847</v>
      </c>
      <c r="F25" s="72">
        <v>1</v>
      </c>
      <c r="G25" s="73">
        <v>1.32</v>
      </c>
      <c r="H25" s="73">
        <v>1.32</v>
      </c>
    </row>
    <row r="26" spans="1:8">
      <c r="A26" s="72" t="s">
        <v>230</v>
      </c>
      <c r="B26" s="72" t="s">
        <v>231</v>
      </c>
      <c r="C26" s="72" t="s">
        <v>536</v>
      </c>
      <c r="D26" s="72" t="s">
        <v>430</v>
      </c>
      <c r="E26" s="72" t="s">
        <v>847</v>
      </c>
      <c r="F26" s="72">
        <v>1</v>
      </c>
      <c r="G26" s="73">
        <v>3.3</v>
      </c>
      <c r="H26" s="73">
        <v>3.3</v>
      </c>
    </row>
    <row r="27" spans="1:8">
      <c r="A27" s="72" t="s">
        <v>230</v>
      </c>
      <c r="B27" s="72" t="s">
        <v>231</v>
      </c>
      <c r="C27" s="72" t="s">
        <v>542</v>
      </c>
      <c r="D27" s="72" t="s">
        <v>504</v>
      </c>
      <c r="E27" s="72" t="s">
        <v>847</v>
      </c>
      <c r="F27" s="72">
        <v>1</v>
      </c>
      <c r="G27" s="73">
        <v>1.49</v>
      </c>
      <c r="H27" s="73">
        <v>1.49</v>
      </c>
    </row>
    <row r="28" spans="1:8">
      <c r="A28" s="72" t="s">
        <v>230</v>
      </c>
      <c r="B28" s="72" t="s">
        <v>231</v>
      </c>
      <c r="C28" s="72" t="s">
        <v>596</v>
      </c>
      <c r="D28" s="72" t="s">
        <v>597</v>
      </c>
      <c r="E28" s="72" t="s">
        <v>847</v>
      </c>
      <c r="F28" s="72">
        <v>0.01</v>
      </c>
      <c r="G28" s="73">
        <v>6.2128</v>
      </c>
      <c r="H28" s="73">
        <v>0.062128</v>
      </c>
    </row>
    <row r="29" spans="1:8">
      <c r="A29" s="72" t="s">
        <v>230</v>
      </c>
      <c r="B29" s="72" t="s">
        <v>231</v>
      </c>
      <c r="C29" s="72" t="s">
        <v>848</v>
      </c>
      <c r="D29" s="72" t="s">
        <v>657</v>
      </c>
      <c r="E29" s="72" t="s">
        <v>847</v>
      </c>
      <c r="F29" s="72">
        <v>1</v>
      </c>
      <c r="G29" s="73">
        <v>2.8</v>
      </c>
      <c r="H29" s="73">
        <v>2.8</v>
      </c>
    </row>
    <row r="30" spans="1:8">
      <c r="A30" s="72" t="s">
        <v>230</v>
      </c>
      <c r="B30" s="72" t="s">
        <v>231</v>
      </c>
      <c r="C30" s="72" t="s">
        <v>599</v>
      </c>
      <c r="D30" s="72" t="s">
        <v>600</v>
      </c>
      <c r="E30" s="72" t="s">
        <v>847</v>
      </c>
      <c r="F30" s="72">
        <v>0.05</v>
      </c>
      <c r="G30" s="73">
        <v>0.4035</v>
      </c>
      <c r="H30" s="73">
        <v>0.020175</v>
      </c>
    </row>
    <row r="31" spans="1:8">
      <c r="A31" s="72" t="s">
        <v>230</v>
      </c>
      <c r="B31" s="72" t="s">
        <v>231</v>
      </c>
      <c r="C31" s="72" t="s">
        <v>849</v>
      </c>
      <c r="D31" s="72" t="s">
        <v>850</v>
      </c>
      <c r="E31" s="72" t="s">
        <v>847</v>
      </c>
      <c r="F31" s="72">
        <v>1</v>
      </c>
      <c r="G31" s="73">
        <v>0.035</v>
      </c>
      <c r="H31" s="73">
        <v>0.035</v>
      </c>
    </row>
    <row r="32" spans="1:8">
      <c r="A32" s="72" t="s">
        <v>303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851</v>
      </c>
      <c r="C33" s="72" t="s">
        <v>639</v>
      </c>
      <c r="D33" s="72" t="s">
        <v>640</v>
      </c>
      <c r="E33" s="72" t="s">
        <v>847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851</v>
      </c>
      <c r="C34" s="72" t="s">
        <v>613</v>
      </c>
      <c r="D34" s="72" t="s">
        <v>614</v>
      </c>
      <c r="E34" s="72" t="s">
        <v>847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851</v>
      </c>
      <c r="C35" s="72" t="s">
        <v>643</v>
      </c>
      <c r="D35" s="72" t="s">
        <v>644</v>
      </c>
      <c r="E35" s="72" t="s">
        <v>847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851</v>
      </c>
      <c r="C36" s="72" t="s">
        <v>501</v>
      </c>
      <c r="D36" s="72" t="s">
        <v>502</v>
      </c>
      <c r="E36" s="72" t="s">
        <v>847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851</v>
      </c>
      <c r="C37" s="72" t="s">
        <v>495</v>
      </c>
      <c r="D37" s="72" t="s">
        <v>496</v>
      </c>
      <c r="E37" s="72" t="s">
        <v>847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851</v>
      </c>
      <c r="C38" s="72" t="s">
        <v>491</v>
      </c>
      <c r="D38" s="72" t="s">
        <v>492</v>
      </c>
      <c r="E38" s="72" t="s">
        <v>847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851</v>
      </c>
      <c r="C39" s="72" t="s">
        <v>489</v>
      </c>
      <c r="D39" s="72" t="s">
        <v>490</v>
      </c>
      <c r="E39" s="72" t="s">
        <v>847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851</v>
      </c>
      <c r="C40" s="72" t="s">
        <v>487</v>
      </c>
      <c r="D40" s="72" t="s">
        <v>488</v>
      </c>
      <c r="E40" s="72" t="s">
        <v>847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851</v>
      </c>
      <c r="C41" s="72" t="s">
        <v>485</v>
      </c>
      <c r="D41" s="72" t="s">
        <v>486</v>
      </c>
      <c r="E41" s="72" t="s">
        <v>847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851</v>
      </c>
      <c r="C42" s="72" t="s">
        <v>483</v>
      </c>
      <c r="D42" s="72" t="s">
        <v>484</v>
      </c>
      <c r="E42" s="72" t="s">
        <v>847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851</v>
      </c>
      <c r="C43" s="72" t="s">
        <v>477</v>
      </c>
      <c r="D43" s="72" t="s">
        <v>478</v>
      </c>
      <c r="E43" s="72" t="s">
        <v>847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851</v>
      </c>
      <c r="C44" s="72" t="s">
        <v>852</v>
      </c>
      <c r="D44" s="72" t="s">
        <v>642</v>
      </c>
      <c r="E44" s="72" t="s">
        <v>847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851</v>
      </c>
      <c r="C45" s="72" t="s">
        <v>853</v>
      </c>
      <c r="D45" s="72" t="s">
        <v>535</v>
      </c>
      <c r="E45" s="72" t="s">
        <v>847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851</v>
      </c>
      <c r="C46" s="72" t="s">
        <v>544</v>
      </c>
      <c r="D46" s="72" t="s">
        <v>545</v>
      </c>
      <c r="E46" s="72" t="s">
        <v>847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851</v>
      </c>
      <c r="C47" s="72" t="s">
        <v>854</v>
      </c>
      <c r="D47" s="72" t="s">
        <v>722</v>
      </c>
      <c r="E47" s="72" t="s">
        <v>847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851</v>
      </c>
      <c r="C48" s="72" t="s">
        <v>267</v>
      </c>
      <c r="D48" s="72" t="s">
        <v>268</v>
      </c>
      <c r="E48" s="72" t="s">
        <v>847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851</v>
      </c>
      <c r="C49" s="72" t="s">
        <v>260</v>
      </c>
      <c r="D49" s="72" t="s">
        <v>261</v>
      </c>
      <c r="E49" s="72" t="s">
        <v>847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851</v>
      </c>
      <c r="C50" s="72" t="s">
        <v>849</v>
      </c>
      <c r="D50" s="72" t="s">
        <v>850</v>
      </c>
      <c r="E50" s="72" t="s">
        <v>847</v>
      </c>
      <c r="F50" s="72">
        <v>1</v>
      </c>
      <c r="G50" s="73">
        <v>0.035</v>
      </c>
      <c r="H50" s="73">
        <v>0.035</v>
      </c>
    </row>
    <row r="51" spans="1:8">
      <c r="A51" s="72" t="s">
        <v>303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826</v>
      </c>
      <c r="B52" s="77" t="s">
        <v>855</v>
      </c>
      <c r="C52" s="77" t="s">
        <v>856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840</v>
      </c>
      <c r="B1" s="71" t="s">
        <v>857</v>
      </c>
      <c r="C1" s="71" t="s">
        <v>842</v>
      </c>
      <c r="D1" s="71" t="s">
        <v>857</v>
      </c>
      <c r="E1" s="70" t="s">
        <v>858</v>
      </c>
      <c r="F1" s="70" t="s">
        <v>859</v>
      </c>
      <c r="G1" s="70" t="s">
        <v>860</v>
      </c>
      <c r="H1" s="70" t="s">
        <v>861</v>
      </c>
      <c r="I1" s="70" t="s">
        <v>303</v>
      </c>
    </row>
    <row r="2" spans="1:9">
      <c r="A2" s="71" t="s">
        <v>39</v>
      </c>
      <c r="B2" s="71" t="s">
        <v>862</v>
      </c>
      <c r="C2" s="71" t="s">
        <v>863</v>
      </c>
      <c r="D2" s="71" t="s">
        <v>864</v>
      </c>
      <c r="E2" s="71" t="s">
        <v>266</v>
      </c>
      <c r="F2" s="71" t="s">
        <v>847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862</v>
      </c>
      <c r="C3" s="71" t="s">
        <v>865</v>
      </c>
      <c r="D3" s="71" t="s">
        <v>866</v>
      </c>
      <c r="E3" s="71" t="s">
        <v>266</v>
      </c>
      <c r="F3" s="71" t="s">
        <v>847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862</v>
      </c>
      <c r="C4" s="71" t="s">
        <v>461</v>
      </c>
      <c r="D4" s="71" t="s">
        <v>462</v>
      </c>
      <c r="E4" s="71" t="s">
        <v>266</v>
      </c>
      <c r="F4" s="71" t="s">
        <v>847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862</v>
      </c>
      <c r="C5" s="71" t="s">
        <v>606</v>
      </c>
      <c r="D5" s="71" t="s">
        <v>607</v>
      </c>
      <c r="E5" s="71" t="s">
        <v>735</v>
      </c>
      <c r="F5" s="71" t="s">
        <v>847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862</v>
      </c>
      <c r="C6" s="71" t="s">
        <v>594</v>
      </c>
      <c r="D6" s="71" t="s">
        <v>595</v>
      </c>
      <c r="E6" s="71" t="s">
        <v>742</v>
      </c>
      <c r="F6" s="71" t="s">
        <v>847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862</v>
      </c>
      <c r="C7" s="71" t="s">
        <v>599</v>
      </c>
      <c r="D7" s="71" t="s">
        <v>600</v>
      </c>
      <c r="E7" s="71" t="s">
        <v>743</v>
      </c>
      <c r="F7" s="71" t="s">
        <v>847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862</v>
      </c>
      <c r="C8" s="71" t="s">
        <v>867</v>
      </c>
      <c r="D8" s="71" t="s">
        <v>868</v>
      </c>
      <c r="E8" s="71" t="s">
        <v>266</v>
      </c>
      <c r="F8" s="71" t="s">
        <v>847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862</v>
      </c>
      <c r="C9" s="71" t="s">
        <v>869</v>
      </c>
      <c r="D9" s="71" t="s">
        <v>870</v>
      </c>
      <c r="E9" s="71" t="s">
        <v>266</v>
      </c>
      <c r="F9" s="71" t="s">
        <v>847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862</v>
      </c>
      <c r="C10" s="71" t="s">
        <v>871</v>
      </c>
      <c r="D10" s="71" t="s">
        <v>872</v>
      </c>
      <c r="E10" s="71" t="s">
        <v>266</v>
      </c>
      <c r="F10" s="71" t="s">
        <v>847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862</v>
      </c>
      <c r="C11" s="71" t="s">
        <v>873</v>
      </c>
      <c r="D11" s="71" t="s">
        <v>874</v>
      </c>
      <c r="E11" s="71" t="s">
        <v>266</v>
      </c>
      <c r="F11" s="71" t="s">
        <v>847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862</v>
      </c>
      <c r="C12" s="71" t="s">
        <v>875</v>
      </c>
      <c r="D12" s="71" t="s">
        <v>876</v>
      </c>
      <c r="E12" s="71" t="s">
        <v>266</v>
      </c>
      <c r="F12" s="71" t="s">
        <v>847</v>
      </c>
      <c r="G12" s="71">
        <v>1</v>
      </c>
      <c r="H12" s="71">
        <v>1.4159</v>
      </c>
      <c r="I12" s="71">
        <v>1.4159</v>
      </c>
    </row>
    <row r="13" spans="1:9">
      <c r="A13" s="71" t="s">
        <v>303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840</v>
      </c>
      <c r="B1" s="67" t="s">
        <v>841</v>
      </c>
      <c r="C1" s="66" t="s">
        <v>842</v>
      </c>
      <c r="D1" s="66" t="s">
        <v>843</v>
      </c>
      <c r="E1" s="66" t="s">
        <v>843</v>
      </c>
      <c r="F1" s="66" t="s">
        <v>844</v>
      </c>
      <c r="G1" s="66" t="s">
        <v>246</v>
      </c>
      <c r="H1" s="64" t="s">
        <v>861</v>
      </c>
      <c r="I1" s="64" t="s">
        <v>877</v>
      </c>
    </row>
    <row r="2" spans="1:9">
      <c r="A2" s="66" t="s">
        <v>86</v>
      </c>
      <c r="B2" s="66" t="s">
        <v>878</v>
      </c>
      <c r="C2" s="66" t="s">
        <v>570</v>
      </c>
      <c r="D2" s="66" t="s">
        <v>571</v>
      </c>
      <c r="E2" s="66" t="s">
        <v>774</v>
      </c>
      <c r="F2" s="66" t="s">
        <v>847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878</v>
      </c>
      <c r="C3" s="66" t="s">
        <v>572</v>
      </c>
      <c r="D3" s="66" t="s">
        <v>573</v>
      </c>
      <c r="E3" s="66" t="s">
        <v>773</v>
      </c>
      <c r="F3" s="66" t="s">
        <v>847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878</v>
      </c>
      <c r="C4" s="66" t="s">
        <v>879</v>
      </c>
      <c r="D4" s="66" t="s">
        <v>880</v>
      </c>
      <c r="E4" s="66" t="s">
        <v>266</v>
      </c>
      <c r="F4" s="66" t="s">
        <v>847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878</v>
      </c>
      <c r="C5" s="66" t="s">
        <v>881</v>
      </c>
      <c r="D5" s="66" t="s">
        <v>882</v>
      </c>
      <c r="E5" s="66" t="s">
        <v>266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878</v>
      </c>
      <c r="C6" s="66" t="s">
        <v>828</v>
      </c>
      <c r="D6" s="66" t="s">
        <v>829</v>
      </c>
      <c r="E6" s="66" t="s">
        <v>266</v>
      </c>
      <c r="F6" s="66" t="s">
        <v>847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878</v>
      </c>
      <c r="C7" s="66" t="s">
        <v>883</v>
      </c>
      <c r="D7" s="66" t="s">
        <v>318</v>
      </c>
      <c r="E7" s="66" t="s">
        <v>266</v>
      </c>
      <c r="F7" s="66" t="s">
        <v>847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840</v>
      </c>
      <c r="B1" s="59" t="s">
        <v>240</v>
      </c>
      <c r="C1" s="59" t="s">
        <v>842</v>
      </c>
      <c r="D1" s="59" t="s">
        <v>843</v>
      </c>
      <c r="E1" s="59" t="s">
        <v>843</v>
      </c>
      <c r="F1" s="59" t="s">
        <v>844</v>
      </c>
      <c r="G1" s="59" t="s">
        <v>246</v>
      </c>
      <c r="H1" s="60" t="s">
        <v>861</v>
      </c>
      <c r="I1" s="60" t="s">
        <v>884</v>
      </c>
    </row>
    <row r="2" spans="1:9">
      <c r="A2" s="59" t="s">
        <v>149</v>
      </c>
      <c r="B2" s="59" t="s">
        <v>885</v>
      </c>
      <c r="C2" s="59" t="s">
        <v>578</v>
      </c>
      <c r="D2" s="59" t="s">
        <v>579</v>
      </c>
      <c r="E2" s="59" t="s">
        <v>266</v>
      </c>
      <c r="F2" s="59" t="s">
        <v>847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885</v>
      </c>
      <c r="C3" s="62" t="s">
        <v>596</v>
      </c>
      <c r="D3" s="62" t="s">
        <v>597</v>
      </c>
      <c r="E3" s="62" t="s">
        <v>738</v>
      </c>
      <c r="F3" s="59" t="s">
        <v>847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885</v>
      </c>
      <c r="C4" s="59" t="s">
        <v>599</v>
      </c>
      <c r="D4" s="59" t="s">
        <v>600</v>
      </c>
      <c r="E4" s="59" t="s">
        <v>743</v>
      </c>
      <c r="F4" s="59" t="s">
        <v>847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885</v>
      </c>
      <c r="C5" s="62" t="s">
        <v>656</v>
      </c>
      <c r="D5" s="62" t="s">
        <v>657</v>
      </c>
      <c r="E5" s="62" t="s">
        <v>266</v>
      </c>
      <c r="F5" s="59" t="s">
        <v>847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885</v>
      </c>
      <c r="C6" s="59" t="s">
        <v>536</v>
      </c>
      <c r="D6" s="59" t="s">
        <v>430</v>
      </c>
      <c r="E6" s="59" t="s">
        <v>886</v>
      </c>
      <c r="F6" s="59" t="s">
        <v>847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885</v>
      </c>
      <c r="C7" s="62" t="s">
        <v>542</v>
      </c>
      <c r="D7" s="62" t="s">
        <v>504</v>
      </c>
      <c r="E7" s="62" t="s">
        <v>799</v>
      </c>
      <c r="F7" s="59" t="s">
        <v>847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885</v>
      </c>
      <c r="C8" s="59" t="s">
        <v>543</v>
      </c>
      <c r="D8" s="59" t="s">
        <v>506</v>
      </c>
      <c r="E8" s="59" t="s">
        <v>800</v>
      </c>
      <c r="F8" s="59" t="s">
        <v>847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885</v>
      </c>
      <c r="C9" s="62" t="s">
        <v>849</v>
      </c>
      <c r="D9" s="62" t="s">
        <v>850</v>
      </c>
      <c r="E9" s="62" t="s">
        <v>266</v>
      </c>
      <c r="F9" s="59" t="s">
        <v>847</v>
      </c>
      <c r="G9" s="63">
        <v>1</v>
      </c>
      <c r="H9" s="60">
        <v>0.035</v>
      </c>
      <c r="I9" s="60">
        <v>0.035</v>
      </c>
    </row>
    <row r="10" spans="1:9">
      <c r="A10" s="64" t="s">
        <v>303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07" customWidth="1"/>
    <col min="11" max="11" width="17.5" style="407" customWidth="1"/>
    <col min="12" max="12" width="6" customWidth="1"/>
    <col min="13" max="13" width="4.25454545454545" customWidth="1"/>
    <col min="14" max="14" width="7.12727272727273" style="78" customWidth="1"/>
  </cols>
  <sheetData>
    <row r="1" s="389" customFormat="1" spans="1:23">
      <c r="A1" s="352" t="s">
        <v>0</v>
      </c>
      <c r="B1" s="353" t="s">
        <v>238</v>
      </c>
      <c r="C1" s="354"/>
      <c r="D1" s="354"/>
      <c r="E1" s="354"/>
      <c r="F1" s="355"/>
      <c r="G1" s="356" t="s">
        <v>239</v>
      </c>
      <c r="H1" s="352" t="s">
        <v>240</v>
      </c>
      <c r="I1" s="81" t="s">
        <v>241</v>
      </c>
      <c r="J1" s="408" t="s">
        <v>242</v>
      </c>
      <c r="K1" s="409" t="s">
        <v>243</v>
      </c>
      <c r="L1" s="371" t="s">
        <v>244</v>
      </c>
      <c r="M1" s="356" t="s">
        <v>245</v>
      </c>
      <c r="N1" s="372" t="s">
        <v>246</v>
      </c>
      <c r="O1" s="373" t="s">
        <v>247</v>
      </c>
      <c r="P1" s="374"/>
      <c r="Q1" s="374"/>
      <c r="R1" s="374"/>
      <c r="S1" s="374"/>
      <c r="T1" s="386"/>
      <c r="U1" s="387" t="s">
        <v>248</v>
      </c>
      <c r="V1" s="388" t="s">
        <v>249</v>
      </c>
      <c r="W1" s="356" t="s">
        <v>250</v>
      </c>
    </row>
    <row r="2" s="389" customFormat="1" ht="15" spans="1:24">
      <c r="A2" s="357"/>
      <c r="B2" s="358"/>
      <c r="C2" s="359"/>
      <c r="D2" s="359"/>
      <c r="E2" s="359"/>
      <c r="F2" s="360"/>
      <c r="G2" s="356"/>
      <c r="H2" s="357"/>
      <c r="I2" s="81"/>
      <c r="J2" s="408"/>
      <c r="K2" s="409"/>
      <c r="L2" s="356"/>
      <c r="M2" s="356"/>
      <c r="N2" s="220"/>
      <c r="O2" s="88" t="s">
        <v>251</v>
      </c>
      <c r="P2" s="117"/>
      <c r="Q2" s="371" t="s">
        <v>252</v>
      </c>
      <c r="R2" s="371"/>
      <c r="S2" s="371" t="s">
        <v>253</v>
      </c>
      <c r="T2" s="390"/>
      <c r="U2" s="391"/>
      <c r="V2" s="388"/>
      <c r="W2" s="356"/>
      <c r="X2" s="392" t="s">
        <v>254</v>
      </c>
    </row>
    <row r="3" s="389" customFormat="1" ht="15.75" customHeight="1" spans="1:23">
      <c r="A3" s="357"/>
      <c r="B3" s="361"/>
      <c r="C3" s="362"/>
      <c r="D3" s="362"/>
      <c r="E3" s="362"/>
      <c r="F3" s="363"/>
      <c r="G3" s="352"/>
      <c r="H3" s="357"/>
      <c r="I3" s="89"/>
      <c r="J3" s="410"/>
      <c r="K3" s="411"/>
      <c r="L3" s="352"/>
      <c r="M3" s="352"/>
      <c r="N3" s="228"/>
      <c r="O3" s="90" t="s">
        <v>255</v>
      </c>
      <c r="P3" s="120" t="s">
        <v>256</v>
      </c>
      <c r="Q3" s="120" t="s">
        <v>255</v>
      </c>
      <c r="R3" s="393" t="s">
        <v>256</v>
      </c>
      <c r="S3" s="393" t="s">
        <v>255</v>
      </c>
      <c r="T3" s="394" t="s">
        <v>256</v>
      </c>
      <c r="U3" s="395" t="s">
        <v>257</v>
      </c>
      <c r="V3" s="396"/>
      <c r="W3" s="352"/>
    </row>
    <row r="4" s="389" customFormat="1" spans="1:24">
      <c r="A4" s="364">
        <f>ROW()-3</f>
        <v>1</v>
      </c>
      <c r="B4" s="365">
        <v>1</v>
      </c>
      <c r="C4" s="365"/>
      <c r="D4" s="365"/>
      <c r="E4" s="365"/>
      <c r="F4" s="365"/>
      <c r="G4" s="365" t="s">
        <v>304</v>
      </c>
      <c r="H4" s="365" t="s">
        <v>259</v>
      </c>
      <c r="I4" s="365" t="s">
        <v>290</v>
      </c>
      <c r="J4" s="412" t="s">
        <v>291</v>
      </c>
      <c r="K4" s="412" t="s">
        <v>280</v>
      </c>
      <c r="L4" s="365" t="s">
        <v>263</v>
      </c>
      <c r="M4" s="365"/>
      <c r="N4" s="375">
        <v>2</v>
      </c>
      <c r="O4" s="376">
        <v>0.679491366057839</v>
      </c>
      <c r="P4" s="377">
        <f>O4*N4</f>
        <v>1.35898273211568</v>
      </c>
      <c r="Q4" s="397">
        <v>0.679491366057839</v>
      </c>
      <c r="R4" s="377">
        <f>N4*Q4</f>
        <v>1.35898273211568</v>
      </c>
      <c r="S4" s="377">
        <v>0.679491366057839</v>
      </c>
      <c r="T4" s="377">
        <f>S4*N4</f>
        <v>1.35898273211568</v>
      </c>
      <c r="U4" s="398">
        <f>IF(T4&gt;0,T4,IF(R4&gt;0,R4,P4))</f>
        <v>1.35898273211568</v>
      </c>
      <c r="V4" s="376"/>
      <c r="W4" s="398"/>
      <c r="X4" s="399"/>
    </row>
    <row r="5" s="389" customFormat="1" spans="1:24">
      <c r="A5" s="366">
        <v>1</v>
      </c>
      <c r="B5" s="367">
        <v>1</v>
      </c>
      <c r="C5" s="367"/>
      <c r="D5" s="367"/>
      <c r="E5" s="367"/>
      <c r="F5" s="367"/>
      <c r="G5" s="367" t="s">
        <v>304</v>
      </c>
      <c r="H5" s="367" t="s">
        <v>259</v>
      </c>
      <c r="I5" s="367" t="s">
        <v>305</v>
      </c>
      <c r="J5" s="413" t="s">
        <v>306</v>
      </c>
      <c r="K5" s="413" t="s">
        <v>307</v>
      </c>
      <c r="L5" s="367" t="s">
        <v>263</v>
      </c>
      <c r="M5" s="367"/>
      <c r="N5" s="378">
        <v>1</v>
      </c>
      <c r="O5" s="379">
        <v>0.40356</v>
      </c>
      <c r="P5" s="380">
        <f t="shared" ref="P5:P24" si="0">O5*N5</f>
        <v>0.40356</v>
      </c>
      <c r="Q5" s="400">
        <v>0.40356</v>
      </c>
      <c r="R5" s="380">
        <f t="shared" ref="R5:R24" si="1">N5*Q5</f>
        <v>0.40356</v>
      </c>
      <c r="S5" s="380">
        <v>0.40356</v>
      </c>
      <c r="T5" s="380">
        <f t="shared" ref="T5:T24" si="2">S5*N5</f>
        <v>0.40356</v>
      </c>
      <c r="U5" s="401">
        <f t="shared" ref="U5:U24" si="3">IF(T5&gt;0,T5,IF(R5&gt;0,R5,P5))</f>
        <v>0.40356</v>
      </c>
      <c r="V5" s="402"/>
      <c r="W5" s="403"/>
      <c r="X5" s="399"/>
    </row>
    <row r="6" s="389" customFormat="1" spans="1:24">
      <c r="A6" s="366">
        <v>1</v>
      </c>
      <c r="B6" s="367">
        <v>1</v>
      </c>
      <c r="C6" s="367"/>
      <c r="D6" s="367"/>
      <c r="E6" s="367"/>
      <c r="F6" s="367"/>
      <c r="G6" s="367" t="s">
        <v>304</v>
      </c>
      <c r="H6" s="367" t="s">
        <v>259</v>
      </c>
      <c r="I6" s="367" t="s">
        <v>275</v>
      </c>
      <c r="J6" s="413" t="s">
        <v>276</v>
      </c>
      <c r="K6" s="413" t="s">
        <v>277</v>
      </c>
      <c r="L6" s="367" t="s">
        <v>263</v>
      </c>
      <c r="M6" s="367"/>
      <c r="N6" s="378">
        <v>1.92</v>
      </c>
      <c r="O6" s="379">
        <v>0.776</v>
      </c>
      <c r="P6" s="380">
        <f t="shared" si="0"/>
        <v>1.48992</v>
      </c>
      <c r="Q6" s="400">
        <v>0.776</v>
      </c>
      <c r="R6" s="380">
        <f t="shared" si="1"/>
        <v>1.48992</v>
      </c>
      <c r="S6" s="380">
        <v>0.776</v>
      </c>
      <c r="T6" s="380">
        <f t="shared" si="2"/>
        <v>1.48992</v>
      </c>
      <c r="U6" s="401">
        <f t="shared" si="3"/>
        <v>1.48992</v>
      </c>
      <c r="V6" s="402"/>
      <c r="W6" s="403"/>
      <c r="X6" s="399"/>
    </row>
    <row r="7" s="389" customFormat="1" spans="1:24">
      <c r="A7" s="366">
        <v>1</v>
      </c>
      <c r="B7" s="367">
        <v>1</v>
      </c>
      <c r="C7" s="367"/>
      <c r="D7" s="367"/>
      <c r="E7" s="367"/>
      <c r="F7" s="367"/>
      <c r="G7" s="367" t="s">
        <v>304</v>
      </c>
      <c r="H7" s="367" t="s">
        <v>259</v>
      </c>
      <c r="I7" s="367" t="s">
        <v>267</v>
      </c>
      <c r="J7" s="413" t="s">
        <v>268</v>
      </c>
      <c r="K7" s="413" t="s">
        <v>269</v>
      </c>
      <c r="L7" s="367" t="s">
        <v>263</v>
      </c>
      <c r="M7" s="367"/>
      <c r="N7" s="378">
        <v>1</v>
      </c>
      <c r="O7" s="379">
        <v>0.0588495575221239</v>
      </c>
      <c r="P7" s="380">
        <f t="shared" si="0"/>
        <v>0.0588495575221239</v>
      </c>
      <c r="Q7" s="400">
        <v>0.0588495575221239</v>
      </c>
      <c r="R7" s="380">
        <f t="shared" si="1"/>
        <v>0.0588495575221239</v>
      </c>
      <c r="S7" s="380">
        <v>0.0588495575221239</v>
      </c>
      <c r="T7" s="380">
        <f t="shared" si="2"/>
        <v>0.0588495575221239</v>
      </c>
      <c r="U7" s="401">
        <f t="shared" si="3"/>
        <v>0.0588495575221239</v>
      </c>
      <c r="V7" s="402"/>
      <c r="W7" s="403"/>
      <c r="X7" s="399"/>
    </row>
    <row r="8" s="389" customFormat="1" spans="1:24">
      <c r="A8" s="366">
        <v>1</v>
      </c>
      <c r="B8" s="367">
        <v>1</v>
      </c>
      <c r="C8" s="367"/>
      <c r="D8" s="367"/>
      <c r="E8" s="367"/>
      <c r="F8" s="367"/>
      <c r="G8" s="367" t="s">
        <v>304</v>
      </c>
      <c r="H8" s="367" t="s">
        <v>259</v>
      </c>
      <c r="I8" s="367" t="s">
        <v>308</v>
      </c>
      <c r="J8" s="413" t="s">
        <v>309</v>
      </c>
      <c r="K8" s="413" t="s">
        <v>280</v>
      </c>
      <c r="L8" s="367" t="s">
        <v>263</v>
      </c>
      <c r="M8" s="367"/>
      <c r="N8" s="378">
        <v>1</v>
      </c>
      <c r="O8" s="379">
        <v>18.7398301796043</v>
      </c>
      <c r="P8" s="380">
        <f t="shared" si="0"/>
        <v>18.7398301796043</v>
      </c>
      <c r="Q8" s="400">
        <v>18.7398301796043</v>
      </c>
      <c r="R8" s="380">
        <f t="shared" si="1"/>
        <v>18.7398301796043</v>
      </c>
      <c r="S8" s="380">
        <v>18.7398301796043</v>
      </c>
      <c r="T8" s="380">
        <f t="shared" si="2"/>
        <v>18.7398301796043</v>
      </c>
      <c r="U8" s="401">
        <f t="shared" si="3"/>
        <v>18.7398301796043</v>
      </c>
      <c r="V8" s="402"/>
      <c r="W8" s="403"/>
      <c r="X8" s="399"/>
    </row>
    <row r="9" s="389" customFormat="1" spans="1:24">
      <c r="A9" s="366">
        <v>1</v>
      </c>
      <c r="B9" s="367">
        <v>1</v>
      </c>
      <c r="C9" s="367"/>
      <c r="D9" s="367"/>
      <c r="E9" s="367"/>
      <c r="F9" s="367"/>
      <c r="G9" s="367" t="s">
        <v>304</v>
      </c>
      <c r="H9" s="367" t="s">
        <v>259</v>
      </c>
      <c r="I9" s="367" t="s">
        <v>299</v>
      </c>
      <c r="J9" s="413" t="s">
        <v>300</v>
      </c>
      <c r="K9" s="413" t="s">
        <v>277</v>
      </c>
      <c r="L9" s="367" t="s">
        <v>263</v>
      </c>
      <c r="M9" s="367"/>
      <c r="N9" s="378">
        <v>0.86</v>
      </c>
      <c r="O9" s="379">
        <v>0.776</v>
      </c>
      <c r="P9" s="380">
        <f t="shared" si="0"/>
        <v>0.66736</v>
      </c>
      <c r="Q9" s="400">
        <v>0.776</v>
      </c>
      <c r="R9" s="380">
        <f t="shared" si="1"/>
        <v>0.66736</v>
      </c>
      <c r="S9" s="380">
        <v>0.776</v>
      </c>
      <c r="T9" s="380">
        <f t="shared" si="2"/>
        <v>0.66736</v>
      </c>
      <c r="U9" s="401">
        <f t="shared" si="3"/>
        <v>0.66736</v>
      </c>
      <c r="V9" s="402"/>
      <c r="W9" s="403"/>
      <c r="X9" s="399"/>
    </row>
    <row r="10" s="389" customFormat="1" spans="1:24">
      <c r="A10" s="366">
        <v>1</v>
      </c>
      <c r="B10" s="367">
        <v>1</v>
      </c>
      <c r="C10" s="367"/>
      <c r="D10" s="367"/>
      <c r="E10" s="367"/>
      <c r="F10" s="367"/>
      <c r="G10" s="367" t="s">
        <v>304</v>
      </c>
      <c r="H10" s="367" t="s">
        <v>259</v>
      </c>
      <c r="I10" s="367" t="s">
        <v>260</v>
      </c>
      <c r="J10" s="413" t="s">
        <v>261</v>
      </c>
      <c r="K10" s="413" t="s">
        <v>262</v>
      </c>
      <c r="L10" s="367" t="s">
        <v>263</v>
      </c>
      <c r="M10" s="367"/>
      <c r="N10" s="378">
        <v>5</v>
      </c>
      <c r="O10" s="379">
        <v>0.0504424778761062</v>
      </c>
      <c r="P10" s="380">
        <f t="shared" si="0"/>
        <v>0.252212389380531</v>
      </c>
      <c r="Q10" s="400">
        <v>0.0504424778761062</v>
      </c>
      <c r="R10" s="380">
        <f t="shared" si="1"/>
        <v>0.252212389380531</v>
      </c>
      <c r="S10" s="380">
        <v>0.0504424778761062</v>
      </c>
      <c r="T10" s="380">
        <f t="shared" si="2"/>
        <v>0.252212389380531</v>
      </c>
      <c r="U10" s="401">
        <f t="shared" si="3"/>
        <v>0.252212389380531</v>
      </c>
      <c r="V10" s="402"/>
      <c r="W10" s="403"/>
      <c r="X10" s="399"/>
    </row>
    <row r="11" s="389" customFormat="1" spans="1:24">
      <c r="A11" s="366">
        <v>1</v>
      </c>
      <c r="B11" s="367">
        <v>1</v>
      </c>
      <c r="C11" s="367"/>
      <c r="D11" s="367"/>
      <c r="E11" s="367"/>
      <c r="F11" s="367"/>
      <c r="G11" s="367" t="s">
        <v>304</v>
      </c>
      <c r="H11" s="367" t="s">
        <v>259</v>
      </c>
      <c r="I11" s="367" t="s">
        <v>284</v>
      </c>
      <c r="J11" s="413" t="s">
        <v>285</v>
      </c>
      <c r="K11" s="413" t="s">
        <v>280</v>
      </c>
      <c r="L11" s="367" t="s">
        <v>263</v>
      </c>
      <c r="M11" s="367"/>
      <c r="N11" s="378">
        <v>6</v>
      </c>
      <c r="O11" s="379">
        <v>0.876374072222222</v>
      </c>
      <c r="P11" s="380">
        <f t="shared" si="0"/>
        <v>5.25824443333333</v>
      </c>
      <c r="Q11" s="400">
        <v>0.876374072222222</v>
      </c>
      <c r="R11" s="380">
        <f t="shared" si="1"/>
        <v>5.25824443333333</v>
      </c>
      <c r="S11" s="380">
        <v>0.876374072222222</v>
      </c>
      <c r="T11" s="380">
        <f t="shared" si="2"/>
        <v>5.25824443333333</v>
      </c>
      <c r="U11" s="401">
        <f t="shared" si="3"/>
        <v>5.25824443333333</v>
      </c>
      <c r="V11" s="402"/>
      <c r="W11" s="403"/>
      <c r="X11" s="399"/>
    </row>
    <row r="12" s="389" customFormat="1" spans="1:24">
      <c r="A12" s="366">
        <v>1</v>
      </c>
      <c r="B12" s="367">
        <v>1</v>
      </c>
      <c r="C12" s="367"/>
      <c r="D12" s="367"/>
      <c r="E12" s="367"/>
      <c r="F12" s="367"/>
      <c r="G12" s="367" t="s">
        <v>304</v>
      </c>
      <c r="H12" s="367" t="s">
        <v>259</v>
      </c>
      <c r="I12" s="367" t="s">
        <v>264</v>
      </c>
      <c r="J12" s="413" t="s">
        <v>265</v>
      </c>
      <c r="K12" s="413" t="s">
        <v>266</v>
      </c>
      <c r="L12" s="367" t="s">
        <v>263</v>
      </c>
      <c r="M12" s="367"/>
      <c r="N12" s="378">
        <v>0.68</v>
      </c>
      <c r="O12" s="379">
        <v>0.910619469026549</v>
      </c>
      <c r="P12" s="380">
        <f t="shared" si="0"/>
        <v>0.619221238938053</v>
      </c>
      <c r="Q12" s="400">
        <v>0.910619469026549</v>
      </c>
      <c r="R12" s="380">
        <f t="shared" si="1"/>
        <v>0.619221238938053</v>
      </c>
      <c r="S12" s="380">
        <v>0.910619469026549</v>
      </c>
      <c r="T12" s="380">
        <f t="shared" si="2"/>
        <v>0.619221238938053</v>
      </c>
      <c r="U12" s="401">
        <f t="shared" si="3"/>
        <v>0.619221238938053</v>
      </c>
      <c r="V12" s="402"/>
      <c r="W12" s="403"/>
      <c r="X12" s="399"/>
    </row>
    <row r="13" s="389" customFormat="1" spans="1:24">
      <c r="A13" s="366">
        <v>1</v>
      </c>
      <c r="B13" s="367">
        <v>1</v>
      </c>
      <c r="C13" s="367"/>
      <c r="D13" s="367"/>
      <c r="E13" s="367"/>
      <c r="F13" s="367"/>
      <c r="G13" s="367" t="s">
        <v>304</v>
      </c>
      <c r="H13" s="367" t="s">
        <v>259</v>
      </c>
      <c r="I13" s="367" t="s">
        <v>292</v>
      </c>
      <c r="J13" s="413" t="s">
        <v>293</v>
      </c>
      <c r="K13" s="413" t="s">
        <v>266</v>
      </c>
      <c r="L13" s="367" t="s">
        <v>263</v>
      </c>
      <c r="M13" s="367"/>
      <c r="N13" s="378">
        <v>0.7</v>
      </c>
      <c r="O13" s="379">
        <v>0.475221238938053</v>
      </c>
      <c r="P13" s="380">
        <f t="shared" si="0"/>
        <v>0.332654867256637</v>
      </c>
      <c r="Q13" s="400">
        <v>0.475221238938053</v>
      </c>
      <c r="R13" s="380">
        <f t="shared" si="1"/>
        <v>0.332654867256637</v>
      </c>
      <c r="S13" s="380">
        <v>0.475221238938053</v>
      </c>
      <c r="T13" s="380">
        <f t="shared" si="2"/>
        <v>0.332654867256637</v>
      </c>
      <c r="U13" s="401">
        <f t="shared" si="3"/>
        <v>0.332654867256637</v>
      </c>
      <c r="V13" s="402"/>
      <c r="W13" s="403"/>
      <c r="X13" s="399"/>
    </row>
    <row r="14" s="389" customFormat="1" spans="1:24">
      <c r="A14" s="366">
        <v>1</v>
      </c>
      <c r="B14" s="367">
        <v>1</v>
      </c>
      <c r="C14" s="367"/>
      <c r="D14" s="367"/>
      <c r="E14" s="367"/>
      <c r="F14" s="367"/>
      <c r="G14" s="367" t="s">
        <v>304</v>
      </c>
      <c r="H14" s="367" t="s">
        <v>259</v>
      </c>
      <c r="I14" s="367" t="s">
        <v>310</v>
      </c>
      <c r="J14" s="413" t="s">
        <v>311</v>
      </c>
      <c r="K14" s="413" t="s">
        <v>312</v>
      </c>
      <c r="L14" s="367" t="s">
        <v>263</v>
      </c>
      <c r="M14" s="367"/>
      <c r="N14" s="378">
        <v>1</v>
      </c>
      <c r="O14" s="379">
        <v>0.2377</v>
      </c>
      <c r="P14" s="380">
        <f t="shared" si="0"/>
        <v>0.2377</v>
      </c>
      <c r="Q14" s="400">
        <v>0.2377</v>
      </c>
      <c r="R14" s="380">
        <f t="shared" si="1"/>
        <v>0.2377</v>
      </c>
      <c r="S14" s="380">
        <v>0.2377</v>
      </c>
      <c r="T14" s="380">
        <f t="shared" si="2"/>
        <v>0.2377</v>
      </c>
      <c r="U14" s="401">
        <f t="shared" si="3"/>
        <v>0.2377</v>
      </c>
      <c r="V14" s="402"/>
      <c r="W14" s="403"/>
      <c r="X14" s="399"/>
    </row>
    <row r="15" s="389" customFormat="1" spans="1:24">
      <c r="A15" s="366">
        <v>1</v>
      </c>
      <c r="B15" s="367">
        <v>1</v>
      </c>
      <c r="C15" s="367"/>
      <c r="D15" s="367"/>
      <c r="E15" s="367"/>
      <c r="F15" s="367"/>
      <c r="G15" s="367" t="s">
        <v>304</v>
      </c>
      <c r="H15" s="367" t="s">
        <v>259</v>
      </c>
      <c r="I15" s="367" t="s">
        <v>301</v>
      </c>
      <c r="J15" s="413" t="s">
        <v>302</v>
      </c>
      <c r="K15" s="413" t="s">
        <v>277</v>
      </c>
      <c r="L15" s="367" t="s">
        <v>263</v>
      </c>
      <c r="M15" s="367"/>
      <c r="N15" s="378">
        <v>0.28</v>
      </c>
      <c r="O15" s="379">
        <v>0.776</v>
      </c>
      <c r="P15" s="380">
        <f t="shared" si="0"/>
        <v>0.21728</v>
      </c>
      <c r="Q15" s="400">
        <v>0.776</v>
      </c>
      <c r="R15" s="380">
        <f t="shared" si="1"/>
        <v>0.21728</v>
      </c>
      <c r="S15" s="380">
        <v>0.776</v>
      </c>
      <c r="T15" s="380">
        <f t="shared" si="2"/>
        <v>0.21728</v>
      </c>
      <c r="U15" s="401">
        <f t="shared" si="3"/>
        <v>0.21728</v>
      </c>
      <c r="V15" s="402"/>
      <c r="W15" s="403"/>
      <c r="X15" s="399"/>
    </row>
    <row r="16" s="389" customFormat="1" spans="1:24">
      <c r="A16" s="366">
        <v>1</v>
      </c>
      <c r="B16" s="367">
        <v>1</v>
      </c>
      <c r="C16" s="367"/>
      <c r="D16" s="367"/>
      <c r="E16" s="367"/>
      <c r="F16" s="367"/>
      <c r="G16" s="367" t="s">
        <v>304</v>
      </c>
      <c r="H16" s="367" t="s">
        <v>259</v>
      </c>
      <c r="I16" s="367" t="s">
        <v>270</v>
      </c>
      <c r="J16" s="413" t="s">
        <v>271</v>
      </c>
      <c r="K16" s="413" t="s">
        <v>272</v>
      </c>
      <c r="L16" s="367" t="s">
        <v>263</v>
      </c>
      <c r="M16" s="367"/>
      <c r="N16" s="378">
        <v>1</v>
      </c>
      <c r="O16" s="379">
        <v>1.254</v>
      </c>
      <c r="P16" s="380">
        <f t="shared" si="0"/>
        <v>1.254</v>
      </c>
      <c r="Q16" s="400">
        <v>1.254</v>
      </c>
      <c r="R16" s="380">
        <f t="shared" si="1"/>
        <v>1.254</v>
      </c>
      <c r="S16" s="380">
        <v>1.254</v>
      </c>
      <c r="T16" s="380">
        <f t="shared" si="2"/>
        <v>1.254</v>
      </c>
      <c r="U16" s="401">
        <f t="shared" si="3"/>
        <v>1.254</v>
      </c>
      <c r="V16" s="402"/>
      <c r="W16" s="403"/>
      <c r="X16" s="399"/>
    </row>
    <row r="17" s="389" customFormat="1" spans="1:24">
      <c r="A17" s="366">
        <v>1</v>
      </c>
      <c r="B17" s="367">
        <v>1</v>
      </c>
      <c r="C17" s="367"/>
      <c r="D17" s="367"/>
      <c r="E17" s="367"/>
      <c r="F17" s="367"/>
      <c r="G17" s="367" t="s">
        <v>304</v>
      </c>
      <c r="H17" s="367" t="s">
        <v>259</v>
      </c>
      <c r="I17" s="367" t="s">
        <v>281</v>
      </c>
      <c r="J17" s="413" t="s">
        <v>282</v>
      </c>
      <c r="K17" s="413" t="s">
        <v>283</v>
      </c>
      <c r="L17" s="367" t="s">
        <v>263</v>
      </c>
      <c r="M17" s="367"/>
      <c r="N17" s="378">
        <v>1</v>
      </c>
      <c r="O17" s="379">
        <v>4.7544</v>
      </c>
      <c r="P17" s="380">
        <f t="shared" si="0"/>
        <v>4.7544</v>
      </c>
      <c r="Q17" s="400">
        <v>4.7544</v>
      </c>
      <c r="R17" s="380">
        <f t="shared" si="1"/>
        <v>4.7544</v>
      </c>
      <c r="S17" s="380">
        <v>4.7544</v>
      </c>
      <c r="T17" s="380">
        <f t="shared" si="2"/>
        <v>4.7544</v>
      </c>
      <c r="U17" s="401">
        <f t="shared" si="3"/>
        <v>4.7544</v>
      </c>
      <c r="V17" s="402"/>
      <c r="W17" s="403"/>
      <c r="X17" s="399"/>
    </row>
    <row r="18" s="389" customFormat="1" spans="1:24">
      <c r="A18" s="366">
        <v>1</v>
      </c>
      <c r="B18" s="367">
        <v>1</v>
      </c>
      <c r="C18" s="367"/>
      <c r="D18" s="367"/>
      <c r="E18" s="367"/>
      <c r="F18" s="367"/>
      <c r="G18" s="367" t="s">
        <v>304</v>
      </c>
      <c r="H18" s="367" t="s">
        <v>259</v>
      </c>
      <c r="I18" s="367" t="s">
        <v>294</v>
      </c>
      <c r="J18" s="413" t="s">
        <v>295</v>
      </c>
      <c r="K18" s="413" t="s">
        <v>277</v>
      </c>
      <c r="L18" s="367" t="s">
        <v>263</v>
      </c>
      <c r="M18" s="367"/>
      <c r="N18" s="378">
        <v>1.01</v>
      </c>
      <c r="O18" s="379">
        <v>0.776</v>
      </c>
      <c r="P18" s="380">
        <f t="shared" si="0"/>
        <v>0.78376</v>
      </c>
      <c r="Q18" s="400">
        <v>0.776</v>
      </c>
      <c r="R18" s="380">
        <f t="shared" si="1"/>
        <v>0.78376</v>
      </c>
      <c r="S18" s="380">
        <v>0.776</v>
      </c>
      <c r="T18" s="380">
        <f t="shared" si="2"/>
        <v>0.78376</v>
      </c>
      <c r="U18" s="401">
        <f t="shared" si="3"/>
        <v>0.78376</v>
      </c>
      <c r="V18" s="402"/>
      <c r="W18" s="403"/>
      <c r="X18" s="399"/>
    </row>
    <row r="19" s="389" customFormat="1" spans="1:24">
      <c r="A19" s="366">
        <v>1</v>
      </c>
      <c r="B19" s="367">
        <v>1</v>
      </c>
      <c r="C19" s="367"/>
      <c r="D19" s="367"/>
      <c r="E19" s="367"/>
      <c r="F19" s="367"/>
      <c r="G19" s="367" t="s">
        <v>304</v>
      </c>
      <c r="H19" s="367" t="s">
        <v>259</v>
      </c>
      <c r="I19" s="367" t="s">
        <v>296</v>
      </c>
      <c r="J19" s="413" t="s">
        <v>297</v>
      </c>
      <c r="K19" s="413" t="s">
        <v>298</v>
      </c>
      <c r="L19" s="367" t="s">
        <v>263</v>
      </c>
      <c r="M19" s="367"/>
      <c r="N19" s="378">
        <v>1</v>
      </c>
      <c r="O19" s="379">
        <v>3.6583</v>
      </c>
      <c r="P19" s="380">
        <f t="shared" si="0"/>
        <v>3.6583</v>
      </c>
      <c r="Q19" s="400">
        <v>3.6583</v>
      </c>
      <c r="R19" s="380">
        <f t="shared" si="1"/>
        <v>3.6583</v>
      </c>
      <c r="S19" s="380">
        <v>3.6583</v>
      </c>
      <c r="T19" s="380">
        <f t="shared" si="2"/>
        <v>3.6583</v>
      </c>
      <c r="U19" s="401">
        <f t="shared" si="3"/>
        <v>3.6583</v>
      </c>
      <c r="V19" s="402"/>
      <c r="W19" s="403"/>
      <c r="X19" s="399"/>
    </row>
    <row r="20" s="389" customFormat="1" spans="1:24">
      <c r="A20" s="366">
        <v>1</v>
      </c>
      <c r="B20" s="367">
        <v>1</v>
      </c>
      <c r="C20" s="367"/>
      <c r="D20" s="367"/>
      <c r="E20" s="367"/>
      <c r="F20" s="367"/>
      <c r="G20" s="367" t="s">
        <v>304</v>
      </c>
      <c r="H20" s="367" t="s">
        <v>259</v>
      </c>
      <c r="I20" s="367" t="s">
        <v>288</v>
      </c>
      <c r="J20" s="413" t="s">
        <v>289</v>
      </c>
      <c r="K20" s="413" t="s">
        <v>280</v>
      </c>
      <c r="L20" s="367" t="s">
        <v>263</v>
      </c>
      <c r="M20" s="367"/>
      <c r="N20" s="378">
        <v>23</v>
      </c>
      <c r="O20" s="379">
        <v>0.427154895190259</v>
      </c>
      <c r="P20" s="380">
        <f t="shared" si="0"/>
        <v>9.82456258937596</v>
      </c>
      <c r="Q20" s="400">
        <v>0.427154895190259</v>
      </c>
      <c r="R20" s="380">
        <f t="shared" si="1"/>
        <v>9.82456258937596</v>
      </c>
      <c r="S20" s="380">
        <v>0.427154895190259</v>
      </c>
      <c r="T20" s="380">
        <f t="shared" si="2"/>
        <v>9.82456258937596</v>
      </c>
      <c r="U20" s="401">
        <f t="shared" si="3"/>
        <v>9.82456258937596</v>
      </c>
      <c r="V20" s="402"/>
      <c r="W20" s="403"/>
      <c r="X20" s="399"/>
    </row>
    <row r="21" s="389" customFormat="1" spans="1:24">
      <c r="A21" s="366">
        <v>1</v>
      </c>
      <c r="B21" s="367">
        <v>1</v>
      </c>
      <c r="C21" s="367"/>
      <c r="D21" s="367"/>
      <c r="E21" s="367"/>
      <c r="F21" s="367"/>
      <c r="G21" s="367" t="s">
        <v>304</v>
      </c>
      <c r="H21" s="367" t="s">
        <v>259</v>
      </c>
      <c r="I21" s="367" t="s">
        <v>286</v>
      </c>
      <c r="J21" s="413" t="s">
        <v>287</v>
      </c>
      <c r="K21" s="413" t="s">
        <v>266</v>
      </c>
      <c r="L21" s="367" t="s">
        <v>263</v>
      </c>
      <c r="M21" s="367"/>
      <c r="N21" s="378">
        <v>1</v>
      </c>
      <c r="O21" s="379">
        <v>0.1862</v>
      </c>
      <c r="P21" s="380">
        <f t="shared" si="0"/>
        <v>0.1862</v>
      </c>
      <c r="Q21" s="400">
        <v>0.1862</v>
      </c>
      <c r="R21" s="380">
        <f t="shared" si="1"/>
        <v>0.1862</v>
      </c>
      <c r="S21" s="380">
        <v>0.1862</v>
      </c>
      <c r="T21" s="380">
        <f t="shared" si="2"/>
        <v>0.1862</v>
      </c>
      <c r="U21" s="401">
        <f t="shared" si="3"/>
        <v>0.1862</v>
      </c>
      <c r="V21" s="402"/>
      <c r="W21" s="403"/>
      <c r="X21" s="399"/>
    </row>
    <row r="22" s="389" customFormat="1" spans="1:24">
      <c r="A22" s="366">
        <v>1</v>
      </c>
      <c r="B22" s="367">
        <v>1</v>
      </c>
      <c r="C22" s="367"/>
      <c r="D22" s="367"/>
      <c r="E22" s="367"/>
      <c r="F22" s="367"/>
      <c r="G22" s="367" t="s">
        <v>304</v>
      </c>
      <c r="H22" s="367" t="s">
        <v>259</v>
      </c>
      <c r="I22" s="367" t="s">
        <v>313</v>
      </c>
      <c r="J22" s="413" t="s">
        <v>314</v>
      </c>
      <c r="K22" s="413" t="s">
        <v>315</v>
      </c>
      <c r="L22" s="367" t="s">
        <v>263</v>
      </c>
      <c r="M22" s="367"/>
      <c r="N22" s="378">
        <v>1</v>
      </c>
      <c r="O22" s="379">
        <v>0.25</v>
      </c>
      <c r="P22" s="380">
        <f t="shared" si="0"/>
        <v>0.25</v>
      </c>
      <c r="Q22" s="400">
        <v>0.25</v>
      </c>
      <c r="R22" s="380">
        <f t="shared" si="1"/>
        <v>0.25</v>
      </c>
      <c r="S22" s="380">
        <v>0.25</v>
      </c>
      <c r="T22" s="380">
        <f t="shared" si="2"/>
        <v>0.25</v>
      </c>
      <c r="U22" s="401">
        <f t="shared" si="3"/>
        <v>0.25</v>
      </c>
      <c r="V22" s="402"/>
      <c r="W22" s="403"/>
      <c r="X22" s="399"/>
    </row>
    <row r="23" s="389" customFormat="1" spans="1:24">
      <c r="A23" s="366">
        <v>1</v>
      </c>
      <c r="B23" s="367">
        <v>1</v>
      </c>
      <c r="C23" s="367"/>
      <c r="D23" s="367"/>
      <c r="E23" s="367"/>
      <c r="F23" s="367"/>
      <c r="G23" s="367" t="s">
        <v>304</v>
      </c>
      <c r="H23" s="367" t="s">
        <v>259</v>
      </c>
      <c r="I23" s="367" t="s">
        <v>273</v>
      </c>
      <c r="J23" s="413" t="s">
        <v>274</v>
      </c>
      <c r="K23" s="413" t="s">
        <v>266</v>
      </c>
      <c r="L23" s="367" t="s">
        <v>263</v>
      </c>
      <c r="M23" s="367"/>
      <c r="N23" s="378">
        <v>2</v>
      </c>
      <c r="O23" s="379">
        <v>0.142198</v>
      </c>
      <c r="P23" s="380">
        <f t="shared" si="0"/>
        <v>0.284396</v>
      </c>
      <c r="Q23" s="400">
        <v>0.142198</v>
      </c>
      <c r="R23" s="380">
        <f t="shared" si="1"/>
        <v>0.284396</v>
      </c>
      <c r="S23" s="380">
        <v>0.142198</v>
      </c>
      <c r="T23" s="380">
        <f t="shared" si="2"/>
        <v>0.284396</v>
      </c>
      <c r="U23" s="401">
        <f t="shared" si="3"/>
        <v>0.284396</v>
      </c>
      <c r="V23" s="402"/>
      <c r="W23" s="403"/>
      <c r="X23" s="399"/>
    </row>
    <row r="24" s="389" customFormat="1" spans="1:24">
      <c r="A24" s="366">
        <v>1</v>
      </c>
      <c r="B24" s="367">
        <v>1</v>
      </c>
      <c r="C24" s="367"/>
      <c r="D24" s="367"/>
      <c r="E24" s="367"/>
      <c r="F24" s="367"/>
      <c r="G24" s="367" t="s">
        <v>304</v>
      </c>
      <c r="H24" s="367" t="s">
        <v>259</v>
      </c>
      <c r="I24" s="367" t="s">
        <v>278</v>
      </c>
      <c r="J24" s="413" t="s">
        <v>279</v>
      </c>
      <c r="K24" s="413" t="s">
        <v>280</v>
      </c>
      <c r="L24" s="367" t="s">
        <v>263</v>
      </c>
      <c r="M24" s="367"/>
      <c r="N24" s="378">
        <v>1</v>
      </c>
      <c r="O24" s="379">
        <v>46.8781122343988</v>
      </c>
      <c r="P24" s="380">
        <f t="shared" si="0"/>
        <v>46.8781122343988</v>
      </c>
      <c r="Q24" s="400">
        <v>46.8781122343988</v>
      </c>
      <c r="R24" s="380">
        <f t="shared" si="1"/>
        <v>46.8781122343988</v>
      </c>
      <c r="S24" s="380">
        <v>46.8781122343988</v>
      </c>
      <c r="T24" s="380">
        <f t="shared" si="2"/>
        <v>46.8781122343988</v>
      </c>
      <c r="U24" s="401">
        <f t="shared" si="3"/>
        <v>46.8781122343988</v>
      </c>
      <c r="V24" s="402"/>
      <c r="W24" s="403"/>
      <c r="X24" s="399"/>
    </row>
    <row r="25" s="389" customFormat="1" ht="14.75" spans="1:23">
      <c r="A25" s="368"/>
      <c r="B25" s="369"/>
      <c r="C25" s="369"/>
      <c r="D25" s="369"/>
      <c r="E25" s="369"/>
      <c r="F25" s="369"/>
      <c r="G25" s="108"/>
      <c r="H25" s="370"/>
      <c r="I25" s="107"/>
      <c r="J25" s="414" t="s">
        <v>303</v>
      </c>
      <c r="K25" s="415"/>
      <c r="L25" s="382"/>
      <c r="M25" s="382"/>
      <c r="N25" s="383"/>
      <c r="O25" s="384"/>
      <c r="P25" s="385">
        <f>SUM(P4:P24)</f>
        <v>97.5095462219254</v>
      </c>
      <c r="Q25" s="385"/>
      <c r="R25" s="385">
        <f>SUM(R4:R24)</f>
        <v>97.5095462219254</v>
      </c>
      <c r="S25" s="385"/>
      <c r="T25" s="385">
        <f>SUM(T4:T24)</f>
        <v>97.5095462219254</v>
      </c>
      <c r="U25" s="404">
        <f>SUM(U4:U24)</f>
        <v>97.5095462219254</v>
      </c>
      <c r="V25" s="416"/>
      <c r="W25" s="417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840</v>
      </c>
      <c r="B1" s="37" t="s">
        <v>841</v>
      </c>
      <c r="C1" s="37" t="s">
        <v>842</v>
      </c>
      <c r="D1" s="37" t="s">
        <v>843</v>
      </c>
      <c r="E1" s="37" t="s">
        <v>844</v>
      </c>
      <c r="F1" s="37" t="s">
        <v>246</v>
      </c>
      <c r="G1" s="37" t="s">
        <v>845</v>
      </c>
      <c r="H1" s="38" t="s">
        <v>303</v>
      </c>
      <c r="I1" s="43" t="s">
        <v>887</v>
      </c>
    </row>
    <row r="2" spans="1:9">
      <c r="A2" s="39" t="s">
        <v>193</v>
      </c>
      <c r="B2" s="46" t="s">
        <v>192</v>
      </c>
      <c r="C2" s="57" t="s">
        <v>856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840</v>
      </c>
      <c r="B1" s="37" t="s">
        <v>841</v>
      </c>
      <c r="C1" s="37" t="s">
        <v>842</v>
      </c>
      <c r="D1" s="37" t="s">
        <v>843</v>
      </c>
      <c r="E1" s="37" t="s">
        <v>844</v>
      </c>
      <c r="F1" s="37" t="s">
        <v>246</v>
      </c>
      <c r="G1" s="37" t="s">
        <v>845</v>
      </c>
      <c r="H1" s="38" t="s">
        <v>303</v>
      </c>
      <c r="I1" s="43" t="s">
        <v>887</v>
      </c>
    </row>
    <row r="2" spans="1:9">
      <c r="A2" s="37" t="s">
        <v>218</v>
      </c>
      <c r="B2" s="37" t="s">
        <v>888</v>
      </c>
      <c r="C2" s="37" t="s">
        <v>351</v>
      </c>
      <c r="D2" s="37" t="s">
        <v>352</v>
      </c>
      <c r="E2" s="37" t="s">
        <v>847</v>
      </c>
      <c r="F2" s="37">
        <v>1</v>
      </c>
      <c r="G2" s="46">
        <v>1.254</v>
      </c>
      <c r="H2" s="56">
        <v>1.254</v>
      </c>
      <c r="I2" s="43" t="s">
        <v>197</v>
      </c>
    </row>
    <row r="3" spans="1:9">
      <c r="A3" s="37" t="s">
        <v>218</v>
      </c>
      <c r="B3" s="37" t="s">
        <v>888</v>
      </c>
      <c r="C3" s="37" t="s">
        <v>889</v>
      </c>
      <c r="D3" s="37" t="s">
        <v>890</v>
      </c>
      <c r="E3" s="37" t="s">
        <v>847</v>
      </c>
      <c r="F3" s="37">
        <v>1</v>
      </c>
      <c r="G3" s="46">
        <v>0.78</v>
      </c>
      <c r="H3" s="56">
        <v>0.78</v>
      </c>
      <c r="I3" s="43" t="s">
        <v>197</v>
      </c>
    </row>
    <row r="4" spans="1:9">
      <c r="A4" s="37" t="s">
        <v>218</v>
      </c>
      <c r="B4" s="37" t="s">
        <v>888</v>
      </c>
      <c r="C4" s="37" t="s">
        <v>690</v>
      </c>
      <c r="D4" s="37" t="s">
        <v>891</v>
      </c>
      <c r="E4" s="37" t="s">
        <v>847</v>
      </c>
      <c r="F4" s="37">
        <v>1</v>
      </c>
      <c r="G4" s="46">
        <v>1.5487</v>
      </c>
      <c r="H4" s="56">
        <v>1.5487</v>
      </c>
      <c r="I4" s="43" t="s">
        <v>197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840</v>
      </c>
      <c r="B1" s="37" t="s">
        <v>841</v>
      </c>
      <c r="C1" s="37" t="s">
        <v>842</v>
      </c>
      <c r="D1" s="37" t="s">
        <v>843</v>
      </c>
      <c r="E1" s="37" t="s">
        <v>844</v>
      </c>
      <c r="F1" s="37" t="s">
        <v>246</v>
      </c>
      <c r="G1" s="37" t="s">
        <v>845</v>
      </c>
      <c r="H1" s="38" t="s">
        <v>303</v>
      </c>
      <c r="I1" s="43" t="s">
        <v>887</v>
      </c>
    </row>
    <row r="2" spans="1:9">
      <c r="A2" s="37" t="s">
        <v>220</v>
      </c>
      <c r="B2" s="37" t="s">
        <v>892</v>
      </c>
      <c r="C2" s="37" t="s">
        <v>260</v>
      </c>
      <c r="D2" s="37" t="s">
        <v>893</v>
      </c>
      <c r="E2" s="37" t="s">
        <v>847</v>
      </c>
      <c r="F2" s="37">
        <v>2</v>
      </c>
      <c r="G2" s="46">
        <v>0.0504</v>
      </c>
      <c r="H2" s="56">
        <v>0.1008</v>
      </c>
      <c r="I2" s="43" t="s">
        <v>894</v>
      </c>
    </row>
    <row r="3" spans="1:9">
      <c r="A3" s="37" t="s">
        <v>220</v>
      </c>
      <c r="B3" s="37" t="s">
        <v>892</v>
      </c>
      <c r="C3" s="37" t="s">
        <v>308</v>
      </c>
      <c r="D3" s="37" t="s">
        <v>895</v>
      </c>
      <c r="E3" s="37" t="s">
        <v>847</v>
      </c>
      <c r="F3" s="37">
        <v>1</v>
      </c>
      <c r="G3" s="46">
        <v>20.32</v>
      </c>
      <c r="H3" s="56">
        <v>20.32</v>
      </c>
      <c r="I3" s="43" t="s">
        <v>894</v>
      </c>
    </row>
    <row r="4" spans="1:9">
      <c r="A4" s="37" t="s">
        <v>220</v>
      </c>
      <c r="B4" s="37" t="s">
        <v>892</v>
      </c>
      <c r="C4" s="37" t="s">
        <v>310</v>
      </c>
      <c r="D4" s="37" t="s">
        <v>896</v>
      </c>
      <c r="E4" s="37" t="s">
        <v>847</v>
      </c>
      <c r="F4" s="37">
        <v>1</v>
      </c>
      <c r="G4" s="46">
        <v>0.2377</v>
      </c>
      <c r="H4" s="56">
        <v>0.2377</v>
      </c>
      <c r="I4" s="43" t="s">
        <v>894</v>
      </c>
    </row>
    <row r="5" spans="1:9">
      <c r="A5" s="37" t="s">
        <v>220</v>
      </c>
      <c r="B5" s="37" t="s">
        <v>892</v>
      </c>
      <c r="C5" s="37" t="s">
        <v>363</v>
      </c>
      <c r="D5" s="37" t="s">
        <v>897</v>
      </c>
      <c r="E5" s="37" t="s">
        <v>847</v>
      </c>
      <c r="F5" s="37">
        <v>1</v>
      </c>
      <c r="G5" s="46">
        <v>0.12</v>
      </c>
      <c r="H5" s="56">
        <v>0.12</v>
      </c>
      <c r="I5" s="43" t="s">
        <v>894</v>
      </c>
    </row>
    <row r="6" spans="1:9">
      <c r="A6" s="37" t="s">
        <v>220</v>
      </c>
      <c r="B6" s="37" t="s">
        <v>892</v>
      </c>
      <c r="C6" s="37" t="s">
        <v>375</v>
      </c>
      <c r="D6" s="37" t="s">
        <v>376</v>
      </c>
      <c r="E6" s="37" t="s">
        <v>847</v>
      </c>
      <c r="F6" s="37">
        <v>1</v>
      </c>
      <c r="G6" s="46">
        <v>0.18</v>
      </c>
      <c r="H6" s="56">
        <v>0.18</v>
      </c>
      <c r="I6" s="43" t="s">
        <v>894</v>
      </c>
    </row>
    <row r="7" spans="1:9">
      <c r="A7" s="37" t="s">
        <v>220</v>
      </c>
      <c r="B7" s="37" t="s">
        <v>892</v>
      </c>
      <c r="C7" s="37" t="s">
        <v>576</v>
      </c>
      <c r="D7" s="37" t="s">
        <v>898</v>
      </c>
      <c r="E7" s="37" t="s">
        <v>847</v>
      </c>
      <c r="F7" s="37">
        <v>0.62</v>
      </c>
      <c r="G7" s="46">
        <v>1.6814</v>
      </c>
      <c r="H7" s="56">
        <v>1.042468</v>
      </c>
      <c r="I7" s="43" t="s">
        <v>894</v>
      </c>
    </row>
    <row r="8" spans="1:9">
      <c r="A8" s="37" t="s">
        <v>220</v>
      </c>
      <c r="B8" s="37" t="s">
        <v>892</v>
      </c>
      <c r="C8" s="37" t="s">
        <v>305</v>
      </c>
      <c r="D8" s="37" t="s">
        <v>899</v>
      </c>
      <c r="E8" s="37" t="s">
        <v>847</v>
      </c>
      <c r="F8" s="37">
        <v>1</v>
      </c>
      <c r="G8" s="46">
        <v>0.4036</v>
      </c>
      <c r="H8" s="56">
        <v>0.4036</v>
      </c>
      <c r="I8" s="43" t="s">
        <v>894</v>
      </c>
    </row>
    <row r="9" spans="1:9">
      <c r="A9" s="37" t="s">
        <v>220</v>
      </c>
      <c r="B9" s="37" t="s">
        <v>892</v>
      </c>
      <c r="C9" s="37" t="s">
        <v>286</v>
      </c>
      <c r="D9" s="37" t="s">
        <v>287</v>
      </c>
      <c r="E9" s="37" t="s">
        <v>847</v>
      </c>
      <c r="F9" s="37">
        <v>1</v>
      </c>
      <c r="G9" s="46">
        <v>0.1862</v>
      </c>
      <c r="H9" s="56">
        <v>0.1862</v>
      </c>
      <c r="I9" s="43" t="s">
        <v>894</v>
      </c>
    </row>
    <row r="10" spans="1:9">
      <c r="A10" s="37" t="s">
        <v>220</v>
      </c>
      <c r="B10" s="37" t="s">
        <v>892</v>
      </c>
      <c r="C10" s="37" t="s">
        <v>313</v>
      </c>
      <c r="D10" s="37" t="s">
        <v>900</v>
      </c>
      <c r="E10" s="37" t="s">
        <v>847</v>
      </c>
      <c r="F10" s="37">
        <v>1</v>
      </c>
      <c r="G10" s="46">
        <v>0.25</v>
      </c>
      <c r="H10" s="56">
        <v>0.25</v>
      </c>
      <c r="I10" s="43" t="s">
        <v>894</v>
      </c>
    </row>
    <row r="11" spans="1:9">
      <c r="A11" s="37" t="s">
        <v>220</v>
      </c>
      <c r="B11" s="37" t="s">
        <v>892</v>
      </c>
      <c r="C11" s="37" t="s">
        <v>849</v>
      </c>
      <c r="D11" s="37" t="s">
        <v>850</v>
      </c>
      <c r="E11" s="37" t="s">
        <v>847</v>
      </c>
      <c r="F11" s="37">
        <v>1</v>
      </c>
      <c r="G11" s="46">
        <v>0.035</v>
      </c>
      <c r="H11" s="56">
        <v>0.035</v>
      </c>
      <c r="I11" s="43" t="s">
        <v>894</v>
      </c>
    </row>
    <row r="12" spans="1:9">
      <c r="A12" s="37" t="s">
        <v>303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840</v>
      </c>
      <c r="B1" s="37" t="s">
        <v>841</v>
      </c>
      <c r="C1" s="37" t="s">
        <v>842</v>
      </c>
      <c r="D1" s="37" t="s">
        <v>843</v>
      </c>
      <c r="E1" s="37" t="s">
        <v>844</v>
      </c>
      <c r="F1" s="37" t="s">
        <v>246</v>
      </c>
      <c r="G1" s="37" t="s">
        <v>845</v>
      </c>
      <c r="H1" s="38" t="s">
        <v>303</v>
      </c>
      <c r="I1" s="43" t="s">
        <v>887</v>
      </c>
    </row>
    <row r="2" spans="1:9">
      <c r="A2" s="37" t="s">
        <v>57</v>
      </c>
      <c r="B2" s="37" t="s">
        <v>901</v>
      </c>
      <c r="C2" s="37" t="s">
        <v>267</v>
      </c>
      <c r="D2" s="37" t="s">
        <v>902</v>
      </c>
      <c r="E2" s="37" t="s">
        <v>847</v>
      </c>
      <c r="F2" s="49">
        <v>1</v>
      </c>
      <c r="G2" s="50">
        <v>0.0588</v>
      </c>
      <c r="H2" s="51">
        <v>0.0588</v>
      </c>
      <c r="I2" s="43" t="s">
        <v>813</v>
      </c>
    </row>
    <row r="3" spans="1:9">
      <c r="A3" s="37" t="s">
        <v>57</v>
      </c>
      <c r="B3" s="37" t="s">
        <v>901</v>
      </c>
      <c r="C3" s="37" t="s">
        <v>611</v>
      </c>
      <c r="D3" s="37" t="s">
        <v>903</v>
      </c>
      <c r="E3" s="37" t="s">
        <v>847</v>
      </c>
      <c r="F3" s="49">
        <v>2</v>
      </c>
      <c r="G3" s="50">
        <v>0.7</v>
      </c>
      <c r="H3" s="51">
        <v>1.4</v>
      </c>
      <c r="I3" s="43" t="s">
        <v>813</v>
      </c>
    </row>
    <row r="4" spans="1:9">
      <c r="A4" s="37" t="s">
        <v>57</v>
      </c>
      <c r="B4" s="37" t="s">
        <v>901</v>
      </c>
      <c r="C4" s="37" t="s">
        <v>673</v>
      </c>
      <c r="D4" s="37" t="s">
        <v>904</v>
      </c>
      <c r="E4" s="37" t="s">
        <v>847</v>
      </c>
      <c r="F4" s="49">
        <v>2</v>
      </c>
      <c r="G4" s="50">
        <v>0.1261</v>
      </c>
      <c r="H4" s="51">
        <v>0.2522</v>
      </c>
      <c r="I4" s="43" t="s">
        <v>813</v>
      </c>
    </row>
    <row r="5" spans="1:9">
      <c r="A5" s="37" t="s">
        <v>57</v>
      </c>
      <c r="B5" s="37" t="s">
        <v>901</v>
      </c>
      <c r="C5" s="37" t="s">
        <v>663</v>
      </c>
      <c r="D5" s="37" t="s">
        <v>664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813</v>
      </c>
    </row>
    <row r="6" spans="1:9">
      <c r="A6" s="37" t="s">
        <v>57</v>
      </c>
      <c r="B6" s="37" t="s">
        <v>901</v>
      </c>
      <c r="C6" s="37" t="s">
        <v>361</v>
      </c>
      <c r="D6" s="37" t="s">
        <v>905</v>
      </c>
      <c r="E6" s="37" t="s">
        <v>847</v>
      </c>
      <c r="F6" s="49">
        <v>1</v>
      </c>
      <c r="G6" s="50">
        <v>0.18</v>
      </c>
      <c r="H6" s="51">
        <v>0.18</v>
      </c>
      <c r="I6" s="43" t="s">
        <v>813</v>
      </c>
    </row>
    <row r="7" spans="1:9">
      <c r="A7" s="37" t="s">
        <v>57</v>
      </c>
      <c r="B7" s="37" t="s">
        <v>901</v>
      </c>
      <c r="C7" s="37" t="s">
        <v>363</v>
      </c>
      <c r="D7" s="37" t="s">
        <v>897</v>
      </c>
      <c r="E7" s="37" t="s">
        <v>847</v>
      </c>
      <c r="F7" s="49">
        <v>3</v>
      </c>
      <c r="G7" s="50">
        <v>0.12</v>
      </c>
      <c r="H7" s="51">
        <v>0.36</v>
      </c>
      <c r="I7" s="43" t="s">
        <v>813</v>
      </c>
    </row>
    <row r="8" spans="1:9">
      <c r="A8" s="37" t="s">
        <v>57</v>
      </c>
      <c r="B8" s="37" t="s">
        <v>901</v>
      </c>
      <c r="C8" s="37" t="s">
        <v>373</v>
      </c>
      <c r="D8" s="37" t="s">
        <v>906</v>
      </c>
      <c r="E8" s="37" t="s">
        <v>847</v>
      </c>
      <c r="F8" s="49">
        <v>3</v>
      </c>
      <c r="G8" s="50">
        <v>0.18</v>
      </c>
      <c r="H8" s="51">
        <v>0.54</v>
      </c>
      <c r="I8" s="43" t="s">
        <v>813</v>
      </c>
    </row>
    <row r="9" spans="1:9">
      <c r="A9" s="37" t="s">
        <v>57</v>
      </c>
      <c r="B9" s="37" t="s">
        <v>901</v>
      </c>
      <c r="C9" s="37" t="s">
        <v>377</v>
      </c>
      <c r="D9" s="37" t="s">
        <v>907</v>
      </c>
      <c r="E9" s="37" t="s">
        <v>847</v>
      </c>
      <c r="F9" s="49">
        <v>3</v>
      </c>
      <c r="G9" s="50">
        <v>0.2</v>
      </c>
      <c r="H9" s="51">
        <v>0.6</v>
      </c>
      <c r="I9" s="43" t="s">
        <v>813</v>
      </c>
    </row>
    <row r="10" spans="1:9">
      <c r="A10" s="37" t="s">
        <v>57</v>
      </c>
      <c r="B10" s="37" t="s">
        <v>901</v>
      </c>
      <c r="C10" s="37" t="s">
        <v>570</v>
      </c>
      <c r="D10" s="37" t="s">
        <v>908</v>
      </c>
      <c r="E10" s="37" t="s">
        <v>847</v>
      </c>
      <c r="F10" s="49">
        <v>0.72</v>
      </c>
      <c r="G10" s="50">
        <v>1.7257</v>
      </c>
      <c r="H10" s="51">
        <v>1.242504</v>
      </c>
      <c r="I10" s="43" t="s">
        <v>813</v>
      </c>
    </row>
    <row r="11" spans="1:9">
      <c r="A11" s="37" t="s">
        <v>57</v>
      </c>
      <c r="B11" s="37" t="s">
        <v>901</v>
      </c>
      <c r="C11" s="37" t="s">
        <v>909</v>
      </c>
      <c r="D11" s="37" t="s">
        <v>910</v>
      </c>
      <c r="E11" s="37" t="s">
        <v>847</v>
      </c>
      <c r="F11" s="49">
        <v>0.12</v>
      </c>
      <c r="G11" s="50">
        <v>2.7434</v>
      </c>
      <c r="H11" s="51">
        <v>0.329208</v>
      </c>
      <c r="I11" s="43" t="s">
        <v>813</v>
      </c>
    </row>
    <row r="12" spans="1:9">
      <c r="A12" s="37" t="s">
        <v>57</v>
      </c>
      <c r="B12" s="37" t="s">
        <v>901</v>
      </c>
      <c r="C12" s="37" t="s">
        <v>572</v>
      </c>
      <c r="D12" s="37" t="s">
        <v>911</v>
      </c>
      <c r="E12" s="37" t="s">
        <v>847</v>
      </c>
      <c r="F12" s="49">
        <v>0.79</v>
      </c>
      <c r="G12" s="50">
        <v>1.6814</v>
      </c>
      <c r="H12" s="51">
        <v>1.328306</v>
      </c>
      <c r="I12" s="43" t="s">
        <v>813</v>
      </c>
    </row>
    <row r="13" spans="1:9">
      <c r="A13" s="37" t="s">
        <v>57</v>
      </c>
      <c r="B13" s="37" t="s">
        <v>901</v>
      </c>
      <c r="C13" s="37" t="s">
        <v>912</v>
      </c>
      <c r="D13" s="37" t="s">
        <v>913</v>
      </c>
      <c r="E13" s="37" t="s">
        <v>847</v>
      </c>
      <c r="F13" s="49">
        <v>0.12</v>
      </c>
      <c r="G13" s="50">
        <v>2.7434</v>
      </c>
      <c r="H13" s="51">
        <v>0.329208</v>
      </c>
      <c r="I13" s="43" t="s">
        <v>813</v>
      </c>
    </row>
    <row r="14" spans="1:9">
      <c r="A14" s="37" t="s">
        <v>57</v>
      </c>
      <c r="B14" s="37" t="s">
        <v>901</v>
      </c>
      <c r="C14" s="37" t="s">
        <v>637</v>
      </c>
      <c r="D14" s="37" t="s">
        <v>914</v>
      </c>
      <c r="E14" s="37" t="s">
        <v>847</v>
      </c>
      <c r="F14" s="49">
        <v>1</v>
      </c>
      <c r="G14" s="50">
        <v>0.7743</v>
      </c>
      <c r="H14" s="51">
        <v>0.7743</v>
      </c>
      <c r="I14" s="43" t="s">
        <v>813</v>
      </c>
    </row>
    <row r="15" spans="1:9">
      <c r="A15" s="37" t="s">
        <v>57</v>
      </c>
      <c r="B15" s="37" t="s">
        <v>901</v>
      </c>
      <c r="C15" s="37" t="s">
        <v>463</v>
      </c>
      <c r="D15" s="37" t="s">
        <v>464</v>
      </c>
      <c r="E15" s="37" t="s">
        <v>847</v>
      </c>
      <c r="F15" s="49">
        <v>1</v>
      </c>
      <c r="G15" s="50">
        <v>1.2157</v>
      </c>
      <c r="H15" s="51">
        <v>1.2157</v>
      </c>
      <c r="I15" s="43" t="s">
        <v>813</v>
      </c>
    </row>
    <row r="16" spans="1:9">
      <c r="A16" s="37" t="s">
        <v>57</v>
      </c>
      <c r="B16" s="37" t="s">
        <v>901</v>
      </c>
      <c r="C16" s="37" t="s">
        <v>465</v>
      </c>
      <c r="D16" s="37" t="s">
        <v>466</v>
      </c>
      <c r="E16" s="37" t="s">
        <v>847</v>
      </c>
      <c r="F16" s="49">
        <v>1</v>
      </c>
      <c r="G16" s="50">
        <v>0.9009</v>
      </c>
      <c r="H16" s="51">
        <v>0.9009</v>
      </c>
      <c r="I16" s="43" t="s">
        <v>813</v>
      </c>
    </row>
    <row r="17" spans="1:9">
      <c r="A17" s="37" t="s">
        <v>57</v>
      </c>
      <c r="B17" s="37" t="s">
        <v>901</v>
      </c>
      <c r="C17" s="37" t="s">
        <v>467</v>
      </c>
      <c r="D17" s="37" t="s">
        <v>468</v>
      </c>
      <c r="E17" s="37" t="s">
        <v>847</v>
      </c>
      <c r="F17" s="49">
        <v>1</v>
      </c>
      <c r="G17" s="50">
        <v>0.2274</v>
      </c>
      <c r="H17" s="51">
        <v>0.2274</v>
      </c>
      <c r="I17" s="43" t="s">
        <v>813</v>
      </c>
    </row>
    <row r="18" spans="1:9">
      <c r="A18" s="37" t="s">
        <v>57</v>
      </c>
      <c r="B18" s="37" t="s">
        <v>901</v>
      </c>
      <c r="C18" s="37" t="s">
        <v>667</v>
      </c>
      <c r="D18" s="37" t="s">
        <v>915</v>
      </c>
      <c r="E18" s="37" t="s">
        <v>847</v>
      </c>
      <c r="F18" s="49">
        <v>1</v>
      </c>
      <c r="G18" s="50">
        <v>1.971</v>
      </c>
      <c r="H18" s="51">
        <v>1.971</v>
      </c>
      <c r="I18" s="43" t="s">
        <v>813</v>
      </c>
    </row>
    <row r="19" spans="1:9">
      <c r="A19" s="37" t="s">
        <v>57</v>
      </c>
      <c r="B19" s="37" t="s">
        <v>901</v>
      </c>
      <c r="C19" s="37" t="s">
        <v>469</v>
      </c>
      <c r="D19" s="37" t="s">
        <v>470</v>
      </c>
      <c r="E19" s="37" t="s">
        <v>847</v>
      </c>
      <c r="F19" s="49">
        <v>1</v>
      </c>
      <c r="G19" s="50">
        <v>2.2453</v>
      </c>
      <c r="H19" s="51">
        <v>2.2453</v>
      </c>
      <c r="I19" s="43" t="s">
        <v>813</v>
      </c>
    </row>
    <row r="20" spans="1:9">
      <c r="A20" s="37" t="s">
        <v>57</v>
      </c>
      <c r="B20" s="37" t="s">
        <v>901</v>
      </c>
      <c r="C20" s="37" t="s">
        <v>471</v>
      </c>
      <c r="D20" s="37" t="s">
        <v>472</v>
      </c>
      <c r="E20" s="37" t="s">
        <v>847</v>
      </c>
      <c r="F20" s="49">
        <v>1</v>
      </c>
      <c r="G20" s="50">
        <v>2.0129</v>
      </c>
      <c r="H20" s="51">
        <v>2.0129</v>
      </c>
      <c r="I20" s="43" t="s">
        <v>813</v>
      </c>
    </row>
    <row r="21" spans="1:9">
      <c r="A21" s="37" t="s">
        <v>57</v>
      </c>
      <c r="B21" s="37" t="s">
        <v>901</v>
      </c>
      <c r="C21" s="37" t="s">
        <v>286</v>
      </c>
      <c r="D21" s="37" t="s">
        <v>287</v>
      </c>
      <c r="E21" s="37" t="s">
        <v>847</v>
      </c>
      <c r="F21" s="49">
        <v>2</v>
      </c>
      <c r="G21" s="50">
        <v>0.1862</v>
      </c>
      <c r="H21" s="51">
        <v>0.3724</v>
      </c>
      <c r="I21" s="43" t="s">
        <v>813</v>
      </c>
    </row>
    <row r="22" spans="1:9">
      <c r="A22" s="37" t="s">
        <v>57</v>
      </c>
      <c r="B22" s="37" t="s">
        <v>901</v>
      </c>
      <c r="C22" s="37" t="s">
        <v>530</v>
      </c>
      <c r="D22" s="37" t="s">
        <v>531</v>
      </c>
      <c r="E22" s="37" t="s">
        <v>847</v>
      </c>
      <c r="F22" s="49">
        <v>1</v>
      </c>
      <c r="G22" s="50">
        <v>0.7543</v>
      </c>
      <c r="H22" s="51">
        <v>0.7543</v>
      </c>
      <c r="I22" s="43" t="s">
        <v>813</v>
      </c>
    </row>
    <row r="23" spans="1:9">
      <c r="A23" s="37" t="s">
        <v>57</v>
      </c>
      <c r="B23" s="37" t="s">
        <v>901</v>
      </c>
      <c r="C23" s="37" t="s">
        <v>719</v>
      </c>
      <c r="D23" s="37" t="s">
        <v>720</v>
      </c>
      <c r="E23" s="37" t="s">
        <v>847</v>
      </c>
      <c r="F23" s="49">
        <v>1</v>
      </c>
      <c r="G23" s="50">
        <v>0.531</v>
      </c>
      <c r="H23" s="51">
        <v>0.531</v>
      </c>
      <c r="I23" s="43" t="s">
        <v>813</v>
      </c>
    </row>
    <row r="24" spans="1:9">
      <c r="A24" s="37" t="s">
        <v>57</v>
      </c>
      <c r="B24" s="37" t="s">
        <v>901</v>
      </c>
      <c r="C24" s="37" t="s">
        <v>532</v>
      </c>
      <c r="D24" s="37" t="s">
        <v>533</v>
      </c>
      <c r="E24" s="37" t="s">
        <v>847</v>
      </c>
      <c r="F24" s="49">
        <v>1</v>
      </c>
      <c r="G24" s="50">
        <v>1.9351</v>
      </c>
      <c r="H24" s="51">
        <v>1.9351</v>
      </c>
      <c r="I24" s="43" t="s">
        <v>813</v>
      </c>
    </row>
    <row r="25" spans="1:9">
      <c r="A25" s="37" t="s">
        <v>57</v>
      </c>
      <c r="B25" s="37" t="s">
        <v>901</v>
      </c>
      <c r="C25" s="37" t="s">
        <v>916</v>
      </c>
      <c r="D25" s="37" t="s">
        <v>917</v>
      </c>
      <c r="E25" s="37" t="s">
        <v>847</v>
      </c>
      <c r="F25" s="49">
        <v>1</v>
      </c>
      <c r="G25" s="50">
        <v>3.4</v>
      </c>
      <c r="H25" s="51">
        <v>3.4</v>
      </c>
      <c r="I25" s="43" t="s">
        <v>813</v>
      </c>
    </row>
    <row r="26" spans="1:9">
      <c r="A26" s="37" t="s">
        <v>303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840</v>
      </c>
      <c r="B1" s="37" t="s">
        <v>841</v>
      </c>
      <c r="C1" s="37" t="s">
        <v>842</v>
      </c>
      <c r="D1" s="37" t="s">
        <v>843</v>
      </c>
      <c r="E1" s="37" t="s">
        <v>844</v>
      </c>
      <c r="F1" s="37" t="s">
        <v>246</v>
      </c>
      <c r="G1" s="37" t="s">
        <v>845</v>
      </c>
      <c r="H1" s="38" t="s">
        <v>303</v>
      </c>
      <c r="I1" s="43" t="s">
        <v>887</v>
      </c>
      <c r="J1" s="41" t="s">
        <v>918</v>
      </c>
    </row>
    <row r="2" spans="1:10">
      <c r="A2" s="37" t="s">
        <v>133</v>
      </c>
      <c r="B2" s="37" t="s">
        <v>892</v>
      </c>
      <c r="C2" s="37" t="s">
        <v>260</v>
      </c>
      <c r="D2" s="37" t="s">
        <v>261</v>
      </c>
      <c r="E2" s="39" t="s">
        <v>847</v>
      </c>
      <c r="F2" s="39">
        <v>3</v>
      </c>
      <c r="G2" s="42">
        <v>0.0504</v>
      </c>
      <c r="H2" s="45">
        <v>0.1512</v>
      </c>
      <c r="I2" s="43" t="s">
        <v>919</v>
      </c>
      <c r="J2" s="44" t="s">
        <v>97</v>
      </c>
    </row>
    <row r="3" spans="1:10">
      <c r="A3" s="37" t="s">
        <v>133</v>
      </c>
      <c r="B3" s="37" t="s">
        <v>892</v>
      </c>
      <c r="C3" s="37" t="s">
        <v>920</v>
      </c>
      <c r="D3" s="37" t="s">
        <v>346</v>
      </c>
      <c r="E3" s="39" t="s">
        <v>847</v>
      </c>
      <c r="F3" s="39">
        <v>1</v>
      </c>
      <c r="G3" s="42">
        <v>60.33</v>
      </c>
      <c r="H3" s="45">
        <v>60.33</v>
      </c>
      <c r="I3" s="43" t="s">
        <v>919</v>
      </c>
      <c r="J3" s="44" t="s">
        <v>97</v>
      </c>
    </row>
    <row r="4" spans="1:10">
      <c r="A4" s="37" t="s">
        <v>133</v>
      </c>
      <c r="B4" s="37" t="s">
        <v>892</v>
      </c>
      <c r="C4" s="37" t="s">
        <v>511</v>
      </c>
      <c r="D4" s="37" t="s">
        <v>512</v>
      </c>
      <c r="E4" s="39" t="s">
        <v>847</v>
      </c>
      <c r="F4" s="39">
        <v>1</v>
      </c>
      <c r="G4" s="42">
        <v>0.83</v>
      </c>
      <c r="H4" s="45">
        <v>0.83</v>
      </c>
      <c r="I4" s="43" t="s">
        <v>919</v>
      </c>
      <c r="J4" s="44" t="s">
        <v>97</v>
      </c>
    </row>
    <row r="5" spans="1:10">
      <c r="A5" s="37" t="s">
        <v>133</v>
      </c>
      <c r="B5" s="37" t="s">
        <v>892</v>
      </c>
      <c r="C5" s="37" t="s">
        <v>921</v>
      </c>
      <c r="D5" s="37" t="s">
        <v>922</v>
      </c>
      <c r="E5" s="39" t="s">
        <v>847</v>
      </c>
      <c r="F5" s="39">
        <v>1</v>
      </c>
      <c r="G5" s="42">
        <v>0.43</v>
      </c>
      <c r="H5" s="45">
        <v>0.43</v>
      </c>
      <c r="I5" s="43" t="s">
        <v>919</v>
      </c>
      <c r="J5" s="44" t="s">
        <v>97</v>
      </c>
    </row>
    <row r="6" spans="1:10">
      <c r="A6" s="37" t="s">
        <v>133</v>
      </c>
      <c r="B6" s="37" t="s">
        <v>892</v>
      </c>
      <c r="C6" s="37" t="s">
        <v>923</v>
      </c>
      <c r="D6" s="37" t="s">
        <v>924</v>
      </c>
      <c r="E6" s="39" t="s">
        <v>847</v>
      </c>
      <c r="F6" s="39">
        <v>1</v>
      </c>
      <c r="G6" s="42">
        <v>0.43</v>
      </c>
      <c r="H6" s="45">
        <v>0.43</v>
      </c>
      <c r="I6" s="43" t="s">
        <v>919</v>
      </c>
      <c r="J6" s="44" t="s">
        <v>97</v>
      </c>
    </row>
    <row r="7" spans="1:10">
      <c r="A7" s="37" t="s">
        <v>133</v>
      </c>
      <c r="B7" s="37" t="s">
        <v>892</v>
      </c>
      <c r="C7" s="37" t="s">
        <v>925</v>
      </c>
      <c r="D7" s="37" t="s">
        <v>926</v>
      </c>
      <c r="E7" s="39" t="s">
        <v>847</v>
      </c>
      <c r="F7" s="39">
        <v>1</v>
      </c>
      <c r="G7" s="42">
        <v>0.43</v>
      </c>
      <c r="H7" s="45">
        <v>0.43</v>
      </c>
      <c r="I7" s="43" t="s">
        <v>919</v>
      </c>
      <c r="J7" s="44" t="s">
        <v>97</v>
      </c>
    </row>
    <row r="8" spans="1:10">
      <c r="A8" s="37" t="s">
        <v>303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840</v>
      </c>
      <c r="B1" s="37" t="s">
        <v>841</v>
      </c>
      <c r="C1" s="37" t="s">
        <v>842</v>
      </c>
      <c r="D1" s="37" t="s">
        <v>843</v>
      </c>
      <c r="E1" s="37" t="s">
        <v>844</v>
      </c>
      <c r="F1" s="37" t="s">
        <v>246</v>
      </c>
      <c r="G1" s="37" t="s">
        <v>845</v>
      </c>
      <c r="H1" s="38" t="s">
        <v>303</v>
      </c>
      <c r="I1" s="43" t="s">
        <v>887</v>
      </c>
      <c r="J1" s="41" t="s">
        <v>918</v>
      </c>
    </row>
    <row r="2" spans="1:10">
      <c r="A2" s="39" t="s">
        <v>927</v>
      </c>
      <c r="B2" s="40" t="s">
        <v>928</v>
      </c>
      <c r="C2" s="41" t="s">
        <v>856</v>
      </c>
      <c r="D2" s="42"/>
      <c r="E2" s="39" t="s">
        <v>24</v>
      </c>
      <c r="F2" s="39">
        <v>1</v>
      </c>
      <c r="G2" s="39">
        <v>45.35</v>
      </c>
      <c r="H2" s="39"/>
      <c r="I2" s="41" t="s">
        <v>919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840</v>
      </c>
      <c r="B1" s="23" t="s">
        <v>842</v>
      </c>
      <c r="C1" s="23" t="s">
        <v>843</v>
      </c>
      <c r="D1" s="23" t="s">
        <v>843</v>
      </c>
      <c r="E1" s="23" t="s">
        <v>929</v>
      </c>
      <c r="F1" s="24" t="s">
        <v>246</v>
      </c>
      <c r="G1" s="25" t="s">
        <v>930</v>
      </c>
      <c r="H1" s="25" t="s">
        <v>931</v>
      </c>
      <c r="I1" s="25" t="s">
        <v>14</v>
      </c>
    </row>
    <row r="2" spans="1:9">
      <c r="A2" s="31" t="s">
        <v>158</v>
      </c>
      <c r="B2" s="31" t="s">
        <v>932</v>
      </c>
      <c r="C2" s="31" t="s">
        <v>933</v>
      </c>
      <c r="D2" s="23" t="s">
        <v>266</v>
      </c>
      <c r="E2" s="28" t="s">
        <v>847</v>
      </c>
      <c r="F2" s="32">
        <v>1</v>
      </c>
      <c r="G2" s="30">
        <v>0.12</v>
      </c>
      <c r="H2" s="30">
        <f t="shared" ref="H2:H10" si="0">F2*G2</f>
        <v>0.12</v>
      </c>
      <c r="I2" s="25" t="s">
        <v>934</v>
      </c>
    </row>
    <row r="3" spans="1:9">
      <c r="A3" s="26" t="s">
        <v>158</v>
      </c>
      <c r="B3" s="26" t="s">
        <v>935</v>
      </c>
      <c r="C3" s="26" t="s">
        <v>936</v>
      </c>
      <c r="D3" s="27" t="s">
        <v>266</v>
      </c>
      <c r="E3" s="28" t="s">
        <v>847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937</v>
      </c>
      <c r="C4" s="31" t="s">
        <v>938</v>
      </c>
      <c r="D4" s="23" t="s">
        <v>266</v>
      </c>
      <c r="E4" s="28" t="s">
        <v>847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939</v>
      </c>
      <c r="C5" s="26" t="s">
        <v>940</v>
      </c>
      <c r="D5" s="27" t="s">
        <v>155</v>
      </c>
      <c r="E5" s="28" t="s">
        <v>847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941</v>
      </c>
      <c r="C6" s="31" t="s">
        <v>942</v>
      </c>
      <c r="D6" s="23" t="s">
        <v>155</v>
      </c>
      <c r="E6" s="28" t="s">
        <v>847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943</v>
      </c>
      <c r="C7" s="26" t="s">
        <v>944</v>
      </c>
      <c r="D7" s="27" t="s">
        <v>266</v>
      </c>
      <c r="E7" s="28" t="s">
        <v>847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945</v>
      </c>
      <c r="C8" s="31" t="s">
        <v>946</v>
      </c>
      <c r="D8" s="23" t="s">
        <v>266</v>
      </c>
      <c r="E8" s="28" t="s">
        <v>847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947</v>
      </c>
      <c r="C9" s="26" t="s">
        <v>948</v>
      </c>
      <c r="D9" s="27" t="s">
        <v>155</v>
      </c>
      <c r="E9" s="28" t="s">
        <v>847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949</v>
      </c>
      <c r="C10" s="31" t="s">
        <v>950</v>
      </c>
      <c r="D10" s="23" t="s">
        <v>155</v>
      </c>
      <c r="E10" s="28" t="s">
        <v>847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303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840</v>
      </c>
      <c r="B1" s="23" t="s">
        <v>842</v>
      </c>
      <c r="C1" s="23" t="s">
        <v>843</v>
      </c>
      <c r="D1" s="23" t="s">
        <v>843</v>
      </c>
      <c r="E1" s="23" t="s">
        <v>929</v>
      </c>
      <c r="F1" s="24" t="s">
        <v>246</v>
      </c>
      <c r="G1" s="25" t="s">
        <v>930</v>
      </c>
      <c r="H1" s="25" t="s">
        <v>931</v>
      </c>
      <c r="I1" s="25" t="s">
        <v>14</v>
      </c>
    </row>
    <row r="2" spans="1:9">
      <c r="A2" s="26" t="s">
        <v>156</v>
      </c>
      <c r="B2" s="26" t="s">
        <v>951</v>
      </c>
      <c r="C2" s="26" t="s">
        <v>952</v>
      </c>
      <c r="D2" s="27" t="s">
        <v>953</v>
      </c>
      <c r="E2" s="28" t="s">
        <v>847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954</v>
      </c>
      <c r="C3" s="31" t="s">
        <v>955</v>
      </c>
      <c r="D3" s="23" t="s">
        <v>155</v>
      </c>
      <c r="E3" s="28" t="s">
        <v>847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956</v>
      </c>
      <c r="C4" s="26" t="s">
        <v>957</v>
      </c>
      <c r="D4" s="27" t="s">
        <v>155</v>
      </c>
      <c r="E4" s="28" t="s">
        <v>847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958</v>
      </c>
      <c r="C5" s="31" t="s">
        <v>952</v>
      </c>
      <c r="D5" s="23" t="s">
        <v>959</v>
      </c>
      <c r="E5" s="28" t="s">
        <v>847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960</v>
      </c>
      <c r="C6" s="26" t="s">
        <v>961</v>
      </c>
      <c r="D6" s="27" t="s">
        <v>962</v>
      </c>
      <c r="E6" s="28" t="s">
        <v>847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963</v>
      </c>
      <c r="C7" s="31" t="s">
        <v>964</v>
      </c>
      <c r="D7" s="23" t="s">
        <v>155</v>
      </c>
      <c r="E7" s="28" t="s">
        <v>847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965</v>
      </c>
      <c r="C8" s="26" t="s">
        <v>966</v>
      </c>
      <c r="D8" s="27" t="s">
        <v>155</v>
      </c>
      <c r="E8" s="28" t="s">
        <v>847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967</v>
      </c>
      <c r="C9" s="31" t="s">
        <v>968</v>
      </c>
      <c r="D9" s="23" t="s">
        <v>155</v>
      </c>
      <c r="E9" s="28" t="s">
        <v>847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969</v>
      </c>
      <c r="C10" s="26" t="s">
        <v>970</v>
      </c>
      <c r="D10" s="27" t="s">
        <v>971</v>
      </c>
      <c r="E10" s="28" t="s">
        <v>847</v>
      </c>
      <c r="F10" s="29">
        <v>0.0005</v>
      </c>
      <c r="G10" s="30">
        <v>276.55</v>
      </c>
      <c r="H10" s="30">
        <f t="shared" si="0"/>
        <v>0.138275</v>
      </c>
      <c r="I10" s="25" t="s">
        <v>934</v>
      </c>
    </row>
    <row r="11" spans="1:9">
      <c r="A11" s="31" t="s">
        <v>156</v>
      </c>
      <c r="B11" s="33" t="s">
        <v>972</v>
      </c>
      <c r="C11" s="33" t="s">
        <v>973</v>
      </c>
      <c r="D11" s="23" t="s">
        <v>266</v>
      </c>
      <c r="E11" s="28" t="s">
        <v>847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974</v>
      </c>
      <c r="C12" s="34" t="s">
        <v>975</v>
      </c>
      <c r="D12" s="27" t="s">
        <v>155</v>
      </c>
      <c r="E12" s="28" t="s">
        <v>847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976</v>
      </c>
      <c r="C13" s="31" t="s">
        <v>977</v>
      </c>
      <c r="D13" s="23" t="s">
        <v>155</v>
      </c>
      <c r="E13" s="28" t="s">
        <v>847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937</v>
      </c>
      <c r="C14" s="26" t="s">
        <v>938</v>
      </c>
      <c r="D14" s="27" t="s">
        <v>266</v>
      </c>
      <c r="E14" s="28" t="s">
        <v>847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978</v>
      </c>
      <c r="C15" s="31" t="s">
        <v>979</v>
      </c>
      <c r="D15" s="23" t="s">
        <v>266</v>
      </c>
      <c r="E15" s="28" t="s">
        <v>847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980</v>
      </c>
      <c r="C16" s="26" t="s">
        <v>981</v>
      </c>
      <c r="D16" s="27" t="s">
        <v>155</v>
      </c>
      <c r="E16" s="28" t="s">
        <v>847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982</v>
      </c>
      <c r="C17" s="31" t="s">
        <v>983</v>
      </c>
      <c r="D17" s="23" t="s">
        <v>155</v>
      </c>
      <c r="E17" s="28" t="s">
        <v>847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984</v>
      </c>
      <c r="C18" s="26" t="s">
        <v>985</v>
      </c>
      <c r="D18" s="27" t="s">
        <v>266</v>
      </c>
      <c r="E18" s="28" t="s">
        <v>847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986</v>
      </c>
      <c r="C19" s="31" t="s">
        <v>987</v>
      </c>
      <c r="D19" s="23" t="s">
        <v>266</v>
      </c>
      <c r="E19" s="28" t="s">
        <v>847</v>
      </c>
      <c r="F19" s="32">
        <v>0.0003</v>
      </c>
      <c r="G19" s="30">
        <v>0</v>
      </c>
      <c r="H19" s="30">
        <f t="shared" si="0"/>
        <v>0</v>
      </c>
      <c r="I19" s="25" t="s">
        <v>934</v>
      </c>
    </row>
    <row r="20" spans="1:9">
      <c r="A20" s="26" t="s">
        <v>156</v>
      </c>
      <c r="B20" s="26" t="s">
        <v>988</v>
      </c>
      <c r="C20" s="26" t="s">
        <v>989</v>
      </c>
      <c r="D20" s="27" t="s">
        <v>266</v>
      </c>
      <c r="E20" s="28" t="s">
        <v>847</v>
      </c>
      <c r="F20" s="29">
        <v>0.0005</v>
      </c>
      <c r="G20" s="30">
        <v>0</v>
      </c>
      <c r="H20" s="30">
        <f t="shared" si="0"/>
        <v>0</v>
      </c>
      <c r="I20" s="25" t="s">
        <v>934</v>
      </c>
    </row>
    <row r="21" spans="1:9">
      <c r="A21" s="31" t="s">
        <v>156</v>
      </c>
      <c r="B21" s="31" t="s">
        <v>990</v>
      </c>
      <c r="C21" s="31" t="s">
        <v>991</v>
      </c>
      <c r="D21" s="23" t="s">
        <v>155</v>
      </c>
      <c r="E21" s="28" t="s">
        <v>847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303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840</v>
      </c>
      <c r="B1" s="16" t="s">
        <v>842</v>
      </c>
      <c r="C1" s="16" t="s">
        <v>843</v>
      </c>
      <c r="D1" s="16" t="s">
        <v>843</v>
      </c>
      <c r="E1" s="16" t="s">
        <v>844</v>
      </c>
      <c r="F1" s="16" t="s">
        <v>246</v>
      </c>
      <c r="G1" s="17" t="s">
        <v>992</v>
      </c>
      <c r="H1" s="17" t="s">
        <v>884</v>
      </c>
      <c r="I1" s="22"/>
      <c r="J1" s="22"/>
      <c r="K1" s="16" t="s">
        <v>840</v>
      </c>
      <c r="L1" s="16" t="s">
        <v>842</v>
      </c>
      <c r="M1" s="16" t="s">
        <v>843</v>
      </c>
      <c r="N1" s="16" t="s">
        <v>843</v>
      </c>
      <c r="O1" s="16" t="s">
        <v>844</v>
      </c>
      <c r="P1" s="16" t="s">
        <v>246</v>
      </c>
      <c r="Q1" s="17" t="s">
        <v>992</v>
      </c>
      <c r="R1" s="17" t="s">
        <v>884</v>
      </c>
    </row>
    <row r="2" spans="1:18">
      <c r="A2" s="18" t="s">
        <v>993</v>
      </c>
      <c r="B2" s="18" t="s">
        <v>994</v>
      </c>
      <c r="C2" s="18" t="s">
        <v>995</v>
      </c>
      <c r="D2" s="18" t="s">
        <v>266</v>
      </c>
      <c r="E2" s="18" t="s">
        <v>847</v>
      </c>
      <c r="F2" s="19">
        <v>1</v>
      </c>
      <c r="G2" s="17">
        <v>0.178</v>
      </c>
      <c r="H2" s="17">
        <v>0.178</v>
      </c>
      <c r="I2" s="22"/>
      <c r="J2" s="22"/>
      <c r="K2" s="20" t="s">
        <v>663</v>
      </c>
      <c r="L2" s="18" t="s">
        <v>671</v>
      </c>
      <c r="M2" s="18" t="s">
        <v>672</v>
      </c>
      <c r="N2" s="18" t="s">
        <v>727</v>
      </c>
      <c r="O2" s="18" t="s">
        <v>847</v>
      </c>
      <c r="P2" s="19">
        <v>2</v>
      </c>
      <c r="Q2" s="17">
        <v>0.05</v>
      </c>
      <c r="R2" s="17">
        <v>0.1</v>
      </c>
    </row>
    <row r="3" spans="1:18">
      <c r="A3" s="20" t="s">
        <v>993</v>
      </c>
      <c r="B3" s="20" t="s">
        <v>611</v>
      </c>
      <c r="C3" s="20" t="s">
        <v>612</v>
      </c>
      <c r="D3" s="20" t="s">
        <v>725</v>
      </c>
      <c r="E3" s="18" t="s">
        <v>847</v>
      </c>
      <c r="F3" s="21">
        <v>2</v>
      </c>
      <c r="G3" s="17">
        <v>0.7</v>
      </c>
      <c r="H3" s="17">
        <v>1.4</v>
      </c>
      <c r="I3" s="22"/>
      <c r="J3" s="22"/>
      <c r="K3" s="20" t="s">
        <v>663</v>
      </c>
      <c r="L3" s="20" t="s">
        <v>635</v>
      </c>
      <c r="M3" s="20" t="s">
        <v>636</v>
      </c>
      <c r="N3" s="20" t="s">
        <v>729</v>
      </c>
      <c r="O3" s="18" t="s">
        <v>847</v>
      </c>
      <c r="P3" s="21">
        <v>2</v>
      </c>
      <c r="Q3" s="17">
        <v>0.0949</v>
      </c>
      <c r="R3" s="17">
        <v>0.1898</v>
      </c>
    </row>
    <row r="4" spans="1:18">
      <c r="A4" s="18" t="s">
        <v>993</v>
      </c>
      <c r="B4" s="18" t="s">
        <v>673</v>
      </c>
      <c r="C4" s="18" t="s">
        <v>674</v>
      </c>
      <c r="D4" s="18" t="s">
        <v>779</v>
      </c>
      <c r="E4" s="18" t="s">
        <v>847</v>
      </c>
      <c r="F4" s="19">
        <v>2</v>
      </c>
      <c r="G4" s="17">
        <v>0.12</v>
      </c>
      <c r="H4" s="17">
        <v>0.24</v>
      </c>
      <c r="I4" s="22"/>
      <c r="J4" s="22"/>
      <c r="K4" s="20" t="s">
        <v>663</v>
      </c>
      <c r="L4" s="18" t="s">
        <v>633</v>
      </c>
      <c r="M4" s="18" t="s">
        <v>634</v>
      </c>
      <c r="N4" s="18" t="s">
        <v>730</v>
      </c>
      <c r="O4" s="18" t="s">
        <v>847</v>
      </c>
      <c r="P4" s="19">
        <v>1</v>
      </c>
      <c r="Q4" s="17">
        <v>0.12</v>
      </c>
      <c r="R4" s="17">
        <v>0.12</v>
      </c>
    </row>
    <row r="5" spans="1:18">
      <c r="A5" s="20" t="s">
        <v>993</v>
      </c>
      <c r="B5" s="20" t="s">
        <v>663</v>
      </c>
      <c r="C5" s="20" t="s">
        <v>664</v>
      </c>
      <c r="D5" s="20" t="s">
        <v>266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663</v>
      </c>
      <c r="L5" s="20" t="s">
        <v>453</v>
      </c>
      <c r="M5" s="20" t="s">
        <v>454</v>
      </c>
      <c r="N5" s="20" t="s">
        <v>266</v>
      </c>
      <c r="O5" s="18" t="s">
        <v>847</v>
      </c>
      <c r="P5" s="21">
        <v>1</v>
      </c>
      <c r="Q5" s="17">
        <v>2.288</v>
      </c>
      <c r="R5" s="17">
        <v>2.288</v>
      </c>
    </row>
    <row r="6" spans="1:18">
      <c r="A6" s="18" t="s">
        <v>993</v>
      </c>
      <c r="B6" s="18" t="s">
        <v>351</v>
      </c>
      <c r="C6" s="18" t="s">
        <v>352</v>
      </c>
      <c r="D6" s="18" t="s">
        <v>266</v>
      </c>
      <c r="E6" s="18" t="s">
        <v>847</v>
      </c>
      <c r="F6" s="19">
        <v>1</v>
      </c>
      <c r="G6" s="17">
        <v>1.254</v>
      </c>
      <c r="H6" s="17">
        <v>1.254</v>
      </c>
      <c r="I6" s="22"/>
      <c r="J6" s="22"/>
      <c r="K6" s="20" t="s">
        <v>663</v>
      </c>
      <c r="L6" s="18" t="s">
        <v>455</v>
      </c>
      <c r="M6" s="18" t="s">
        <v>456</v>
      </c>
      <c r="N6" s="18" t="s">
        <v>731</v>
      </c>
      <c r="O6" s="18" t="s">
        <v>847</v>
      </c>
      <c r="P6" s="19">
        <v>2</v>
      </c>
      <c r="Q6" s="17">
        <v>0.351</v>
      </c>
      <c r="R6" s="17">
        <v>0.702</v>
      </c>
    </row>
    <row r="7" spans="1:18">
      <c r="A7" s="20" t="s">
        <v>993</v>
      </c>
      <c r="B7" s="20" t="s">
        <v>912</v>
      </c>
      <c r="C7" s="20" t="s">
        <v>573</v>
      </c>
      <c r="D7" s="20" t="s">
        <v>996</v>
      </c>
      <c r="E7" s="18" t="s">
        <v>847</v>
      </c>
      <c r="F7" s="21">
        <v>0.84</v>
      </c>
      <c r="G7" s="17">
        <v>2.7434</v>
      </c>
      <c r="H7" s="17">
        <v>2.304456</v>
      </c>
      <c r="I7" s="22"/>
      <c r="J7" s="22"/>
      <c r="K7" s="20" t="s">
        <v>663</v>
      </c>
      <c r="L7" s="20" t="s">
        <v>457</v>
      </c>
      <c r="M7" s="20" t="s">
        <v>458</v>
      </c>
      <c r="N7" s="20" t="s">
        <v>266</v>
      </c>
      <c r="O7" s="18" t="s">
        <v>847</v>
      </c>
      <c r="P7" s="21">
        <v>1</v>
      </c>
      <c r="Q7" s="17">
        <v>0.26</v>
      </c>
      <c r="R7" s="17">
        <v>0.26</v>
      </c>
    </row>
    <row r="8" spans="1:18">
      <c r="A8" s="18" t="s">
        <v>993</v>
      </c>
      <c r="B8" s="18" t="s">
        <v>465</v>
      </c>
      <c r="C8" s="18" t="s">
        <v>466</v>
      </c>
      <c r="D8" s="18" t="s">
        <v>266</v>
      </c>
      <c r="E8" s="18" t="s">
        <v>847</v>
      </c>
      <c r="F8" s="19">
        <v>1</v>
      </c>
      <c r="G8" s="17">
        <v>0.9009</v>
      </c>
      <c r="H8" s="17">
        <v>0.9009</v>
      </c>
      <c r="I8" s="22"/>
      <c r="J8" s="22"/>
      <c r="K8" s="20" t="s">
        <v>663</v>
      </c>
      <c r="L8" s="18" t="s">
        <v>459</v>
      </c>
      <c r="M8" s="18" t="s">
        <v>460</v>
      </c>
      <c r="N8" s="18" t="s">
        <v>266</v>
      </c>
      <c r="O8" s="18" t="s">
        <v>847</v>
      </c>
      <c r="P8" s="19">
        <v>3</v>
      </c>
      <c r="Q8" s="17">
        <v>0.1588</v>
      </c>
      <c r="R8" s="17">
        <v>0.4764</v>
      </c>
    </row>
    <row r="9" spans="1:18">
      <c r="A9" s="20" t="s">
        <v>993</v>
      </c>
      <c r="B9" s="20" t="s">
        <v>778</v>
      </c>
      <c r="C9" s="20" t="s">
        <v>997</v>
      </c>
      <c r="D9" s="20" t="s">
        <v>266</v>
      </c>
      <c r="E9" s="18" t="s">
        <v>847</v>
      </c>
      <c r="F9" s="21">
        <v>1</v>
      </c>
      <c r="G9" s="17">
        <v>0.95</v>
      </c>
      <c r="H9" s="17">
        <v>0.95</v>
      </c>
      <c r="I9" s="22"/>
      <c r="J9" s="22"/>
      <c r="K9" s="20" t="s">
        <v>663</v>
      </c>
      <c r="L9" s="20" t="s">
        <v>461</v>
      </c>
      <c r="M9" s="20" t="s">
        <v>462</v>
      </c>
      <c r="N9" s="20" t="s">
        <v>266</v>
      </c>
      <c r="O9" s="18" t="s">
        <v>847</v>
      </c>
      <c r="P9" s="21">
        <v>4</v>
      </c>
      <c r="Q9" s="17">
        <v>0.0906</v>
      </c>
      <c r="R9" s="17">
        <v>0.3624</v>
      </c>
    </row>
    <row r="10" spans="1:18">
      <c r="A10" s="18" t="s">
        <v>993</v>
      </c>
      <c r="B10" s="18" t="s">
        <v>780</v>
      </c>
      <c r="C10" s="18" t="s">
        <v>998</v>
      </c>
      <c r="D10" s="18" t="s">
        <v>999</v>
      </c>
      <c r="E10" s="18" t="s">
        <v>847</v>
      </c>
      <c r="F10" s="19">
        <v>1</v>
      </c>
      <c r="G10" s="17">
        <v>2.75</v>
      </c>
      <c r="H10" s="17">
        <v>2.75</v>
      </c>
      <c r="I10" s="22"/>
      <c r="J10" s="22"/>
      <c r="K10" s="20" t="s">
        <v>663</v>
      </c>
      <c r="L10" s="18" t="s">
        <v>617</v>
      </c>
      <c r="M10" s="18" t="s">
        <v>618</v>
      </c>
      <c r="N10" s="18" t="s">
        <v>732</v>
      </c>
      <c r="O10" s="18" t="s">
        <v>847</v>
      </c>
      <c r="P10" s="19">
        <v>2</v>
      </c>
      <c r="Q10" s="17">
        <v>0.531</v>
      </c>
      <c r="R10" s="17">
        <v>1.062</v>
      </c>
    </row>
    <row r="11" spans="1:18">
      <c r="A11" s="20" t="s">
        <v>993</v>
      </c>
      <c r="B11" s="20" t="s">
        <v>781</v>
      </c>
      <c r="C11" s="20" t="s">
        <v>1000</v>
      </c>
      <c r="D11" s="20" t="s">
        <v>266</v>
      </c>
      <c r="E11" s="18" t="s">
        <v>847</v>
      </c>
      <c r="F11" s="21">
        <v>1</v>
      </c>
      <c r="G11" s="17">
        <v>0.8</v>
      </c>
      <c r="H11" s="17">
        <v>0.8</v>
      </c>
      <c r="I11" s="22"/>
      <c r="J11" s="22"/>
      <c r="K11" s="20" t="s">
        <v>663</v>
      </c>
      <c r="L11" s="20" t="s">
        <v>679</v>
      </c>
      <c r="M11" s="20" t="s">
        <v>680</v>
      </c>
      <c r="N11" s="20" t="s">
        <v>733</v>
      </c>
      <c r="O11" s="18" t="s">
        <v>847</v>
      </c>
      <c r="P11" s="21">
        <v>2</v>
      </c>
      <c r="Q11" s="17">
        <v>0.1429</v>
      </c>
      <c r="R11" s="17">
        <v>0.2858</v>
      </c>
    </row>
    <row r="12" spans="1:18">
      <c r="A12" s="18" t="s">
        <v>993</v>
      </c>
      <c r="B12" s="18" t="s">
        <v>849</v>
      </c>
      <c r="C12" s="18" t="s">
        <v>850</v>
      </c>
      <c r="D12" s="18" t="s">
        <v>266</v>
      </c>
      <c r="E12" s="18" t="s">
        <v>847</v>
      </c>
      <c r="F12" s="19">
        <v>1</v>
      </c>
      <c r="G12" s="17">
        <v>0.035</v>
      </c>
      <c r="H12" s="17">
        <v>0.035</v>
      </c>
      <c r="I12" s="22"/>
      <c r="J12" s="22"/>
      <c r="K12" s="20" t="s">
        <v>663</v>
      </c>
      <c r="L12" s="18" t="s">
        <v>604</v>
      </c>
      <c r="M12" s="18" t="s">
        <v>605</v>
      </c>
      <c r="N12" s="18" t="s">
        <v>734</v>
      </c>
      <c r="O12" s="18" t="s">
        <v>847</v>
      </c>
      <c r="P12" s="19">
        <v>3</v>
      </c>
      <c r="Q12" s="17">
        <v>0.1357</v>
      </c>
      <c r="R12" s="17">
        <v>0.4071</v>
      </c>
    </row>
    <row r="13" spans="1:18">
      <c r="A13" s="18" t="s">
        <v>303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663</v>
      </c>
      <c r="L13" s="20" t="s">
        <v>606</v>
      </c>
      <c r="M13" s="20" t="s">
        <v>607</v>
      </c>
      <c r="N13" s="20" t="s">
        <v>735</v>
      </c>
      <c r="O13" s="18" t="s">
        <v>847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663</v>
      </c>
      <c r="L14" s="18" t="s">
        <v>682</v>
      </c>
      <c r="M14" s="18" t="s">
        <v>683</v>
      </c>
      <c r="N14" s="18" t="s">
        <v>736</v>
      </c>
      <c r="O14" s="18" t="s">
        <v>847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840</v>
      </c>
      <c r="B1" s="11" t="s">
        <v>1001</v>
      </c>
      <c r="C1" s="11" t="s">
        <v>842</v>
      </c>
      <c r="D1" s="11" t="s">
        <v>843</v>
      </c>
      <c r="E1" s="11" t="s">
        <v>843</v>
      </c>
      <c r="F1" s="11" t="s">
        <v>844</v>
      </c>
      <c r="G1" s="11" t="s">
        <v>246</v>
      </c>
      <c r="H1" s="11" t="s">
        <v>1002</v>
      </c>
      <c r="I1" s="11" t="s">
        <v>931</v>
      </c>
    </row>
    <row r="2" spans="1:9">
      <c r="A2" s="12" t="s">
        <v>207</v>
      </c>
      <c r="B2" s="12" t="s">
        <v>1003</v>
      </c>
      <c r="C2" s="12" t="s">
        <v>570</v>
      </c>
      <c r="D2" s="12" t="s">
        <v>571</v>
      </c>
      <c r="E2" s="12" t="s">
        <v>774</v>
      </c>
      <c r="F2" s="12" t="s">
        <v>263</v>
      </c>
      <c r="G2" s="12">
        <v>0.1</v>
      </c>
      <c r="H2" s="12">
        <v>1.7257</v>
      </c>
      <c r="I2" s="12">
        <v>0.17257</v>
      </c>
    </row>
    <row r="3" spans="1:9">
      <c r="A3" s="12" t="s">
        <v>207</v>
      </c>
      <c r="B3" s="12" t="s">
        <v>1003</v>
      </c>
      <c r="C3" s="12" t="s">
        <v>286</v>
      </c>
      <c r="D3" s="12" t="s">
        <v>287</v>
      </c>
      <c r="E3" s="12"/>
      <c r="F3" s="12" t="s">
        <v>263</v>
      </c>
      <c r="G3" s="12">
        <v>2</v>
      </c>
      <c r="H3" s="12">
        <v>0.1862</v>
      </c>
      <c r="I3" s="12">
        <v>0.3724</v>
      </c>
    </row>
    <row r="4" spans="1:9">
      <c r="A4" s="12" t="s">
        <v>207</v>
      </c>
      <c r="B4" s="12" t="s">
        <v>1003</v>
      </c>
      <c r="C4" s="12" t="s">
        <v>661</v>
      </c>
      <c r="D4" s="12" t="s">
        <v>662</v>
      </c>
      <c r="E4" s="12"/>
      <c r="F4" s="12" t="s">
        <v>772</v>
      </c>
      <c r="G4" s="12">
        <v>1</v>
      </c>
      <c r="H4" s="12">
        <v>2.4</v>
      </c>
      <c r="I4" s="12">
        <v>2.4</v>
      </c>
    </row>
    <row r="5" spans="1:9">
      <c r="A5" s="12" t="s">
        <v>207</v>
      </c>
      <c r="B5" s="12" t="s">
        <v>1003</v>
      </c>
      <c r="C5" s="12" t="s">
        <v>1004</v>
      </c>
      <c r="D5" s="12" t="s">
        <v>1005</v>
      </c>
      <c r="E5" s="12" t="s">
        <v>1006</v>
      </c>
      <c r="F5" s="12" t="s">
        <v>263</v>
      </c>
      <c r="G5" s="12">
        <v>1</v>
      </c>
      <c r="H5" s="12">
        <v>0.03</v>
      </c>
      <c r="I5" s="12">
        <v>0.03</v>
      </c>
    </row>
    <row r="6" spans="1:9">
      <c r="A6" s="12" t="s">
        <v>207</v>
      </c>
      <c r="B6" s="12" t="s">
        <v>1003</v>
      </c>
      <c r="C6" s="12" t="s">
        <v>576</v>
      </c>
      <c r="D6" s="12" t="s">
        <v>577</v>
      </c>
      <c r="E6" s="12" t="s">
        <v>773</v>
      </c>
      <c r="F6" s="12" t="s">
        <v>263</v>
      </c>
      <c r="G6" s="12">
        <v>0.1</v>
      </c>
      <c r="H6" s="12">
        <v>1.6814</v>
      </c>
      <c r="I6" s="12">
        <v>0.16814</v>
      </c>
    </row>
    <row r="7" spans="1:9">
      <c r="A7" s="12" t="s">
        <v>207</v>
      </c>
      <c r="B7" s="12" t="s">
        <v>1003</v>
      </c>
      <c r="C7" s="12" t="s">
        <v>647</v>
      </c>
      <c r="D7" s="12" t="s">
        <v>648</v>
      </c>
      <c r="E7" s="12"/>
      <c r="F7" s="12" t="s">
        <v>263</v>
      </c>
      <c r="G7" s="12">
        <v>1</v>
      </c>
      <c r="H7" s="12">
        <v>0.2655</v>
      </c>
      <c r="I7" s="12">
        <v>0.2655</v>
      </c>
    </row>
    <row r="8" spans="1:9">
      <c r="A8" s="12" t="s">
        <v>207</v>
      </c>
      <c r="B8" s="12" t="s">
        <v>1003</v>
      </c>
      <c r="C8" s="12" t="s">
        <v>375</v>
      </c>
      <c r="D8" s="12" t="s">
        <v>376</v>
      </c>
      <c r="E8" s="12"/>
      <c r="F8" s="12" t="s">
        <v>263</v>
      </c>
      <c r="G8" s="12">
        <v>2</v>
      </c>
      <c r="H8" s="12">
        <v>0.18</v>
      </c>
      <c r="I8" s="12">
        <v>0.36</v>
      </c>
    </row>
    <row r="9" spans="1:9">
      <c r="A9" s="12" t="s">
        <v>207</v>
      </c>
      <c r="B9" s="12" t="s">
        <v>1003</v>
      </c>
      <c r="C9" s="12" t="s">
        <v>363</v>
      </c>
      <c r="D9" s="12" t="s">
        <v>364</v>
      </c>
      <c r="E9" s="12" t="s">
        <v>770</v>
      </c>
      <c r="F9" s="12" t="s">
        <v>263</v>
      </c>
      <c r="G9" s="12">
        <v>2</v>
      </c>
      <c r="H9" s="12">
        <v>0.12</v>
      </c>
      <c r="I9" s="12">
        <v>0.24</v>
      </c>
    </row>
    <row r="10" spans="1:9">
      <c r="A10" s="13" t="s">
        <v>303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661</v>
      </c>
      <c r="B11" s="12" t="s">
        <v>662</v>
      </c>
      <c r="C11" s="12" t="s">
        <v>585</v>
      </c>
      <c r="D11" s="12" t="s">
        <v>586</v>
      </c>
      <c r="E11" s="12"/>
      <c r="F11" s="12" t="s">
        <v>263</v>
      </c>
      <c r="G11" s="12">
        <v>1</v>
      </c>
      <c r="H11" s="12">
        <v>0.19</v>
      </c>
      <c r="I11" s="12">
        <v>0.19</v>
      </c>
    </row>
    <row r="12" spans="1:9">
      <c r="A12" s="12" t="s">
        <v>661</v>
      </c>
      <c r="B12" s="12" t="s">
        <v>662</v>
      </c>
      <c r="C12" s="12" t="s">
        <v>385</v>
      </c>
      <c r="D12" s="12" t="s">
        <v>1007</v>
      </c>
      <c r="E12" s="12"/>
      <c r="F12" s="12" t="s">
        <v>263</v>
      </c>
      <c r="G12" s="12">
        <v>1</v>
      </c>
      <c r="H12" s="12">
        <v>0.16</v>
      </c>
      <c r="I12" s="12">
        <v>0.16</v>
      </c>
    </row>
    <row r="13" spans="1:9">
      <c r="A13" s="12" t="s">
        <v>661</v>
      </c>
      <c r="B13" s="12" t="s">
        <v>662</v>
      </c>
      <c r="C13" s="12" t="s">
        <v>383</v>
      </c>
      <c r="D13" s="12" t="s">
        <v>384</v>
      </c>
      <c r="E13" s="12"/>
      <c r="F13" s="12" t="s">
        <v>263</v>
      </c>
      <c r="G13" s="12">
        <v>1</v>
      </c>
      <c r="H13" s="12">
        <v>0.3</v>
      </c>
      <c r="I13" s="12">
        <v>0.3</v>
      </c>
    </row>
    <row r="14" spans="1:9">
      <c r="A14" s="12" t="s">
        <v>661</v>
      </c>
      <c r="B14" s="12" t="s">
        <v>662</v>
      </c>
      <c r="C14" s="12" t="s">
        <v>381</v>
      </c>
      <c r="D14" s="12" t="s">
        <v>382</v>
      </c>
      <c r="E14" s="12"/>
      <c r="F14" s="12" t="s">
        <v>263</v>
      </c>
      <c r="G14" s="12">
        <v>2</v>
      </c>
      <c r="H14" s="12">
        <v>0.1</v>
      </c>
      <c r="I14" s="12">
        <v>0.2</v>
      </c>
    </row>
    <row r="15" spans="1:9">
      <c r="A15" s="12" t="s">
        <v>661</v>
      </c>
      <c r="B15" s="12" t="s">
        <v>662</v>
      </c>
      <c r="C15" s="12" t="s">
        <v>695</v>
      </c>
      <c r="D15" s="12" t="s">
        <v>696</v>
      </c>
      <c r="E15" s="12"/>
      <c r="F15" s="12" t="s">
        <v>263</v>
      </c>
      <c r="G15" s="12">
        <v>3</v>
      </c>
      <c r="H15" s="12">
        <v>0.15</v>
      </c>
      <c r="I15" s="12">
        <v>0.45</v>
      </c>
    </row>
    <row r="16" spans="1:9">
      <c r="A16" s="12" t="s">
        <v>661</v>
      </c>
      <c r="B16" s="12" t="s">
        <v>662</v>
      </c>
      <c r="C16" s="12" t="s">
        <v>379</v>
      </c>
      <c r="D16" s="12" t="s">
        <v>380</v>
      </c>
      <c r="E16" s="12"/>
      <c r="F16" s="12" t="s">
        <v>263</v>
      </c>
      <c r="G16" s="12">
        <v>1</v>
      </c>
      <c r="H16" s="12">
        <v>1.1</v>
      </c>
      <c r="I16" s="12">
        <v>1.1</v>
      </c>
    </row>
    <row r="17" spans="1:9">
      <c r="A17" s="13" t="s">
        <v>303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2" t="s">
        <v>0</v>
      </c>
      <c r="B1" s="353" t="s">
        <v>238</v>
      </c>
      <c r="C1" s="354"/>
      <c r="D1" s="354"/>
      <c r="E1" s="354"/>
      <c r="F1" s="355"/>
      <c r="G1" s="356" t="s">
        <v>239</v>
      </c>
      <c r="H1" s="352" t="s">
        <v>240</v>
      </c>
      <c r="I1" s="81" t="s">
        <v>241</v>
      </c>
      <c r="J1" s="356" t="s">
        <v>242</v>
      </c>
      <c r="K1" s="81" t="s">
        <v>243</v>
      </c>
      <c r="L1" s="371" t="s">
        <v>244</v>
      </c>
      <c r="M1" s="356" t="s">
        <v>245</v>
      </c>
      <c r="N1" s="372" t="s">
        <v>246</v>
      </c>
      <c r="O1" s="373" t="s">
        <v>247</v>
      </c>
      <c r="P1" s="374"/>
      <c r="Q1" s="374"/>
      <c r="R1" s="374"/>
      <c r="S1" s="374"/>
      <c r="T1" s="386"/>
      <c r="U1" s="387" t="s">
        <v>248</v>
      </c>
      <c r="V1" s="388" t="s">
        <v>249</v>
      </c>
      <c r="W1" s="356" t="s">
        <v>250</v>
      </c>
      <c r="X1" s="389"/>
    </row>
    <row r="2" ht="15.6" customHeight="1" spans="1:24">
      <c r="A2" s="357"/>
      <c r="B2" s="358"/>
      <c r="C2" s="359"/>
      <c r="D2" s="359"/>
      <c r="E2" s="359"/>
      <c r="F2" s="360"/>
      <c r="G2" s="356"/>
      <c r="H2" s="357"/>
      <c r="I2" s="81"/>
      <c r="J2" s="356"/>
      <c r="K2" s="81"/>
      <c r="L2" s="356"/>
      <c r="M2" s="356"/>
      <c r="N2" s="220"/>
      <c r="O2" s="88" t="s">
        <v>251</v>
      </c>
      <c r="P2" s="117"/>
      <c r="Q2" s="371" t="s">
        <v>252</v>
      </c>
      <c r="R2" s="371"/>
      <c r="S2" s="371" t="s">
        <v>253</v>
      </c>
      <c r="T2" s="390"/>
      <c r="U2" s="391"/>
      <c r="V2" s="388"/>
      <c r="W2" s="356"/>
      <c r="X2" s="392" t="s">
        <v>254</v>
      </c>
    </row>
    <row r="3" ht="14.75" spans="1:24">
      <c r="A3" s="357"/>
      <c r="B3" s="361"/>
      <c r="C3" s="362"/>
      <c r="D3" s="362"/>
      <c r="E3" s="362"/>
      <c r="F3" s="363"/>
      <c r="G3" s="352"/>
      <c r="H3" s="357"/>
      <c r="I3" s="89"/>
      <c r="J3" s="352"/>
      <c r="K3" s="89"/>
      <c r="L3" s="352"/>
      <c r="M3" s="352"/>
      <c r="N3" s="228"/>
      <c r="O3" s="90" t="s">
        <v>255</v>
      </c>
      <c r="P3" s="120" t="s">
        <v>256</v>
      </c>
      <c r="Q3" s="120" t="s">
        <v>255</v>
      </c>
      <c r="R3" s="393" t="s">
        <v>256</v>
      </c>
      <c r="S3" s="393" t="s">
        <v>255</v>
      </c>
      <c r="T3" s="394" t="s">
        <v>256</v>
      </c>
      <c r="U3" s="395" t="s">
        <v>257</v>
      </c>
      <c r="V3" s="396"/>
      <c r="W3" s="352"/>
      <c r="X3" s="389"/>
    </row>
    <row r="4" spans="1:24">
      <c r="A4" s="364">
        <f>ROW()-3</f>
        <v>1</v>
      </c>
      <c r="B4" s="365">
        <v>1</v>
      </c>
      <c r="C4" s="365"/>
      <c r="D4" s="365"/>
      <c r="E4" s="365"/>
      <c r="F4" s="365"/>
      <c r="G4" s="365" t="s">
        <v>316</v>
      </c>
      <c r="H4" s="365" t="s">
        <v>259</v>
      </c>
      <c r="I4" s="365" t="s">
        <v>260</v>
      </c>
      <c r="J4" s="365" t="s">
        <v>261</v>
      </c>
      <c r="K4" s="365" t="s">
        <v>262</v>
      </c>
      <c r="L4" s="365" t="s">
        <v>263</v>
      </c>
      <c r="M4" s="365"/>
      <c r="N4" s="375">
        <v>3</v>
      </c>
      <c r="O4" s="376">
        <v>0.0504424778761062</v>
      </c>
      <c r="P4" s="377">
        <f>O4*N4</f>
        <v>0.151327433628319</v>
      </c>
      <c r="Q4" s="397">
        <v>0.0504424778761062</v>
      </c>
      <c r="R4" s="377">
        <f>N4*Q4</f>
        <v>0.151327433628319</v>
      </c>
      <c r="S4" s="377">
        <v>0.0504424778761062</v>
      </c>
      <c r="T4" s="377">
        <f>S4*N4</f>
        <v>0.151327433628319</v>
      </c>
      <c r="U4" s="398">
        <f>IF(T4&gt;0,T4,IF(R4&gt;0,R4,P4))</f>
        <v>0.151327433628319</v>
      </c>
      <c r="V4" s="376"/>
      <c r="W4" s="398"/>
      <c r="X4" s="399"/>
    </row>
    <row r="5" spans="1:24">
      <c r="A5" s="366">
        <v>2</v>
      </c>
      <c r="B5" s="367">
        <v>1</v>
      </c>
      <c r="C5" s="367"/>
      <c r="D5" s="367"/>
      <c r="E5" s="367"/>
      <c r="F5" s="367"/>
      <c r="G5" s="367" t="s">
        <v>316</v>
      </c>
      <c r="H5" s="367" t="s">
        <v>259</v>
      </c>
      <c r="I5" s="367" t="s">
        <v>264</v>
      </c>
      <c r="J5" s="367" t="s">
        <v>265</v>
      </c>
      <c r="K5" s="367" t="s">
        <v>266</v>
      </c>
      <c r="L5" s="367" t="s">
        <v>263</v>
      </c>
      <c r="M5" s="367"/>
      <c r="N5" s="378">
        <v>0.46</v>
      </c>
      <c r="O5" s="379">
        <v>0.910619469026549</v>
      </c>
      <c r="P5" s="380">
        <f t="shared" ref="P5:P20" si="0">O5*N5</f>
        <v>0.418884955752213</v>
      </c>
      <c r="Q5" s="400">
        <v>0.910619469026549</v>
      </c>
      <c r="R5" s="380">
        <f t="shared" ref="R5:R20" si="1">N5*Q5</f>
        <v>0.418884955752213</v>
      </c>
      <c r="S5" s="380">
        <v>0.910619469026549</v>
      </c>
      <c r="T5" s="380">
        <f t="shared" ref="T5:T20" si="2">S5*N5</f>
        <v>0.418884955752213</v>
      </c>
      <c r="U5" s="401">
        <f t="shared" ref="U5:U20" si="3">IF(T5&gt;0,T5,IF(R5&gt;0,R5,P5))</f>
        <v>0.418884955752213</v>
      </c>
      <c r="V5" s="402"/>
      <c r="W5" s="403"/>
      <c r="X5" s="399"/>
    </row>
    <row r="6" spans="1:24">
      <c r="A6" s="366">
        <v>3</v>
      </c>
      <c r="B6" s="367">
        <v>1</v>
      </c>
      <c r="C6" s="367"/>
      <c r="D6" s="367"/>
      <c r="E6" s="367"/>
      <c r="F6" s="367"/>
      <c r="G6" s="367" t="s">
        <v>316</v>
      </c>
      <c r="H6" s="367" t="s">
        <v>259</v>
      </c>
      <c r="I6" s="367" t="s">
        <v>267</v>
      </c>
      <c r="J6" s="367" t="s">
        <v>268</v>
      </c>
      <c r="K6" s="367" t="s">
        <v>269</v>
      </c>
      <c r="L6" s="367" t="s">
        <v>263</v>
      </c>
      <c r="M6" s="367"/>
      <c r="N6" s="378">
        <v>1</v>
      </c>
      <c r="O6" s="379">
        <v>0.0588495575221239</v>
      </c>
      <c r="P6" s="380">
        <f t="shared" si="0"/>
        <v>0.0588495575221239</v>
      </c>
      <c r="Q6" s="400">
        <v>0.0588495575221239</v>
      </c>
      <c r="R6" s="380">
        <f t="shared" si="1"/>
        <v>0.0588495575221239</v>
      </c>
      <c r="S6" s="380">
        <v>0.0588495575221239</v>
      </c>
      <c r="T6" s="380">
        <f t="shared" si="2"/>
        <v>0.0588495575221239</v>
      </c>
      <c r="U6" s="401">
        <f t="shared" si="3"/>
        <v>0.0588495575221239</v>
      </c>
      <c r="V6" s="402"/>
      <c r="W6" s="403"/>
      <c r="X6" s="399"/>
    </row>
    <row r="7" spans="1:24">
      <c r="A7" s="366">
        <v>4</v>
      </c>
      <c r="B7" s="367">
        <v>1</v>
      </c>
      <c r="C7" s="367"/>
      <c r="D7" s="367"/>
      <c r="E7" s="367"/>
      <c r="F7" s="367"/>
      <c r="G7" s="367" t="s">
        <v>316</v>
      </c>
      <c r="H7" s="367" t="s">
        <v>259</v>
      </c>
      <c r="I7" s="367" t="s">
        <v>270</v>
      </c>
      <c r="J7" s="367" t="s">
        <v>271</v>
      </c>
      <c r="K7" s="367" t="s">
        <v>272</v>
      </c>
      <c r="L7" s="367" t="s">
        <v>263</v>
      </c>
      <c r="M7" s="367"/>
      <c r="N7" s="378">
        <v>1</v>
      </c>
      <c r="O7" s="379">
        <v>1.254</v>
      </c>
      <c r="P7" s="380">
        <f t="shared" si="0"/>
        <v>1.254</v>
      </c>
      <c r="Q7" s="400">
        <v>1.254</v>
      </c>
      <c r="R7" s="380">
        <f t="shared" si="1"/>
        <v>1.254</v>
      </c>
      <c r="S7" s="380">
        <v>1.254</v>
      </c>
      <c r="T7" s="380">
        <f t="shared" si="2"/>
        <v>1.254</v>
      </c>
      <c r="U7" s="401">
        <f t="shared" si="3"/>
        <v>1.254</v>
      </c>
      <c r="V7" s="402"/>
      <c r="W7" s="403"/>
      <c r="X7" s="399"/>
    </row>
    <row r="8" spans="1:24">
      <c r="A8" s="366">
        <v>5</v>
      </c>
      <c r="B8" s="367">
        <v>1</v>
      </c>
      <c r="C8" s="367"/>
      <c r="D8" s="367"/>
      <c r="E8" s="367"/>
      <c r="F8" s="367"/>
      <c r="G8" s="367" t="s">
        <v>316</v>
      </c>
      <c r="H8" s="367" t="s">
        <v>259</v>
      </c>
      <c r="I8" s="381" t="s">
        <v>317</v>
      </c>
      <c r="J8" s="381" t="s">
        <v>318</v>
      </c>
      <c r="K8" s="367" t="s">
        <v>266</v>
      </c>
      <c r="L8" s="367" t="s">
        <v>263</v>
      </c>
      <c r="M8" s="367"/>
      <c r="N8" s="378">
        <v>2</v>
      </c>
      <c r="O8" s="379">
        <v>0.142198</v>
      </c>
      <c r="P8" s="380">
        <f t="shared" si="0"/>
        <v>0.284396</v>
      </c>
      <c r="Q8" s="400">
        <v>0.142198</v>
      </c>
      <c r="R8" s="380">
        <f t="shared" si="1"/>
        <v>0.284396</v>
      </c>
      <c r="S8" s="380">
        <v>0.142198</v>
      </c>
      <c r="T8" s="380">
        <f t="shared" si="2"/>
        <v>0.284396</v>
      </c>
      <c r="U8" s="401">
        <f t="shared" si="3"/>
        <v>0.284396</v>
      </c>
      <c r="V8" s="402"/>
      <c r="W8" s="403"/>
      <c r="X8" s="389"/>
    </row>
    <row r="9" spans="1:24">
      <c r="A9" s="366">
        <v>6</v>
      </c>
      <c r="B9" s="367">
        <v>1</v>
      </c>
      <c r="C9" s="367"/>
      <c r="D9" s="367"/>
      <c r="E9" s="367"/>
      <c r="F9" s="367"/>
      <c r="G9" s="367" t="s">
        <v>316</v>
      </c>
      <c r="H9" s="367" t="s">
        <v>259</v>
      </c>
      <c r="I9" s="367" t="s">
        <v>275</v>
      </c>
      <c r="J9" s="367" t="s">
        <v>276</v>
      </c>
      <c r="K9" s="367" t="s">
        <v>277</v>
      </c>
      <c r="L9" s="367" t="s">
        <v>263</v>
      </c>
      <c r="M9" s="367"/>
      <c r="N9" s="378">
        <v>0.97</v>
      </c>
      <c r="O9" s="379">
        <v>0.776</v>
      </c>
      <c r="P9" s="380">
        <f t="shared" si="0"/>
        <v>0.75272</v>
      </c>
      <c r="Q9" s="400">
        <v>0.776</v>
      </c>
      <c r="R9" s="380">
        <f t="shared" si="1"/>
        <v>0.75272</v>
      </c>
      <c r="S9" s="380">
        <v>0.776</v>
      </c>
      <c r="T9" s="380">
        <f t="shared" si="2"/>
        <v>0.75272</v>
      </c>
      <c r="U9" s="401">
        <f t="shared" si="3"/>
        <v>0.75272</v>
      </c>
      <c r="V9" s="402"/>
      <c r="W9" s="403"/>
      <c r="X9" s="399"/>
    </row>
    <row r="10" spans="1:24">
      <c r="A10" s="366">
        <v>7</v>
      </c>
      <c r="B10" s="367">
        <v>1</v>
      </c>
      <c r="C10" s="367"/>
      <c r="D10" s="367"/>
      <c r="E10" s="367"/>
      <c r="F10" s="367"/>
      <c r="G10" s="367" t="s">
        <v>316</v>
      </c>
      <c r="H10" s="367" t="s">
        <v>259</v>
      </c>
      <c r="I10" s="367" t="s">
        <v>278</v>
      </c>
      <c r="J10" s="367" t="s">
        <v>279</v>
      </c>
      <c r="K10" s="367" t="s">
        <v>280</v>
      </c>
      <c r="L10" s="367" t="s">
        <v>263</v>
      </c>
      <c r="M10" s="367"/>
      <c r="N10" s="378">
        <v>1</v>
      </c>
      <c r="O10" s="379">
        <v>46.8781122343988</v>
      </c>
      <c r="P10" s="380">
        <f t="shared" si="0"/>
        <v>46.8781122343988</v>
      </c>
      <c r="Q10" s="400">
        <v>46.8781122343988</v>
      </c>
      <c r="R10" s="380">
        <f t="shared" si="1"/>
        <v>46.8781122343988</v>
      </c>
      <c r="S10" s="380">
        <v>46.8781122343988</v>
      </c>
      <c r="T10" s="380">
        <f t="shared" si="2"/>
        <v>46.8781122343988</v>
      </c>
      <c r="U10" s="401">
        <f t="shared" si="3"/>
        <v>46.8781122343988</v>
      </c>
      <c r="V10" s="402"/>
      <c r="W10" s="403"/>
      <c r="X10" s="399"/>
    </row>
    <row r="11" spans="1:24">
      <c r="A11" s="366">
        <v>8</v>
      </c>
      <c r="B11" s="367">
        <v>1</v>
      </c>
      <c r="C11" s="367"/>
      <c r="D11" s="367"/>
      <c r="E11" s="367"/>
      <c r="F11" s="367"/>
      <c r="G11" s="367" t="s">
        <v>316</v>
      </c>
      <c r="H11" s="367" t="s">
        <v>259</v>
      </c>
      <c r="I11" s="367" t="s">
        <v>281</v>
      </c>
      <c r="J11" s="367" t="s">
        <v>282</v>
      </c>
      <c r="K11" s="367" t="s">
        <v>283</v>
      </c>
      <c r="L11" s="367" t="s">
        <v>263</v>
      </c>
      <c r="M11" s="367"/>
      <c r="N11" s="378">
        <v>1</v>
      </c>
      <c r="O11" s="379">
        <v>4.7544</v>
      </c>
      <c r="P11" s="380">
        <f t="shared" si="0"/>
        <v>4.7544</v>
      </c>
      <c r="Q11" s="400">
        <v>4.7544</v>
      </c>
      <c r="R11" s="380">
        <f t="shared" si="1"/>
        <v>4.7544</v>
      </c>
      <c r="S11" s="380">
        <v>4.7544</v>
      </c>
      <c r="T11" s="380">
        <f t="shared" si="2"/>
        <v>4.7544</v>
      </c>
      <c r="U11" s="401">
        <f t="shared" si="3"/>
        <v>4.7544</v>
      </c>
      <c r="V11" s="402"/>
      <c r="W11" s="403"/>
      <c r="X11" s="399"/>
    </row>
    <row r="12" ht="15" customHeight="1" spans="1:24">
      <c r="A12" s="366">
        <v>9</v>
      </c>
      <c r="B12" s="367">
        <v>1</v>
      </c>
      <c r="C12" s="367"/>
      <c r="D12" s="367"/>
      <c r="E12" s="367"/>
      <c r="F12" s="367"/>
      <c r="G12" s="367" t="s">
        <v>316</v>
      </c>
      <c r="H12" s="367" t="s">
        <v>259</v>
      </c>
      <c r="I12" s="367" t="s">
        <v>284</v>
      </c>
      <c r="J12" s="367" t="s">
        <v>285</v>
      </c>
      <c r="K12" s="367" t="s">
        <v>280</v>
      </c>
      <c r="L12" s="367" t="s">
        <v>263</v>
      </c>
      <c r="M12" s="367"/>
      <c r="N12" s="378">
        <v>4</v>
      </c>
      <c r="O12" s="379">
        <v>0.876374072222222</v>
      </c>
      <c r="P12" s="380">
        <f t="shared" si="0"/>
        <v>3.50549628888889</v>
      </c>
      <c r="Q12" s="400">
        <v>0.876374072222222</v>
      </c>
      <c r="R12" s="380">
        <f t="shared" si="1"/>
        <v>3.50549628888889</v>
      </c>
      <c r="S12" s="380">
        <v>0.876374072222222</v>
      </c>
      <c r="T12" s="380">
        <f t="shared" si="2"/>
        <v>3.50549628888889</v>
      </c>
      <c r="U12" s="401">
        <f t="shared" si="3"/>
        <v>3.50549628888889</v>
      </c>
      <c r="V12" s="402"/>
      <c r="W12" s="403"/>
      <c r="X12" s="399"/>
    </row>
    <row r="13" spans="1:24">
      <c r="A13" s="366">
        <v>10</v>
      </c>
      <c r="B13" s="367">
        <v>1</v>
      </c>
      <c r="C13" s="367"/>
      <c r="D13" s="367"/>
      <c r="E13" s="367"/>
      <c r="F13" s="367"/>
      <c r="G13" s="367" t="s">
        <v>316</v>
      </c>
      <c r="H13" s="367" t="s">
        <v>259</v>
      </c>
      <c r="I13" s="367" t="s">
        <v>286</v>
      </c>
      <c r="J13" s="367" t="s">
        <v>287</v>
      </c>
      <c r="K13" s="367" t="s">
        <v>266</v>
      </c>
      <c r="L13" s="367" t="s">
        <v>263</v>
      </c>
      <c r="M13" s="367"/>
      <c r="N13" s="378">
        <v>1</v>
      </c>
      <c r="O13" s="379">
        <v>0.1862</v>
      </c>
      <c r="P13" s="380">
        <f t="shared" si="0"/>
        <v>0.1862</v>
      </c>
      <c r="Q13" s="400">
        <v>0.1862</v>
      </c>
      <c r="R13" s="380">
        <f t="shared" si="1"/>
        <v>0.1862</v>
      </c>
      <c r="S13" s="380">
        <v>0.1862</v>
      </c>
      <c r="T13" s="380">
        <f t="shared" si="2"/>
        <v>0.1862</v>
      </c>
      <c r="U13" s="401">
        <f t="shared" si="3"/>
        <v>0.1862</v>
      </c>
      <c r="V13" s="402"/>
      <c r="W13" s="403"/>
      <c r="X13" s="399"/>
    </row>
    <row r="14" ht="15" customHeight="1" spans="1:24">
      <c r="A14" s="366">
        <v>11</v>
      </c>
      <c r="B14" s="367">
        <v>1</v>
      </c>
      <c r="C14" s="367"/>
      <c r="D14" s="367"/>
      <c r="E14" s="367"/>
      <c r="F14" s="367"/>
      <c r="G14" s="367" t="s">
        <v>316</v>
      </c>
      <c r="H14" s="367" t="s">
        <v>259</v>
      </c>
      <c r="I14" s="367" t="s">
        <v>288</v>
      </c>
      <c r="J14" s="367" t="s">
        <v>289</v>
      </c>
      <c r="K14" s="367" t="s">
        <v>280</v>
      </c>
      <c r="L14" s="367" t="s">
        <v>263</v>
      </c>
      <c r="M14" s="367"/>
      <c r="N14" s="378">
        <v>14</v>
      </c>
      <c r="O14" s="379">
        <v>0.427154895190259</v>
      </c>
      <c r="P14" s="380">
        <f t="shared" si="0"/>
        <v>5.98016853266363</v>
      </c>
      <c r="Q14" s="400">
        <v>0.427154895190259</v>
      </c>
      <c r="R14" s="380">
        <f t="shared" si="1"/>
        <v>5.98016853266363</v>
      </c>
      <c r="S14" s="380">
        <v>0.427154895190259</v>
      </c>
      <c r="T14" s="380">
        <f t="shared" si="2"/>
        <v>5.98016853266363</v>
      </c>
      <c r="U14" s="401">
        <f t="shared" si="3"/>
        <v>5.98016853266363</v>
      </c>
      <c r="V14" s="402"/>
      <c r="W14" s="403"/>
      <c r="X14" s="399"/>
    </row>
    <row r="15" ht="15" customHeight="1" spans="1:24">
      <c r="A15" s="366">
        <v>12</v>
      </c>
      <c r="B15" s="367">
        <v>1</v>
      </c>
      <c r="C15" s="367"/>
      <c r="D15" s="367"/>
      <c r="E15" s="367"/>
      <c r="F15" s="367"/>
      <c r="G15" s="367" t="s">
        <v>316</v>
      </c>
      <c r="H15" s="367" t="s">
        <v>259</v>
      </c>
      <c r="I15" s="367" t="s">
        <v>290</v>
      </c>
      <c r="J15" s="367" t="s">
        <v>291</v>
      </c>
      <c r="K15" s="367" t="s">
        <v>280</v>
      </c>
      <c r="L15" s="367" t="s">
        <v>263</v>
      </c>
      <c r="M15" s="367"/>
      <c r="N15" s="378">
        <v>2</v>
      </c>
      <c r="O15" s="379">
        <v>0.679491366057839</v>
      </c>
      <c r="P15" s="380">
        <f t="shared" si="0"/>
        <v>1.35898273211568</v>
      </c>
      <c r="Q15" s="400">
        <v>0.679491366057839</v>
      </c>
      <c r="R15" s="380">
        <f t="shared" si="1"/>
        <v>1.35898273211568</v>
      </c>
      <c r="S15" s="380">
        <v>0.679491366057839</v>
      </c>
      <c r="T15" s="380">
        <f t="shared" si="2"/>
        <v>1.35898273211568</v>
      </c>
      <c r="U15" s="401">
        <f t="shared" si="3"/>
        <v>1.35898273211568</v>
      </c>
      <c r="V15" s="402"/>
      <c r="W15" s="403"/>
      <c r="X15" s="399"/>
    </row>
    <row r="16" spans="1:24">
      <c r="A16" s="366">
        <v>13</v>
      </c>
      <c r="B16" s="367">
        <v>1</v>
      </c>
      <c r="C16" s="367"/>
      <c r="D16" s="367"/>
      <c r="E16" s="367"/>
      <c r="F16" s="367"/>
      <c r="G16" s="367" t="s">
        <v>316</v>
      </c>
      <c r="H16" s="367" t="s">
        <v>259</v>
      </c>
      <c r="I16" s="367" t="s">
        <v>292</v>
      </c>
      <c r="J16" s="367" t="s">
        <v>293</v>
      </c>
      <c r="K16" s="367" t="s">
        <v>266</v>
      </c>
      <c r="L16" s="367" t="s">
        <v>263</v>
      </c>
      <c r="M16" s="367"/>
      <c r="N16" s="378">
        <v>0.6</v>
      </c>
      <c r="O16" s="379">
        <v>0.475221238938053</v>
      </c>
      <c r="P16" s="380">
        <f t="shared" si="0"/>
        <v>0.285132743362832</v>
      </c>
      <c r="Q16" s="400">
        <v>0.475221238938053</v>
      </c>
      <c r="R16" s="380">
        <f t="shared" si="1"/>
        <v>0.285132743362832</v>
      </c>
      <c r="S16" s="380">
        <v>0.475221238938053</v>
      </c>
      <c r="T16" s="380">
        <f t="shared" si="2"/>
        <v>0.285132743362832</v>
      </c>
      <c r="U16" s="401">
        <f t="shared" si="3"/>
        <v>0.285132743362832</v>
      </c>
      <c r="V16" s="402"/>
      <c r="W16" s="403"/>
      <c r="X16" s="399"/>
    </row>
    <row r="17" ht="15" customHeight="1" spans="1:24">
      <c r="A17" s="366">
        <v>14</v>
      </c>
      <c r="B17" s="367">
        <v>1</v>
      </c>
      <c r="C17" s="367"/>
      <c r="D17" s="367"/>
      <c r="E17" s="367"/>
      <c r="F17" s="367"/>
      <c r="G17" s="367" t="s">
        <v>316</v>
      </c>
      <c r="H17" s="367" t="s">
        <v>259</v>
      </c>
      <c r="I17" s="367" t="s">
        <v>294</v>
      </c>
      <c r="J17" s="367" t="s">
        <v>295</v>
      </c>
      <c r="K17" s="367" t="s">
        <v>277</v>
      </c>
      <c r="L17" s="367" t="s">
        <v>263</v>
      </c>
      <c r="M17" s="367"/>
      <c r="N17" s="378">
        <v>0.59</v>
      </c>
      <c r="O17" s="379">
        <v>0.776</v>
      </c>
      <c r="P17" s="380">
        <f t="shared" si="0"/>
        <v>0.45784</v>
      </c>
      <c r="Q17" s="400">
        <v>0.776</v>
      </c>
      <c r="R17" s="380">
        <f t="shared" si="1"/>
        <v>0.45784</v>
      </c>
      <c r="S17" s="380">
        <v>0.776</v>
      </c>
      <c r="T17" s="380">
        <f t="shared" si="2"/>
        <v>0.45784</v>
      </c>
      <c r="U17" s="401">
        <f t="shared" si="3"/>
        <v>0.45784</v>
      </c>
      <c r="V17" s="402"/>
      <c r="W17" s="403"/>
      <c r="X17" s="399"/>
    </row>
    <row r="18" spans="1:24">
      <c r="A18" s="366">
        <v>15</v>
      </c>
      <c r="B18" s="367">
        <v>1</v>
      </c>
      <c r="C18" s="367"/>
      <c r="D18" s="367"/>
      <c r="E18" s="367"/>
      <c r="F18" s="367"/>
      <c r="G18" s="367" t="s">
        <v>316</v>
      </c>
      <c r="H18" s="367" t="s">
        <v>259</v>
      </c>
      <c r="I18" s="381" t="s">
        <v>319</v>
      </c>
      <c r="J18" s="381" t="s">
        <v>297</v>
      </c>
      <c r="K18" s="367" t="s">
        <v>320</v>
      </c>
      <c r="L18" s="367" t="s">
        <v>263</v>
      </c>
      <c r="M18" s="367"/>
      <c r="N18" s="378">
        <v>1</v>
      </c>
      <c r="O18" s="379">
        <v>3.64</v>
      </c>
      <c r="P18" s="380">
        <f t="shared" si="0"/>
        <v>3.64</v>
      </c>
      <c r="Q18" s="380">
        <v>3.64</v>
      </c>
      <c r="R18" s="380">
        <f t="shared" si="1"/>
        <v>3.64</v>
      </c>
      <c r="S18" s="380">
        <v>3.64</v>
      </c>
      <c r="T18" s="380">
        <f t="shared" si="2"/>
        <v>3.64</v>
      </c>
      <c r="U18" s="403">
        <f t="shared" si="3"/>
        <v>3.64</v>
      </c>
      <c r="V18" s="402"/>
      <c r="W18" s="403"/>
      <c r="X18" s="399"/>
    </row>
    <row r="19" ht="15" customHeight="1" spans="1:24">
      <c r="A19" s="366">
        <v>16</v>
      </c>
      <c r="B19" s="367">
        <v>1</v>
      </c>
      <c r="C19" s="367"/>
      <c r="D19" s="367"/>
      <c r="E19" s="367"/>
      <c r="F19" s="367"/>
      <c r="G19" s="367" t="s">
        <v>316</v>
      </c>
      <c r="H19" s="367" t="s">
        <v>259</v>
      </c>
      <c r="I19" s="367" t="s">
        <v>299</v>
      </c>
      <c r="J19" s="367" t="s">
        <v>300</v>
      </c>
      <c r="K19" s="367" t="s">
        <v>277</v>
      </c>
      <c r="L19" s="367" t="s">
        <v>263</v>
      </c>
      <c r="M19" s="367"/>
      <c r="N19" s="378">
        <v>0.45</v>
      </c>
      <c r="O19" s="379">
        <v>0.776</v>
      </c>
      <c r="P19" s="380">
        <f t="shared" si="0"/>
        <v>0.3492</v>
      </c>
      <c r="Q19" s="400">
        <v>0.776</v>
      </c>
      <c r="R19" s="380">
        <f t="shared" si="1"/>
        <v>0.3492</v>
      </c>
      <c r="S19" s="380">
        <v>0.776</v>
      </c>
      <c r="T19" s="380">
        <f t="shared" si="2"/>
        <v>0.3492</v>
      </c>
      <c r="U19" s="401">
        <f t="shared" si="3"/>
        <v>0.3492</v>
      </c>
      <c r="V19" s="402"/>
      <c r="W19" s="403"/>
      <c r="X19" s="399"/>
    </row>
    <row r="20" spans="1:24">
      <c r="A20" s="366">
        <v>17</v>
      </c>
      <c r="B20" s="367">
        <v>1</v>
      </c>
      <c r="C20" s="367"/>
      <c r="D20" s="367"/>
      <c r="E20" s="367"/>
      <c r="F20" s="367"/>
      <c r="G20" s="367" t="s">
        <v>316</v>
      </c>
      <c r="H20" s="367" t="s">
        <v>259</v>
      </c>
      <c r="I20" s="367" t="s">
        <v>301</v>
      </c>
      <c r="J20" s="367" t="s">
        <v>302</v>
      </c>
      <c r="K20" s="367" t="s">
        <v>277</v>
      </c>
      <c r="L20" s="367" t="s">
        <v>263</v>
      </c>
      <c r="M20" s="367"/>
      <c r="N20" s="378">
        <v>0.28</v>
      </c>
      <c r="O20" s="379">
        <v>0.776</v>
      </c>
      <c r="P20" s="380">
        <f t="shared" si="0"/>
        <v>0.21728</v>
      </c>
      <c r="Q20" s="400">
        <v>0.776</v>
      </c>
      <c r="R20" s="380">
        <f t="shared" si="1"/>
        <v>0.21728</v>
      </c>
      <c r="S20" s="380">
        <v>0.776</v>
      </c>
      <c r="T20" s="380">
        <f t="shared" si="2"/>
        <v>0.21728</v>
      </c>
      <c r="U20" s="401">
        <f t="shared" si="3"/>
        <v>0.21728</v>
      </c>
      <c r="V20" s="402"/>
      <c r="W20" s="403"/>
      <c r="X20" s="389"/>
    </row>
    <row r="21" ht="14.75" spans="1:24">
      <c r="A21" s="368"/>
      <c r="B21" s="369"/>
      <c r="C21" s="369"/>
      <c r="D21" s="369"/>
      <c r="E21" s="369"/>
      <c r="F21" s="369"/>
      <c r="G21" s="108"/>
      <c r="H21" s="370"/>
      <c r="I21" s="107"/>
      <c r="J21" s="370" t="s">
        <v>303</v>
      </c>
      <c r="K21" s="109"/>
      <c r="L21" s="382"/>
      <c r="M21" s="382"/>
      <c r="N21" s="383"/>
      <c r="O21" s="384"/>
      <c r="P21" s="385">
        <f>SUM(P4:P20)</f>
        <v>70.5329904783325</v>
      </c>
      <c r="Q21" s="385"/>
      <c r="R21" s="385">
        <f>SUM(R4:R20)</f>
        <v>70.5329904783325</v>
      </c>
      <c r="S21" s="385"/>
      <c r="T21" s="385">
        <f>SUM(T4:T20)</f>
        <v>70.5329904783325</v>
      </c>
      <c r="U21" s="404">
        <f>SUM(U4:U20)</f>
        <v>70.5329904783325</v>
      </c>
      <c r="V21" s="405"/>
      <c r="W21" s="406"/>
      <c r="X21" s="389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1008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840</v>
      </c>
      <c r="B2" s="2" t="s">
        <v>841</v>
      </c>
      <c r="C2" s="2" t="s">
        <v>842</v>
      </c>
      <c r="D2" s="2" t="s">
        <v>843</v>
      </c>
      <c r="E2" s="2" t="s">
        <v>843</v>
      </c>
      <c r="F2" s="2" t="s">
        <v>844</v>
      </c>
      <c r="G2" s="3" t="s">
        <v>246</v>
      </c>
      <c r="H2" s="4" t="s">
        <v>992</v>
      </c>
      <c r="I2" s="4" t="s">
        <v>1009</v>
      </c>
      <c r="J2" s="4" t="s">
        <v>13</v>
      </c>
      <c r="K2" s="4" t="s">
        <v>14</v>
      </c>
    </row>
    <row r="3" spans="1:11">
      <c r="A3" s="2" t="s">
        <v>1010</v>
      </c>
      <c r="B3" s="2" t="s">
        <v>1011</v>
      </c>
      <c r="C3" s="2" t="s">
        <v>587</v>
      </c>
      <c r="D3" s="2" t="s">
        <v>588</v>
      </c>
      <c r="E3" s="2" t="s">
        <v>752</v>
      </c>
      <c r="F3" s="2" t="s">
        <v>263</v>
      </c>
      <c r="G3" s="5">
        <v>1</v>
      </c>
      <c r="H3" s="4">
        <v>0.07</v>
      </c>
      <c r="I3" s="4">
        <v>0.07</v>
      </c>
      <c r="J3" s="4" t="s">
        <v>1012</v>
      </c>
      <c r="K3" s="4"/>
    </row>
    <row r="4" spans="1:11">
      <c r="A4" s="6" t="s">
        <v>1010</v>
      </c>
      <c r="B4" s="2" t="s">
        <v>1011</v>
      </c>
      <c r="C4" s="6" t="s">
        <v>292</v>
      </c>
      <c r="D4" s="6" t="s">
        <v>293</v>
      </c>
      <c r="E4" s="6" t="s">
        <v>266</v>
      </c>
      <c r="F4" s="6" t="s">
        <v>263</v>
      </c>
      <c r="G4" s="7">
        <v>0.12</v>
      </c>
      <c r="H4" s="4">
        <v>0.4752</v>
      </c>
      <c r="I4" s="4">
        <v>0.057024</v>
      </c>
      <c r="J4" s="4" t="s">
        <v>1013</v>
      </c>
      <c r="K4" s="4"/>
    </row>
    <row r="5" spans="1:11">
      <c r="A5" s="2" t="s">
        <v>1010</v>
      </c>
      <c r="B5" s="2" t="s">
        <v>1011</v>
      </c>
      <c r="C5" s="2" t="s">
        <v>270</v>
      </c>
      <c r="D5" s="2" t="s">
        <v>271</v>
      </c>
      <c r="E5" s="2" t="s">
        <v>272</v>
      </c>
      <c r="F5" s="2" t="s">
        <v>263</v>
      </c>
      <c r="G5" s="5">
        <v>1</v>
      </c>
      <c r="H5" s="4">
        <v>1.254</v>
      </c>
      <c r="I5" s="4">
        <v>1.254</v>
      </c>
      <c r="J5" s="4" t="s">
        <v>1014</v>
      </c>
      <c r="K5" s="4"/>
    </row>
    <row r="6" spans="1:11">
      <c r="A6" s="6" t="s">
        <v>1010</v>
      </c>
      <c r="B6" s="2" t="s">
        <v>1011</v>
      </c>
      <c r="C6" s="6" t="s">
        <v>361</v>
      </c>
      <c r="D6" s="6" t="s">
        <v>362</v>
      </c>
      <c r="E6" s="6" t="s">
        <v>775</v>
      </c>
      <c r="F6" s="6" t="s">
        <v>263</v>
      </c>
      <c r="G6" s="7">
        <v>2</v>
      </c>
      <c r="H6" s="4">
        <v>0.18</v>
      </c>
      <c r="I6" s="4">
        <v>0.36</v>
      </c>
      <c r="J6" s="4" t="s">
        <v>1015</v>
      </c>
      <c r="K6" s="4"/>
    </row>
    <row r="7" spans="1:11">
      <c r="A7" s="2" t="s">
        <v>1010</v>
      </c>
      <c r="B7" s="2" t="s">
        <v>1011</v>
      </c>
      <c r="C7" s="2" t="s">
        <v>363</v>
      </c>
      <c r="D7" s="2" t="s">
        <v>364</v>
      </c>
      <c r="E7" s="2" t="s">
        <v>770</v>
      </c>
      <c r="F7" s="2" t="s">
        <v>263</v>
      </c>
      <c r="G7" s="5">
        <v>6</v>
      </c>
      <c r="H7" s="4">
        <v>0.12</v>
      </c>
      <c r="I7" s="4">
        <v>0.72</v>
      </c>
      <c r="J7" s="4" t="s">
        <v>1015</v>
      </c>
      <c r="K7" s="4"/>
    </row>
    <row r="8" spans="1:11">
      <c r="A8" s="6" t="s">
        <v>1010</v>
      </c>
      <c r="B8" s="2" t="s">
        <v>1011</v>
      </c>
      <c r="C8" s="6" t="s">
        <v>413</v>
      </c>
      <c r="D8" s="6" t="s">
        <v>414</v>
      </c>
      <c r="E8" s="6" t="s">
        <v>266</v>
      </c>
      <c r="F8" s="6" t="s">
        <v>263</v>
      </c>
      <c r="G8" s="7">
        <v>1</v>
      </c>
      <c r="H8" s="4">
        <v>0.48</v>
      </c>
      <c r="I8" s="4">
        <v>0.48</v>
      </c>
      <c r="J8" s="4" t="s">
        <v>1015</v>
      </c>
      <c r="K8" s="4"/>
    </row>
    <row r="9" spans="1:11">
      <c r="A9" s="2" t="s">
        <v>1010</v>
      </c>
      <c r="B9" s="2" t="s">
        <v>1011</v>
      </c>
      <c r="C9" s="2" t="s">
        <v>803</v>
      </c>
      <c r="D9" s="2" t="s">
        <v>666</v>
      </c>
      <c r="E9" s="2" t="s">
        <v>266</v>
      </c>
      <c r="F9" s="2" t="s">
        <v>772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1010</v>
      </c>
      <c r="B10" s="2" t="s">
        <v>1011</v>
      </c>
      <c r="C10" s="6" t="s">
        <v>411</v>
      </c>
      <c r="D10" s="6" t="s">
        <v>412</v>
      </c>
      <c r="E10" s="6" t="s">
        <v>266</v>
      </c>
      <c r="F10" s="6" t="s">
        <v>263</v>
      </c>
      <c r="G10" s="7">
        <v>1</v>
      </c>
      <c r="H10" s="4">
        <v>1.4</v>
      </c>
      <c r="I10" s="4">
        <v>1.4</v>
      </c>
      <c r="J10" s="4" t="s">
        <v>1015</v>
      </c>
      <c r="K10" s="4"/>
    </row>
    <row r="11" spans="1:11">
      <c r="A11" s="2" t="s">
        <v>1010</v>
      </c>
      <c r="B11" s="2" t="s">
        <v>1011</v>
      </c>
      <c r="C11" s="2" t="s">
        <v>649</v>
      </c>
      <c r="D11" s="2" t="s">
        <v>648</v>
      </c>
      <c r="E11" s="2" t="s">
        <v>266</v>
      </c>
      <c r="F11" s="2" t="s">
        <v>263</v>
      </c>
      <c r="G11" s="5">
        <v>1</v>
      </c>
      <c r="H11" s="4">
        <v>0.78</v>
      </c>
      <c r="I11" s="4">
        <v>0.78</v>
      </c>
      <c r="J11" s="4" t="s">
        <v>1016</v>
      </c>
      <c r="K11" s="4"/>
    </row>
    <row r="12" spans="1:11">
      <c r="A12" s="6" t="s">
        <v>1010</v>
      </c>
      <c r="B12" s="2" t="s">
        <v>1011</v>
      </c>
      <c r="C12" s="6" t="s">
        <v>570</v>
      </c>
      <c r="D12" s="6" t="s">
        <v>571</v>
      </c>
      <c r="E12" s="6" t="s">
        <v>774</v>
      </c>
      <c r="F12" s="6" t="s">
        <v>263</v>
      </c>
      <c r="G12" s="7">
        <v>0.68</v>
      </c>
      <c r="H12" s="4">
        <v>1.7257</v>
      </c>
      <c r="I12" s="4">
        <v>1.173476</v>
      </c>
      <c r="J12" s="4" t="s">
        <v>1017</v>
      </c>
      <c r="K12" s="4"/>
    </row>
    <row r="13" spans="1:11">
      <c r="A13" s="2" t="s">
        <v>1010</v>
      </c>
      <c r="B13" s="2" t="s">
        <v>1011</v>
      </c>
      <c r="C13" s="2" t="s">
        <v>572</v>
      </c>
      <c r="D13" s="2" t="s">
        <v>573</v>
      </c>
      <c r="E13" s="2" t="s">
        <v>773</v>
      </c>
      <c r="F13" s="2" t="s">
        <v>263</v>
      </c>
      <c r="G13" s="5">
        <v>1.43</v>
      </c>
      <c r="H13" s="4">
        <v>1.6814</v>
      </c>
      <c r="I13" s="4">
        <v>2.404402</v>
      </c>
      <c r="J13" s="4" t="s">
        <v>1017</v>
      </c>
      <c r="K13" s="4"/>
    </row>
    <row r="14" spans="1:11">
      <c r="A14" s="6" t="s">
        <v>1010</v>
      </c>
      <c r="B14" s="2" t="s">
        <v>1011</v>
      </c>
      <c r="C14" s="6" t="s">
        <v>1018</v>
      </c>
      <c r="D14" s="6" t="s">
        <v>1019</v>
      </c>
      <c r="E14" s="6" t="s">
        <v>266</v>
      </c>
      <c r="F14" s="6" t="s">
        <v>263</v>
      </c>
      <c r="G14" s="7">
        <v>1</v>
      </c>
      <c r="H14" s="4">
        <v>0.53</v>
      </c>
      <c r="I14" s="4">
        <v>0.53</v>
      </c>
      <c r="J14" s="4" t="s">
        <v>1020</v>
      </c>
      <c r="K14" s="4"/>
    </row>
    <row r="15" spans="1:11">
      <c r="A15" s="2" t="s">
        <v>1010</v>
      </c>
      <c r="B15" s="2" t="s">
        <v>1011</v>
      </c>
      <c r="C15" s="2" t="s">
        <v>317</v>
      </c>
      <c r="D15" s="2" t="s">
        <v>318</v>
      </c>
      <c r="E15" s="2" t="s">
        <v>266</v>
      </c>
      <c r="F15" s="2" t="s">
        <v>263</v>
      </c>
      <c r="G15" s="5">
        <v>3</v>
      </c>
      <c r="H15" s="4">
        <v>0.1422</v>
      </c>
      <c r="I15" s="4">
        <v>0.4266</v>
      </c>
      <c r="J15" s="4" t="s">
        <v>1021</v>
      </c>
      <c r="K15" s="4"/>
    </row>
    <row r="16" spans="1:11">
      <c r="A16" s="6" t="s">
        <v>1010</v>
      </c>
      <c r="B16" s="2" t="s">
        <v>1011</v>
      </c>
      <c r="C16" s="6" t="s">
        <v>596</v>
      </c>
      <c r="D16" s="6" t="s">
        <v>597</v>
      </c>
      <c r="E16" s="6" t="s">
        <v>738</v>
      </c>
      <c r="F16" s="6" t="s">
        <v>263</v>
      </c>
      <c r="G16" s="7">
        <v>0.0167</v>
      </c>
      <c r="H16" s="4">
        <v>6.2128</v>
      </c>
      <c r="I16" s="4">
        <v>0.10375376</v>
      </c>
      <c r="J16" s="4" t="s">
        <v>1022</v>
      </c>
      <c r="K16" s="4"/>
    </row>
    <row r="17" spans="1:11">
      <c r="A17" s="2" t="s">
        <v>1010</v>
      </c>
      <c r="B17" s="2" t="s">
        <v>1011</v>
      </c>
      <c r="C17" s="2" t="s">
        <v>599</v>
      </c>
      <c r="D17" s="2" t="s">
        <v>600</v>
      </c>
      <c r="E17" s="2" t="s">
        <v>743</v>
      </c>
      <c r="F17" s="2" t="s">
        <v>263</v>
      </c>
      <c r="G17" s="5">
        <v>6</v>
      </c>
      <c r="H17" s="4">
        <v>0.4035</v>
      </c>
      <c r="I17" s="4">
        <v>2.421</v>
      </c>
      <c r="J17" s="4" t="s">
        <v>1022</v>
      </c>
      <c r="K17" s="4"/>
    </row>
    <row r="18" spans="1:11">
      <c r="A18" s="2" t="s">
        <v>303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803</v>
      </c>
      <c r="B19" s="2" t="s">
        <v>666</v>
      </c>
      <c r="C19" s="4" t="s">
        <v>711</v>
      </c>
      <c r="D19" s="4" t="s">
        <v>712</v>
      </c>
      <c r="E19" s="4" t="s">
        <v>266</v>
      </c>
      <c r="F19" s="4" t="s">
        <v>263</v>
      </c>
      <c r="G19" s="10">
        <v>3</v>
      </c>
      <c r="H19" s="4">
        <v>0.1327</v>
      </c>
      <c r="I19" s="4">
        <v>0.3981</v>
      </c>
      <c r="J19" s="4" t="s">
        <v>1023</v>
      </c>
      <c r="K19" s="4"/>
    </row>
    <row r="20" spans="1:11">
      <c r="A20" s="4" t="s">
        <v>803</v>
      </c>
      <c r="B20" s="2" t="s">
        <v>666</v>
      </c>
      <c r="C20" s="4" t="s">
        <v>1024</v>
      </c>
      <c r="D20" s="4" t="s">
        <v>716</v>
      </c>
      <c r="E20" s="4" t="s">
        <v>751</v>
      </c>
      <c r="F20" s="4" t="s">
        <v>263</v>
      </c>
      <c r="G20" s="10">
        <v>1</v>
      </c>
      <c r="H20" s="4">
        <v>2.3894</v>
      </c>
      <c r="I20" s="4">
        <v>2.3894</v>
      </c>
      <c r="J20" s="4" t="s">
        <v>1025</v>
      </c>
      <c r="K20" s="4"/>
    </row>
    <row r="21" spans="1:11">
      <c r="A21" s="4" t="s">
        <v>803</v>
      </c>
      <c r="B21" s="2" t="s">
        <v>666</v>
      </c>
      <c r="C21" s="4" t="s">
        <v>393</v>
      </c>
      <c r="D21" s="4" t="s">
        <v>380</v>
      </c>
      <c r="E21" s="4" t="s">
        <v>266</v>
      </c>
      <c r="F21" s="4" t="s">
        <v>263</v>
      </c>
      <c r="G21" s="10">
        <v>1</v>
      </c>
      <c r="H21" s="4">
        <v>3.067</v>
      </c>
      <c r="I21" s="4">
        <v>3.067</v>
      </c>
      <c r="J21" s="4" t="s">
        <v>1015</v>
      </c>
      <c r="K21" s="4"/>
    </row>
    <row r="22" spans="1:11">
      <c r="A22" s="4" t="s">
        <v>803</v>
      </c>
      <c r="B22" s="2" t="s">
        <v>666</v>
      </c>
      <c r="C22" s="4" t="s">
        <v>394</v>
      </c>
      <c r="D22" s="4" t="s">
        <v>395</v>
      </c>
      <c r="E22" s="4" t="s">
        <v>746</v>
      </c>
      <c r="F22" s="4" t="s">
        <v>263</v>
      </c>
      <c r="G22" s="10">
        <v>1</v>
      </c>
      <c r="H22" s="4">
        <v>0.23</v>
      </c>
      <c r="I22" s="4">
        <v>0.23</v>
      </c>
      <c r="J22" s="4" t="s">
        <v>1015</v>
      </c>
      <c r="K22" s="4"/>
    </row>
    <row r="23" spans="1:11">
      <c r="A23" s="4" t="s">
        <v>803</v>
      </c>
      <c r="B23" s="2" t="s">
        <v>666</v>
      </c>
      <c r="C23" s="4" t="s">
        <v>396</v>
      </c>
      <c r="D23" s="4" t="s">
        <v>397</v>
      </c>
      <c r="E23" s="4" t="s">
        <v>747</v>
      </c>
      <c r="F23" s="4" t="s">
        <v>263</v>
      </c>
      <c r="G23" s="10">
        <v>1</v>
      </c>
      <c r="H23" s="4">
        <v>0.18</v>
      </c>
      <c r="I23" s="4">
        <v>0.18</v>
      </c>
      <c r="J23" s="4" t="s">
        <v>1015</v>
      </c>
      <c r="K23" s="4"/>
    </row>
    <row r="24" spans="1:11">
      <c r="A24" s="4" t="s">
        <v>803</v>
      </c>
      <c r="B24" s="2" t="s">
        <v>666</v>
      </c>
      <c r="C24" s="4" t="s">
        <v>398</v>
      </c>
      <c r="D24" s="4" t="s">
        <v>399</v>
      </c>
      <c r="E24" s="4" t="s">
        <v>748</v>
      </c>
      <c r="F24" s="4" t="s">
        <v>263</v>
      </c>
      <c r="G24" s="10">
        <v>1</v>
      </c>
      <c r="H24" s="4">
        <v>0.23</v>
      </c>
      <c r="I24" s="4">
        <v>0.23</v>
      </c>
      <c r="J24" s="4" t="s">
        <v>1015</v>
      </c>
      <c r="K24" s="4"/>
    </row>
    <row r="25" spans="1:11">
      <c r="A25" s="4" t="s">
        <v>803</v>
      </c>
      <c r="B25" s="2" t="s">
        <v>666</v>
      </c>
      <c r="C25" s="4" t="s">
        <v>402</v>
      </c>
      <c r="D25" s="4" t="s">
        <v>384</v>
      </c>
      <c r="E25" s="4" t="s">
        <v>266</v>
      </c>
      <c r="F25" s="4" t="s">
        <v>263</v>
      </c>
      <c r="G25" s="10">
        <v>1</v>
      </c>
      <c r="H25" s="4">
        <v>4.05</v>
      </c>
      <c r="I25" s="4">
        <v>4.05</v>
      </c>
      <c r="J25" s="4" t="s">
        <v>1026</v>
      </c>
      <c r="K25" s="4"/>
    </row>
    <row r="26" spans="1:11">
      <c r="A26" s="4" t="s">
        <v>803</v>
      </c>
      <c r="B26" s="2" t="s">
        <v>666</v>
      </c>
      <c r="C26" s="4" t="s">
        <v>403</v>
      </c>
      <c r="D26" s="4" t="s">
        <v>404</v>
      </c>
      <c r="E26" s="4" t="s">
        <v>266</v>
      </c>
      <c r="F26" s="4" t="s">
        <v>263</v>
      </c>
      <c r="G26" s="10">
        <v>1</v>
      </c>
      <c r="H26" s="4">
        <v>1.5</v>
      </c>
      <c r="I26" s="4">
        <v>1.5</v>
      </c>
      <c r="J26" s="4" t="s">
        <v>1015</v>
      </c>
      <c r="K26" s="4"/>
    </row>
    <row r="27" spans="1:11">
      <c r="A27" s="4" t="s">
        <v>803</v>
      </c>
      <c r="B27" s="2" t="s">
        <v>666</v>
      </c>
      <c r="C27" s="4" t="s">
        <v>409</v>
      </c>
      <c r="D27" s="4" t="s">
        <v>410</v>
      </c>
      <c r="E27" s="4" t="s">
        <v>749</v>
      </c>
      <c r="F27" s="4" t="s">
        <v>263</v>
      </c>
      <c r="G27" s="10">
        <v>1</v>
      </c>
      <c r="H27" s="4">
        <v>0.2</v>
      </c>
      <c r="I27" s="4">
        <v>0.2</v>
      </c>
      <c r="J27" s="4" t="s">
        <v>1015</v>
      </c>
      <c r="K27" s="4"/>
    </row>
    <row r="28" spans="1:11">
      <c r="A28" s="4" t="s">
        <v>803</v>
      </c>
      <c r="B28" s="2" t="s">
        <v>666</v>
      </c>
      <c r="C28" s="4" t="s">
        <v>709</v>
      </c>
      <c r="D28" s="4" t="s">
        <v>710</v>
      </c>
      <c r="E28" s="4" t="s">
        <v>266</v>
      </c>
      <c r="F28" s="4" t="s">
        <v>263</v>
      </c>
      <c r="G28" s="10">
        <v>2</v>
      </c>
      <c r="H28" s="4">
        <v>0.116</v>
      </c>
      <c r="I28" s="4">
        <v>0.232</v>
      </c>
      <c r="J28" s="4" t="s">
        <v>1023</v>
      </c>
      <c r="K28" s="4"/>
    </row>
    <row r="29" spans="1:11">
      <c r="A29" s="4" t="s">
        <v>803</v>
      </c>
      <c r="B29" s="2" t="s">
        <v>666</v>
      </c>
      <c r="C29" s="4" t="s">
        <v>400</v>
      </c>
      <c r="D29" s="4" t="s">
        <v>401</v>
      </c>
      <c r="E29" s="4" t="s">
        <v>266</v>
      </c>
      <c r="F29" s="4" t="s">
        <v>263</v>
      </c>
      <c r="G29" s="10">
        <v>1</v>
      </c>
      <c r="H29" s="4">
        <v>0.51</v>
      </c>
      <c r="I29" s="4">
        <v>0.51</v>
      </c>
      <c r="J29" s="4" t="s">
        <v>1015</v>
      </c>
      <c r="K29" s="4"/>
    </row>
    <row r="30" spans="1:11">
      <c r="A30" s="4" t="s">
        <v>803</v>
      </c>
      <c r="B30" s="2" t="s">
        <v>666</v>
      </c>
      <c r="C30" s="4" t="s">
        <v>405</v>
      </c>
      <c r="D30" s="4" t="s">
        <v>406</v>
      </c>
      <c r="E30" s="4" t="s">
        <v>266</v>
      </c>
      <c r="F30" s="4" t="s">
        <v>263</v>
      </c>
      <c r="G30" s="10">
        <v>1</v>
      </c>
      <c r="H30" s="4">
        <v>0.35</v>
      </c>
      <c r="I30" s="4">
        <v>0.35</v>
      </c>
      <c r="J30" s="4" t="s">
        <v>1015</v>
      </c>
      <c r="K30" s="4"/>
    </row>
    <row r="31" spans="1:11">
      <c r="A31" s="4" t="s">
        <v>803</v>
      </c>
      <c r="B31" s="2" t="s">
        <v>666</v>
      </c>
      <c r="C31" s="4" t="s">
        <v>407</v>
      </c>
      <c r="D31" s="4" t="s">
        <v>408</v>
      </c>
      <c r="E31" s="4" t="s">
        <v>266</v>
      </c>
      <c r="F31" s="4" t="s">
        <v>263</v>
      </c>
      <c r="G31" s="10">
        <v>2</v>
      </c>
      <c r="H31" s="4">
        <v>0.2</v>
      </c>
      <c r="I31" s="4">
        <v>0.4</v>
      </c>
      <c r="J31" s="4" t="s">
        <v>1015</v>
      </c>
      <c r="K31" s="4"/>
    </row>
    <row r="32" spans="1:11">
      <c r="A32" s="4" t="s">
        <v>803</v>
      </c>
      <c r="B32" s="2" t="s">
        <v>666</v>
      </c>
      <c r="C32" s="4" t="s">
        <v>713</v>
      </c>
      <c r="D32" s="4" t="s">
        <v>714</v>
      </c>
      <c r="E32" s="4" t="s">
        <v>750</v>
      </c>
      <c r="F32" s="4" t="s">
        <v>263</v>
      </c>
      <c r="G32" s="10">
        <v>2</v>
      </c>
      <c r="H32" s="4">
        <v>2.48</v>
      </c>
      <c r="I32" s="4">
        <v>4.96</v>
      </c>
      <c r="J32" s="4" t="s">
        <v>1023</v>
      </c>
      <c r="K32" s="4"/>
    </row>
    <row r="33" spans="1:11">
      <c r="A33" s="2" t="s">
        <v>303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0" t="s">
        <v>0</v>
      </c>
      <c r="B1" s="330" t="s">
        <v>321</v>
      </c>
      <c r="C1" s="330" t="s">
        <v>322</v>
      </c>
      <c r="D1" s="330" t="s">
        <v>323</v>
      </c>
      <c r="E1" s="330" t="s">
        <v>13</v>
      </c>
      <c r="F1" s="330" t="s">
        <v>324</v>
      </c>
      <c r="G1" s="330" t="s">
        <v>325</v>
      </c>
      <c r="H1" s="330" t="s">
        <v>326</v>
      </c>
      <c r="I1" s="330" t="s">
        <v>327</v>
      </c>
      <c r="J1" s="337" t="s">
        <v>328</v>
      </c>
      <c r="K1" s="338"/>
      <c r="L1" s="339"/>
    </row>
    <row r="2" ht="14.75" spans="1:12">
      <c r="A2" s="331"/>
      <c r="B2" s="331"/>
      <c r="C2" s="331"/>
      <c r="D2" s="331"/>
      <c r="E2" s="331"/>
      <c r="F2" s="331"/>
      <c r="G2" s="331"/>
      <c r="H2" s="331"/>
      <c r="I2" s="331"/>
      <c r="J2" s="340" t="s">
        <v>329</v>
      </c>
      <c r="K2" s="341" t="s">
        <v>330</v>
      </c>
      <c r="L2" s="342" t="s">
        <v>331</v>
      </c>
    </row>
    <row r="3" spans="1:10">
      <c r="A3" s="332">
        <f>ROW()-2</f>
        <v>1</v>
      </c>
      <c r="B3" s="333" t="s">
        <v>308</v>
      </c>
      <c r="C3" s="333" t="s">
        <v>309</v>
      </c>
      <c r="D3" s="334">
        <v>1911037</v>
      </c>
      <c r="E3" s="333" t="str">
        <f>VLOOKUP(D3,'[1]2021.5供应商'!$A$2:$B$1866,2,0)</f>
        <v>北京光华荣昌汽车部件有限公司</v>
      </c>
      <c r="F3" s="335">
        <v>44561</v>
      </c>
      <c r="H3" s="78" t="str">
        <f>VLOOKUP(B3,'[2]2021.5零件主数据'!$A:$C,3,0)</f>
        <v>进口</v>
      </c>
      <c r="I3" s="78" t="s">
        <v>332</v>
      </c>
      <c r="J3" s="78">
        <v>20.32</v>
      </c>
    </row>
    <row r="4" spans="1:10">
      <c r="A4" s="332">
        <f t="shared" ref="A4:A79" si="0">ROW()-2</f>
        <v>2</v>
      </c>
      <c r="B4" s="333" t="s">
        <v>278</v>
      </c>
      <c r="C4" s="333" t="s">
        <v>279</v>
      </c>
      <c r="D4" s="334">
        <v>1911037</v>
      </c>
      <c r="E4" s="333" t="str">
        <f>VLOOKUP(D4,'[1]2021.5供应商'!$A$2:$B$1866,2,0)</f>
        <v>北京光华荣昌汽车部件有限公司</v>
      </c>
      <c r="F4" s="335">
        <v>44561</v>
      </c>
      <c r="H4" s="78" t="str">
        <f>VLOOKUP(B4,'[2]2021.5零件主数据'!$A:$C,3,0)</f>
        <v>进口</v>
      </c>
      <c r="I4" s="78" t="s">
        <v>332</v>
      </c>
      <c r="J4" s="78">
        <v>56.24</v>
      </c>
    </row>
    <row r="5" spans="1:10">
      <c r="A5" s="332">
        <f t="shared" si="0"/>
        <v>3</v>
      </c>
      <c r="B5" s="333" t="s">
        <v>284</v>
      </c>
      <c r="C5" s="333" t="s">
        <v>285</v>
      </c>
      <c r="D5" s="334">
        <v>1911037</v>
      </c>
      <c r="E5" s="333" t="str">
        <f>VLOOKUP(D5,'[1]2021.5供应商'!$A$2:$B$1866,2,0)</f>
        <v>北京光华荣昌汽车部件有限公司</v>
      </c>
      <c r="F5" s="335">
        <v>44561</v>
      </c>
      <c r="H5" s="78" t="str">
        <f>VLOOKUP(B5,'[2]2021.5零件主数据'!$A:$C,3,0)</f>
        <v>进口</v>
      </c>
      <c r="I5" s="78" t="s">
        <v>332</v>
      </c>
      <c r="J5" s="78">
        <v>0.87</v>
      </c>
    </row>
    <row r="6" spans="1:10">
      <c r="A6" s="332">
        <f t="shared" si="0"/>
        <v>4</v>
      </c>
      <c r="B6" s="333" t="s">
        <v>288</v>
      </c>
      <c r="C6" s="333" t="s">
        <v>289</v>
      </c>
      <c r="D6" s="334">
        <v>1911037</v>
      </c>
      <c r="E6" s="333" t="str">
        <f>VLOOKUP(D6,'[1]2021.5供应商'!$A$2:$B$1866,2,0)</f>
        <v>北京光华荣昌汽车部件有限公司</v>
      </c>
      <c r="F6" s="335">
        <v>44561</v>
      </c>
      <c r="H6" s="78" t="str">
        <f>VLOOKUP(B6,'[2]2021.5零件主数据'!$A:$C,3,0)</f>
        <v>进口</v>
      </c>
      <c r="I6" s="78" t="s">
        <v>332</v>
      </c>
      <c r="J6" s="78">
        <v>0.52</v>
      </c>
    </row>
    <row r="7" spans="1:10">
      <c r="A7" s="332">
        <f t="shared" si="0"/>
        <v>5</v>
      </c>
      <c r="B7" s="333" t="s">
        <v>290</v>
      </c>
      <c r="C7" s="333" t="s">
        <v>291</v>
      </c>
      <c r="D7" s="334">
        <v>1911037</v>
      </c>
      <c r="E7" s="333" t="str">
        <f>VLOOKUP(D7,'[1]2021.5供应商'!$A$2:$B$1866,2,0)</f>
        <v>北京光华荣昌汽车部件有限公司</v>
      </c>
      <c r="F7" s="335">
        <v>44561</v>
      </c>
      <c r="H7" s="78" t="str">
        <f>VLOOKUP(B7,'[2]2021.5零件主数据'!$A:$C,3,0)</f>
        <v>进口</v>
      </c>
      <c r="I7" s="78" t="s">
        <v>332</v>
      </c>
      <c r="J7" s="78">
        <v>0.48</v>
      </c>
    </row>
    <row r="8" spans="1:10">
      <c r="A8" s="332">
        <f t="shared" si="0"/>
        <v>6</v>
      </c>
      <c r="B8" s="333" t="s">
        <v>333</v>
      </c>
      <c r="C8" s="333" t="s">
        <v>334</v>
      </c>
      <c r="D8" s="334">
        <v>1911037</v>
      </c>
      <c r="E8" s="333" t="str">
        <f>VLOOKUP(D8,'[1]2021.5供应商'!$A$2:$B$1866,2,0)</f>
        <v>北京光华荣昌汽车部件有限公司</v>
      </c>
      <c r="F8" s="335">
        <v>44561</v>
      </c>
      <c r="H8" s="78" t="str">
        <f>VLOOKUP(B8,'[2]2021.5零件主数据'!$A:$C,3,0)</f>
        <v>进口</v>
      </c>
      <c r="I8" s="78" t="s">
        <v>332</v>
      </c>
      <c r="J8" s="78">
        <v>0.52</v>
      </c>
    </row>
    <row r="9" spans="1:10">
      <c r="A9" s="332">
        <f t="shared" si="0"/>
        <v>7</v>
      </c>
      <c r="B9" s="333" t="s">
        <v>335</v>
      </c>
      <c r="C9" s="333" t="s">
        <v>336</v>
      </c>
      <c r="D9" s="334">
        <v>1911037</v>
      </c>
      <c r="E9" s="333" t="str">
        <f>VLOOKUP(D9,'[1]2021.5供应商'!$A$2:$B$1866,2,0)</f>
        <v>北京光华荣昌汽车部件有限公司</v>
      </c>
      <c r="F9" s="335">
        <v>44561</v>
      </c>
      <c r="H9" s="78" t="str">
        <f>VLOOKUP(B9,'[2]2021.5零件主数据'!$A:$C,3,0)</f>
        <v>进口</v>
      </c>
      <c r="I9" s="78" t="s">
        <v>332</v>
      </c>
      <c r="J9" s="78">
        <v>25.16</v>
      </c>
    </row>
    <row r="10" spans="1:10">
      <c r="A10" s="332">
        <f t="shared" si="0"/>
        <v>8</v>
      </c>
      <c r="B10" s="333" t="s">
        <v>337</v>
      </c>
      <c r="C10" s="333" t="s">
        <v>338</v>
      </c>
      <c r="D10" s="334">
        <v>1911037</v>
      </c>
      <c r="E10" s="333" t="str">
        <f>VLOOKUP(D10,'[1]2021.5供应商'!$A$2:$B$1866,2,0)</f>
        <v>北京光华荣昌汽车部件有限公司</v>
      </c>
      <c r="F10" s="335">
        <v>44561</v>
      </c>
      <c r="I10" s="78" t="s">
        <v>332</v>
      </c>
      <c r="J10" s="78">
        <v>0.56</v>
      </c>
    </row>
    <row r="11" spans="1:10">
      <c r="A11" s="332">
        <f t="shared" si="0"/>
        <v>9</v>
      </c>
      <c r="B11" s="336" t="s">
        <v>339</v>
      </c>
      <c r="C11" s="333" t="s">
        <v>340</v>
      </c>
      <c r="D11" s="334">
        <v>1911037</v>
      </c>
      <c r="E11" s="333" t="str">
        <f>VLOOKUP(D11,'[1]2021.5供应商'!$A$2:$B$1866,2,0)</f>
        <v>北京光华荣昌汽车部件有限公司</v>
      </c>
      <c r="F11" s="335">
        <v>44561</v>
      </c>
      <c r="I11" s="78" t="s">
        <v>332</v>
      </c>
      <c r="J11" s="78">
        <v>49.21</v>
      </c>
    </row>
    <row r="12" spans="1:10">
      <c r="A12" s="332">
        <f t="shared" si="0"/>
        <v>10</v>
      </c>
      <c r="B12" s="333" t="s">
        <v>341</v>
      </c>
      <c r="C12" s="333" t="s">
        <v>342</v>
      </c>
      <c r="D12" s="334">
        <v>1911037</v>
      </c>
      <c r="E12" s="333" t="str">
        <f>VLOOKUP(D12,'[1]2021.5供应商'!$A$2:$B$1866,2,0)</f>
        <v>北京光华荣昌汽车部件有限公司</v>
      </c>
      <c r="F12" s="335">
        <v>44561</v>
      </c>
      <c r="H12" s="78" t="str">
        <f>VLOOKUP(B12,'[2]2021.5零件主数据'!$A:$C,3,0)</f>
        <v>M3000S</v>
      </c>
      <c r="I12" s="78" t="s">
        <v>332</v>
      </c>
      <c r="J12" s="78">
        <v>47.83</v>
      </c>
    </row>
    <row r="13" spans="1:10">
      <c r="A13" s="332">
        <f t="shared" si="0"/>
        <v>11</v>
      </c>
      <c r="B13" s="333" t="s">
        <v>343</v>
      </c>
      <c r="C13" s="333" t="s">
        <v>344</v>
      </c>
      <c r="D13" s="334">
        <v>1911037</v>
      </c>
      <c r="E13" s="333" t="str">
        <f>VLOOKUP(D13,'[1]2021.5供应商'!$A$2:$B$1866,2,0)</f>
        <v>北京光华荣昌汽车部件有限公司</v>
      </c>
      <c r="F13" s="335">
        <v>44561</v>
      </c>
      <c r="H13" s="78" t="str">
        <f>VLOOKUP(B13,'[2]2021.5零件主数据'!$A:$C,3,0)</f>
        <v>H6</v>
      </c>
      <c r="I13" s="78" t="s">
        <v>332</v>
      </c>
      <c r="J13" s="78">
        <v>47.2</v>
      </c>
    </row>
    <row r="14" spans="1:10">
      <c r="A14" s="332">
        <f t="shared" si="0"/>
        <v>12</v>
      </c>
      <c r="B14" s="333" t="s">
        <v>345</v>
      </c>
      <c r="C14" s="333" t="s">
        <v>346</v>
      </c>
      <c r="D14" s="334">
        <v>1911037</v>
      </c>
      <c r="E14" s="333" t="str">
        <f>VLOOKUP(D14,'[1]2021.5供应商'!$A$2:$B$1866,2,0)</f>
        <v>北京光华荣昌汽车部件有限公司</v>
      </c>
      <c r="F14" s="335">
        <v>44561</v>
      </c>
      <c r="H14" s="78" t="str">
        <f>VLOOKUP(B14,'[2]2021.5零件主数据'!$A:$C,3,0)</f>
        <v>H6</v>
      </c>
      <c r="I14" s="78" t="s">
        <v>332</v>
      </c>
      <c r="J14" s="78">
        <v>60.33</v>
      </c>
    </row>
    <row r="15" spans="1:10">
      <c r="A15" s="332">
        <f t="shared" si="0"/>
        <v>13</v>
      </c>
      <c r="B15" s="333" t="s">
        <v>347</v>
      </c>
      <c r="C15" s="333" t="s">
        <v>348</v>
      </c>
      <c r="D15" s="334">
        <v>1911037</v>
      </c>
      <c r="E15" s="333" t="str">
        <f>VLOOKUP(D15,'[1]2021.5供应商'!$A$2:$B$1866,2,0)</f>
        <v>北京光华荣昌汽车部件有限公司</v>
      </c>
      <c r="F15" s="335">
        <v>44561</v>
      </c>
      <c r="I15" s="343" t="s">
        <v>349</v>
      </c>
      <c r="J15" s="78">
        <v>66.16</v>
      </c>
    </row>
    <row r="16" spans="1:10">
      <c r="A16" s="332">
        <f t="shared" si="0"/>
        <v>14</v>
      </c>
      <c r="B16" s="333" t="s">
        <v>294</v>
      </c>
      <c r="C16" s="333" t="s">
        <v>295</v>
      </c>
      <c r="D16" s="334">
        <v>1911135</v>
      </c>
      <c r="E16" s="333" t="str">
        <f>VLOOKUP(D16,'[1]2021.5供应商'!$A$2:$B$1866,2,0)</f>
        <v>北京东方华康自动化设备</v>
      </c>
      <c r="F16" s="335">
        <v>44561</v>
      </c>
      <c r="H16" s="78" t="str">
        <f>VLOOKUP(B16,'[2]2021.5零件主数据'!$A:$C,3,0)</f>
        <v>PUΦ4*2.5</v>
      </c>
      <c r="I16" s="78" t="s">
        <v>350</v>
      </c>
      <c r="J16" s="78">
        <v>0.776</v>
      </c>
    </row>
    <row r="17" spans="1:10">
      <c r="A17" s="332">
        <f t="shared" si="0"/>
        <v>15</v>
      </c>
      <c r="B17" s="333" t="s">
        <v>275</v>
      </c>
      <c r="C17" s="333" t="s">
        <v>276</v>
      </c>
      <c r="D17" s="334">
        <v>1911135</v>
      </c>
      <c r="E17" s="333" t="str">
        <f>VLOOKUP(D17,'[1]2021.5供应商'!$A$2:$B$1866,2,0)</f>
        <v>北京东方华康自动化设备</v>
      </c>
      <c r="F17" s="335">
        <v>44561</v>
      </c>
      <c r="H17" s="78" t="str">
        <f>VLOOKUP(B17,'[2]2021.5零件主数据'!$A:$C,3,0)</f>
        <v>PUΦ4*2.5</v>
      </c>
      <c r="I17" s="78" t="s">
        <v>350</v>
      </c>
      <c r="J17" s="78">
        <v>0.776</v>
      </c>
    </row>
    <row r="18" spans="1:10">
      <c r="A18" s="332">
        <f t="shared" si="0"/>
        <v>16</v>
      </c>
      <c r="B18" s="333" t="s">
        <v>301</v>
      </c>
      <c r="C18" s="333" t="s">
        <v>302</v>
      </c>
      <c r="D18" s="334">
        <v>1911135</v>
      </c>
      <c r="E18" s="333" t="str">
        <f>VLOOKUP(D18,'[1]2021.5供应商'!$A$2:$B$1866,2,0)</f>
        <v>北京东方华康自动化设备</v>
      </c>
      <c r="F18" s="335">
        <v>44561</v>
      </c>
      <c r="H18" s="78" t="str">
        <f>VLOOKUP(B18,'[2]2021.5零件主数据'!$A:$C,3,0)</f>
        <v>PUΦ4*2.5</v>
      </c>
      <c r="I18" s="78" t="s">
        <v>350</v>
      </c>
      <c r="J18" s="78">
        <v>0.776</v>
      </c>
    </row>
    <row r="19" spans="1:10">
      <c r="A19" s="332">
        <f t="shared" si="0"/>
        <v>17</v>
      </c>
      <c r="B19" s="333" t="s">
        <v>299</v>
      </c>
      <c r="C19" s="333" t="s">
        <v>300</v>
      </c>
      <c r="D19" s="334">
        <v>1911135</v>
      </c>
      <c r="E19" s="333" t="str">
        <f>VLOOKUP(D19,'[1]2021.5供应商'!$A$2:$B$1866,2,0)</f>
        <v>北京东方华康自动化设备</v>
      </c>
      <c r="F19" s="335">
        <v>44561</v>
      </c>
      <c r="H19" s="78" t="str">
        <f>VLOOKUP(B19,'[2]2021.5零件主数据'!$A:$C,3,0)</f>
        <v>PUΦ4*2.5</v>
      </c>
      <c r="I19" s="78" t="s">
        <v>350</v>
      </c>
      <c r="J19" s="78">
        <v>0.776</v>
      </c>
    </row>
    <row r="20" spans="1:10">
      <c r="A20" s="332">
        <f t="shared" si="0"/>
        <v>18</v>
      </c>
      <c r="B20" s="333" t="s">
        <v>270</v>
      </c>
      <c r="C20" s="333" t="s">
        <v>271</v>
      </c>
      <c r="D20" s="334">
        <v>1911135</v>
      </c>
      <c r="E20" s="333" t="str">
        <f>VLOOKUP(D20,'[1]2021.5供应商'!$A$2:$B$1866,2,0)</f>
        <v>北京东方华康自动化设备</v>
      </c>
      <c r="F20" s="335">
        <v>44561</v>
      </c>
      <c r="H20" s="78" t="str">
        <f>VLOOKUP(B20,'[2]2021.5零件主数据'!$A:$C,3,0)</f>
        <v>Φ4-Φ6</v>
      </c>
      <c r="I20" s="78" t="s">
        <v>332</v>
      </c>
      <c r="J20" s="78">
        <v>1.254</v>
      </c>
    </row>
    <row r="21" spans="1:10">
      <c r="A21" s="332">
        <f t="shared" si="0"/>
        <v>19</v>
      </c>
      <c r="B21" s="333" t="s">
        <v>351</v>
      </c>
      <c r="C21" s="333" t="s">
        <v>352</v>
      </c>
      <c r="D21" s="334">
        <v>1911135</v>
      </c>
      <c r="E21" s="333" t="str">
        <f>VLOOKUP(D21,'[1]2021.5供应商'!$A$2:$B$1866,2,0)</f>
        <v>北京东方华康自动化设备</v>
      </c>
      <c r="F21" s="335">
        <v>44561</v>
      </c>
      <c r="I21" s="78" t="s">
        <v>332</v>
      </c>
      <c r="J21" s="78">
        <v>1.254</v>
      </c>
    </row>
    <row r="22" spans="1:10">
      <c r="A22" s="332">
        <f t="shared" si="0"/>
        <v>20</v>
      </c>
      <c r="B22" s="333" t="s">
        <v>353</v>
      </c>
      <c r="C22" s="333" t="s">
        <v>295</v>
      </c>
      <c r="D22" s="334">
        <v>1911135</v>
      </c>
      <c r="E22" s="333" t="str">
        <f>VLOOKUP(D22,'[1]2021.5供应商'!$A$2:$B$1866,2,0)</f>
        <v>北京东方华康自动化设备</v>
      </c>
      <c r="F22" s="335">
        <v>44561</v>
      </c>
      <c r="H22" s="78" t="str">
        <f>VLOOKUP(B22,'[2]2021.5零件主数据'!$A:$C,3,0)</f>
        <v>PUΦ6*4</v>
      </c>
      <c r="I22" s="78" t="s">
        <v>350</v>
      </c>
      <c r="J22" s="78">
        <v>1.251</v>
      </c>
    </row>
    <row r="23" spans="1:10">
      <c r="A23" s="332">
        <f t="shared" si="0"/>
        <v>21</v>
      </c>
      <c r="B23" s="333" t="s">
        <v>354</v>
      </c>
      <c r="C23" s="333" t="s">
        <v>300</v>
      </c>
      <c r="D23" s="334">
        <v>1911135</v>
      </c>
      <c r="E23" s="333" t="str">
        <f>VLOOKUP(D23,'[1]2021.5供应商'!$A$2:$B$1866,2,0)</f>
        <v>北京东方华康自动化设备</v>
      </c>
      <c r="F23" s="335">
        <v>44561</v>
      </c>
      <c r="H23" s="78" t="str">
        <f>VLOOKUP(B23,'[2]2021.5零件主数据'!$A:$C,3,0)</f>
        <v>PUΦ6*4</v>
      </c>
      <c r="I23" s="78" t="s">
        <v>350</v>
      </c>
      <c r="J23" s="78">
        <v>1.251</v>
      </c>
    </row>
    <row r="24" spans="1:10">
      <c r="A24" s="332">
        <f t="shared" si="0"/>
        <v>22</v>
      </c>
      <c r="B24" s="333" t="s">
        <v>355</v>
      </c>
      <c r="C24" s="333" t="s">
        <v>356</v>
      </c>
      <c r="D24" s="334">
        <v>1911138</v>
      </c>
      <c r="E24" s="333" t="str">
        <f>VLOOKUP(D24,'[1]2021.5供应商'!$A$2:$B$1866,2,0)</f>
        <v>北京瑞隆祥模具有限公司</v>
      </c>
      <c r="F24" s="335">
        <v>44561</v>
      </c>
      <c r="I24" s="78" t="s">
        <v>332</v>
      </c>
      <c r="J24" s="78">
        <v>0.2</v>
      </c>
    </row>
    <row r="25" spans="1:10">
      <c r="A25" s="332">
        <f t="shared" si="0"/>
        <v>23</v>
      </c>
      <c r="B25" s="333" t="s">
        <v>357</v>
      </c>
      <c r="C25" s="333" t="s">
        <v>358</v>
      </c>
      <c r="D25" s="334">
        <v>1911138</v>
      </c>
      <c r="E25" s="333" t="str">
        <f>VLOOKUP(D25,'[1]2021.5供应商'!$A$2:$B$1866,2,0)</f>
        <v>北京瑞隆祥模具有限公司</v>
      </c>
      <c r="F25" s="335">
        <v>44561</v>
      </c>
      <c r="H25" s="78">
        <f>VLOOKUP(B25,'[2]2021.5零件主数据'!$A:$C,3,0)</f>
        <v>807002001</v>
      </c>
      <c r="I25" s="78" t="s">
        <v>332</v>
      </c>
      <c r="J25" s="78">
        <v>2.4248</v>
      </c>
    </row>
    <row r="26" spans="1:10">
      <c r="A26" s="332">
        <f t="shared" si="0"/>
        <v>24</v>
      </c>
      <c r="B26" s="333" t="s">
        <v>288</v>
      </c>
      <c r="C26" s="333" t="s">
        <v>289</v>
      </c>
      <c r="D26" s="334">
        <v>1911138</v>
      </c>
      <c r="E26" s="333" t="str">
        <f>VLOOKUP(D26,'[1]2021.5供应商'!$A$2:$B$1866,2,0)</f>
        <v>北京瑞隆祥模具有限公司</v>
      </c>
      <c r="F26" s="335">
        <v>44561</v>
      </c>
      <c r="H26" s="78" t="str">
        <f>VLOOKUP(B26,'[2]2021.5零件主数据'!$A:$C,3,0)</f>
        <v>进口</v>
      </c>
      <c r="I26" s="78" t="s">
        <v>332</v>
      </c>
      <c r="J26" s="78">
        <v>0.1327</v>
      </c>
    </row>
    <row r="27" spans="1:10">
      <c r="A27" s="332">
        <f t="shared" si="0"/>
        <v>25</v>
      </c>
      <c r="B27" s="333" t="s">
        <v>310</v>
      </c>
      <c r="C27" s="333" t="s">
        <v>311</v>
      </c>
      <c r="D27" s="334">
        <v>1911138</v>
      </c>
      <c r="E27" s="333" t="str">
        <f>VLOOKUP(D27,'[1]2021.5供应商'!$A$2:$B$1866,2,0)</f>
        <v>北京瑞隆祥模具有限公司</v>
      </c>
      <c r="F27" s="335">
        <v>44561</v>
      </c>
      <c r="H27" s="78" t="str">
        <f>VLOOKUP(B27,'[2]2021.5零件主数据'!$A:$C,3,0)</f>
        <v>白色</v>
      </c>
      <c r="I27" s="78" t="s">
        <v>332</v>
      </c>
      <c r="J27" s="78">
        <v>0.2377</v>
      </c>
    </row>
    <row r="28" spans="1:10">
      <c r="A28" s="332">
        <f t="shared" si="0"/>
        <v>26</v>
      </c>
      <c r="B28" s="333" t="s">
        <v>359</v>
      </c>
      <c r="C28" s="333" t="s">
        <v>360</v>
      </c>
      <c r="D28" s="334">
        <v>1911138</v>
      </c>
      <c r="E28" s="333" t="str">
        <f>VLOOKUP(D28,'[1]2021.5供应商'!$A$2:$B$1866,2,0)</f>
        <v>北京瑞隆祥模具有限公司</v>
      </c>
      <c r="F28" s="335">
        <v>44561</v>
      </c>
      <c r="I28" s="78" t="s">
        <v>332</v>
      </c>
      <c r="J28" s="78">
        <v>0.1033</v>
      </c>
    </row>
    <row r="29" spans="1:10">
      <c r="A29" s="332">
        <f t="shared" si="0"/>
        <v>27</v>
      </c>
      <c r="B29" s="333" t="s">
        <v>361</v>
      </c>
      <c r="C29" s="333" t="s">
        <v>362</v>
      </c>
      <c r="D29" s="334">
        <v>1911138</v>
      </c>
      <c r="E29" s="333" t="str">
        <f>VLOOKUP(D29,'[1]2021.5供应商'!$A$2:$B$1866,2,0)</f>
        <v>北京瑞隆祥模具有限公司</v>
      </c>
      <c r="F29" s="335">
        <v>44561</v>
      </c>
      <c r="H29" s="78" t="str">
        <f>VLOOKUP(B29,'[2]2021.5零件主数据'!$A:$C,3,0)</f>
        <v>4-4-4 国产</v>
      </c>
      <c r="I29" s="78" t="s">
        <v>332</v>
      </c>
      <c r="J29" s="78">
        <v>0.18</v>
      </c>
    </row>
    <row r="30" spans="1:10">
      <c r="A30" s="332">
        <f t="shared" si="0"/>
        <v>28</v>
      </c>
      <c r="B30" s="333" t="s">
        <v>363</v>
      </c>
      <c r="C30" s="333" t="s">
        <v>364</v>
      </c>
      <c r="D30" s="334">
        <v>1911138</v>
      </c>
      <c r="E30" s="333" t="str">
        <f>VLOOKUP(D30,'[1]2021.5供应商'!$A$2:$B$1866,2,0)</f>
        <v>北京瑞隆祥模具有限公司</v>
      </c>
      <c r="F30" s="335">
        <v>44561</v>
      </c>
      <c r="H30" s="78" t="str">
        <f>VLOOKUP(B30,'[2]2021.5零件主数据'!$A:$C,3,0)</f>
        <v>国产</v>
      </c>
      <c r="I30" s="78" t="s">
        <v>332</v>
      </c>
      <c r="J30" s="78">
        <v>0.12</v>
      </c>
    </row>
    <row r="31" spans="1:10">
      <c r="A31" s="332">
        <f t="shared" si="0"/>
        <v>29</v>
      </c>
      <c r="B31" s="333" t="s">
        <v>365</v>
      </c>
      <c r="C31" s="333" t="s">
        <v>366</v>
      </c>
      <c r="D31" s="334">
        <v>1911138</v>
      </c>
      <c r="E31" s="333" t="str">
        <f>VLOOKUP(D31,'[1]2021.5供应商'!$A$2:$B$1866,2,0)</f>
        <v>北京瑞隆祥模具有限公司</v>
      </c>
      <c r="F31" s="335">
        <v>44561</v>
      </c>
      <c r="I31" s="78" t="s">
        <v>332</v>
      </c>
      <c r="J31" s="78">
        <v>4.6</v>
      </c>
    </row>
    <row r="32" spans="1:10">
      <c r="A32" s="332">
        <f t="shared" si="0"/>
        <v>30</v>
      </c>
      <c r="B32" s="333" t="s">
        <v>367</v>
      </c>
      <c r="C32" s="333" t="s">
        <v>368</v>
      </c>
      <c r="D32" s="334">
        <v>1911138</v>
      </c>
      <c r="E32" s="333" t="str">
        <f>VLOOKUP(D32,'[1]2021.5供应商'!$A$2:$B$1866,2,0)</f>
        <v>北京瑞隆祥模具有限公司</v>
      </c>
      <c r="F32" s="335">
        <v>44561</v>
      </c>
      <c r="I32" s="78" t="s">
        <v>332</v>
      </c>
      <c r="J32" s="78">
        <v>3.1</v>
      </c>
    </row>
    <row r="33" spans="1:10">
      <c r="A33" s="332">
        <f t="shared" si="0"/>
        <v>31</v>
      </c>
      <c r="B33" s="333" t="s">
        <v>369</v>
      </c>
      <c r="C33" s="333" t="s">
        <v>370</v>
      </c>
      <c r="D33" s="334">
        <v>1911138</v>
      </c>
      <c r="E33" s="333" t="str">
        <f>VLOOKUP(D33,'[1]2021.5供应商'!$A$2:$B$1866,2,0)</f>
        <v>北京瑞隆祥模具有限公司</v>
      </c>
      <c r="F33" s="335">
        <v>44561</v>
      </c>
      <c r="I33" s="78" t="s">
        <v>332</v>
      </c>
      <c r="J33" s="78">
        <v>0.2</v>
      </c>
    </row>
    <row r="34" spans="1:10">
      <c r="A34" s="332">
        <f t="shared" si="0"/>
        <v>32</v>
      </c>
      <c r="B34" s="333" t="s">
        <v>371</v>
      </c>
      <c r="C34" s="333" t="s">
        <v>372</v>
      </c>
      <c r="D34" s="334">
        <v>1911138</v>
      </c>
      <c r="E34" s="333" t="str">
        <f>VLOOKUP(D34,'[1]2021.5供应商'!$A$2:$B$1866,2,0)</f>
        <v>北京瑞隆祥模具有限公司</v>
      </c>
      <c r="F34" s="335">
        <v>44561</v>
      </c>
      <c r="I34" s="78" t="s">
        <v>332</v>
      </c>
      <c r="J34" s="78">
        <v>0.15</v>
      </c>
    </row>
    <row r="35" spans="1:10">
      <c r="A35" s="332">
        <f t="shared" si="0"/>
        <v>33</v>
      </c>
      <c r="B35" s="333" t="s">
        <v>373</v>
      </c>
      <c r="C35" s="333" t="s">
        <v>374</v>
      </c>
      <c r="D35" s="334">
        <v>1911138</v>
      </c>
      <c r="E35" s="333" t="str">
        <f>VLOOKUP(D35,'[1]2021.5供应商'!$A$2:$B$1866,2,0)</f>
        <v>北京瑞隆祥模具有限公司</v>
      </c>
      <c r="F35" s="335">
        <v>44561</v>
      </c>
      <c r="H35" s="78" t="str">
        <f>VLOOKUP(B35,'[2]2021.5零件主数据'!$A:$C,3,0)</f>
        <v>国产</v>
      </c>
      <c r="I35" s="78" t="s">
        <v>332</v>
      </c>
      <c r="J35" s="78">
        <v>0.18</v>
      </c>
    </row>
    <row r="36" spans="1:10">
      <c r="A36" s="332">
        <f t="shared" si="0"/>
        <v>34</v>
      </c>
      <c r="B36" s="333" t="s">
        <v>375</v>
      </c>
      <c r="C36" s="333" t="s">
        <v>376</v>
      </c>
      <c r="D36" s="334">
        <v>1911138</v>
      </c>
      <c r="E36" s="333" t="str">
        <f>VLOOKUP(D36,'[1]2021.5供应商'!$A$2:$B$1866,2,0)</f>
        <v>北京瑞隆祥模具有限公司</v>
      </c>
      <c r="F36" s="335">
        <v>44561</v>
      </c>
      <c r="I36" s="78" t="s">
        <v>332</v>
      </c>
      <c r="J36" s="78">
        <v>0.18</v>
      </c>
    </row>
    <row r="37" spans="1:10">
      <c r="A37" s="332">
        <f t="shared" si="0"/>
        <v>35</v>
      </c>
      <c r="B37" s="333" t="s">
        <v>377</v>
      </c>
      <c r="C37" s="333" t="s">
        <v>378</v>
      </c>
      <c r="D37" s="334">
        <v>1911138</v>
      </c>
      <c r="E37" s="333" t="str">
        <f>VLOOKUP(D37,'[1]2021.5供应商'!$A$2:$B$1866,2,0)</f>
        <v>北京瑞隆祥模具有限公司</v>
      </c>
      <c r="F37" s="335">
        <v>44561</v>
      </c>
      <c r="H37" s="78" t="str">
        <f>VLOOKUP(B37,'[2]2021.5零件主数据'!$A:$C,3,0)</f>
        <v>国产</v>
      </c>
      <c r="I37" s="78" t="s">
        <v>332</v>
      </c>
      <c r="J37" s="78">
        <v>0.2</v>
      </c>
    </row>
    <row r="38" spans="1:10">
      <c r="A38" s="332">
        <f t="shared" si="0"/>
        <v>36</v>
      </c>
      <c r="B38" s="333" t="s">
        <v>379</v>
      </c>
      <c r="C38" s="333" t="s">
        <v>380</v>
      </c>
      <c r="D38" s="334">
        <v>1911138</v>
      </c>
      <c r="E38" s="333" t="str">
        <f>VLOOKUP(D38,'[1]2021.5供应商'!$A$2:$B$1866,2,0)</f>
        <v>北京瑞隆祥模具有限公司</v>
      </c>
      <c r="F38" s="335">
        <v>44561</v>
      </c>
      <c r="I38" s="78" t="s">
        <v>332</v>
      </c>
      <c r="J38" s="78">
        <v>1.1</v>
      </c>
    </row>
    <row r="39" spans="1:10">
      <c r="A39" s="332">
        <f t="shared" si="0"/>
        <v>37</v>
      </c>
      <c r="B39" s="333" t="s">
        <v>381</v>
      </c>
      <c r="C39" s="333" t="s">
        <v>382</v>
      </c>
      <c r="D39" s="334">
        <v>1911138</v>
      </c>
      <c r="E39" s="333" t="str">
        <f>VLOOKUP(D39,'[1]2021.5供应商'!$A$2:$B$1866,2,0)</f>
        <v>北京瑞隆祥模具有限公司</v>
      </c>
      <c r="F39" s="335">
        <v>44561</v>
      </c>
      <c r="I39" s="78" t="s">
        <v>332</v>
      </c>
      <c r="J39" s="78">
        <v>0.1</v>
      </c>
    </row>
    <row r="40" spans="1:10">
      <c r="A40" s="332">
        <f t="shared" si="0"/>
        <v>38</v>
      </c>
      <c r="B40" s="333" t="s">
        <v>383</v>
      </c>
      <c r="C40" s="333" t="s">
        <v>384</v>
      </c>
      <c r="D40" s="334">
        <v>1911138</v>
      </c>
      <c r="E40" s="333" t="str">
        <f>VLOOKUP(D40,'[1]2021.5供应商'!$A$2:$B$1866,2,0)</f>
        <v>北京瑞隆祥模具有限公司</v>
      </c>
      <c r="F40" s="335">
        <v>44561</v>
      </c>
      <c r="I40" s="78" t="s">
        <v>332</v>
      </c>
      <c r="J40" s="78">
        <v>0.3</v>
      </c>
    </row>
    <row r="41" spans="1:10">
      <c r="A41" s="332">
        <f t="shared" si="0"/>
        <v>39</v>
      </c>
      <c r="B41" s="333" t="s">
        <v>385</v>
      </c>
      <c r="C41" s="333" t="s">
        <v>386</v>
      </c>
      <c r="D41" s="334">
        <v>1911138</v>
      </c>
      <c r="E41" s="333" t="str">
        <f>VLOOKUP(D41,'[1]2021.5供应商'!$A$2:$B$1866,2,0)</f>
        <v>北京瑞隆祥模具有限公司</v>
      </c>
      <c r="F41" s="335">
        <v>44561</v>
      </c>
      <c r="I41" s="78" t="s">
        <v>332</v>
      </c>
      <c r="J41" s="78">
        <v>0.16</v>
      </c>
    </row>
    <row r="42" spans="1:10">
      <c r="A42" s="332">
        <f t="shared" si="0"/>
        <v>40</v>
      </c>
      <c r="B42" s="333" t="s">
        <v>387</v>
      </c>
      <c r="C42" s="333" t="s">
        <v>388</v>
      </c>
      <c r="D42" s="334">
        <v>1911138</v>
      </c>
      <c r="E42" s="333" t="str">
        <f>VLOOKUP(D42,'[1]2021.5供应商'!$A$2:$B$1866,2,0)</f>
        <v>北京瑞隆祥模具有限公司</v>
      </c>
      <c r="F42" s="335">
        <v>44561</v>
      </c>
      <c r="I42" s="78" t="s">
        <v>332</v>
      </c>
      <c r="J42" s="78">
        <v>0.3</v>
      </c>
    </row>
    <row r="43" spans="1:10">
      <c r="A43" s="332">
        <f t="shared" si="0"/>
        <v>41</v>
      </c>
      <c r="B43" s="333" t="s">
        <v>389</v>
      </c>
      <c r="C43" s="333" t="s">
        <v>390</v>
      </c>
      <c r="D43" s="334">
        <v>1911138</v>
      </c>
      <c r="E43" s="333" t="str">
        <f>VLOOKUP(D43,'[1]2021.5供应商'!$A$2:$B$1866,2,0)</f>
        <v>北京瑞隆祥模具有限公司</v>
      </c>
      <c r="F43" s="335">
        <v>44561</v>
      </c>
      <c r="I43" s="78" t="s">
        <v>332</v>
      </c>
      <c r="J43" s="78">
        <v>0.23</v>
      </c>
    </row>
    <row r="44" spans="1:10">
      <c r="A44" s="332">
        <f t="shared" si="0"/>
        <v>42</v>
      </c>
      <c r="B44" s="333" t="s">
        <v>391</v>
      </c>
      <c r="C44" s="333" t="s">
        <v>392</v>
      </c>
      <c r="D44" s="334">
        <v>1911138</v>
      </c>
      <c r="E44" s="333" t="str">
        <f>VLOOKUP(D44,'[1]2021.5供应商'!$A$2:$B$1866,2,0)</f>
        <v>北京瑞隆祥模具有限公司</v>
      </c>
      <c r="F44" s="335">
        <v>44561</v>
      </c>
      <c r="H44" s="78" t="str">
        <f>VLOOKUP(B44,'[2]2021.5零件主数据'!$A:$C,3,0)</f>
        <v>H6</v>
      </c>
      <c r="I44" s="78" t="s">
        <v>332</v>
      </c>
      <c r="J44" s="78">
        <v>0.18</v>
      </c>
    </row>
    <row r="45" spans="1:10">
      <c r="A45" s="332">
        <f t="shared" si="0"/>
        <v>43</v>
      </c>
      <c r="B45" s="333" t="s">
        <v>393</v>
      </c>
      <c r="C45" s="333" t="s">
        <v>380</v>
      </c>
      <c r="D45" s="334">
        <v>1911138</v>
      </c>
      <c r="E45" s="333" t="str">
        <f>VLOOKUP(D45,'[1]2021.5供应商'!$A$2:$B$1866,2,0)</f>
        <v>北京瑞隆祥模具有限公司</v>
      </c>
      <c r="F45" s="335">
        <v>44561</v>
      </c>
      <c r="I45" s="78" t="s">
        <v>332</v>
      </c>
      <c r="J45" s="78">
        <v>1.59</v>
      </c>
    </row>
    <row r="46" spans="1:10">
      <c r="A46" s="332">
        <f t="shared" si="0"/>
        <v>44</v>
      </c>
      <c r="B46" s="333" t="s">
        <v>394</v>
      </c>
      <c r="C46" s="333" t="s">
        <v>395</v>
      </c>
      <c r="D46" s="334">
        <v>1911138</v>
      </c>
      <c r="E46" s="333" t="str">
        <f>VLOOKUP(D46,'[1]2021.5供应商'!$A$2:$B$1866,2,0)</f>
        <v>北京瑞隆祥模具有限公司</v>
      </c>
      <c r="F46" s="335">
        <v>44561</v>
      </c>
      <c r="H46" s="78" t="str">
        <f>VLOOKUP(B46,'[2]2021.5零件主数据'!$A:$C,3,0)</f>
        <v>φ19.8*10.4</v>
      </c>
      <c r="I46" s="78" t="s">
        <v>332</v>
      </c>
      <c r="J46" s="78">
        <v>0.23</v>
      </c>
    </row>
    <row r="47" spans="1:10">
      <c r="A47" s="332">
        <f t="shared" si="0"/>
        <v>45</v>
      </c>
      <c r="B47" s="333" t="s">
        <v>396</v>
      </c>
      <c r="C47" s="333" t="s">
        <v>397</v>
      </c>
      <c r="D47" s="334">
        <v>1911138</v>
      </c>
      <c r="E47" s="333" t="str">
        <f>VLOOKUP(D47,'[1]2021.5供应商'!$A$2:$B$1866,2,0)</f>
        <v>北京瑞隆祥模具有限公司</v>
      </c>
      <c r="F47" s="335">
        <v>44561</v>
      </c>
      <c r="H47" s="78" t="str">
        <f>VLOOKUP(B47,'[2]2021.5零件主数据'!$A:$C,3,0)</f>
        <v>φ19.9*12.5</v>
      </c>
      <c r="I47" s="78" t="s">
        <v>332</v>
      </c>
      <c r="J47" s="78">
        <v>0.18</v>
      </c>
    </row>
    <row r="48" spans="1:10">
      <c r="A48" s="332">
        <f t="shared" si="0"/>
        <v>46</v>
      </c>
      <c r="B48" s="333" t="s">
        <v>398</v>
      </c>
      <c r="C48" s="333" t="s">
        <v>399</v>
      </c>
      <c r="D48" s="334">
        <v>1911138</v>
      </c>
      <c r="E48" s="333" t="str">
        <f>VLOOKUP(D48,'[1]2021.5供应商'!$A$2:$B$1866,2,0)</f>
        <v>北京瑞隆祥模具有限公司</v>
      </c>
      <c r="F48" s="335">
        <v>44561</v>
      </c>
      <c r="H48" s="78" t="str">
        <f>VLOOKUP(B48,'[2]2021.5零件主数据'!$A:$C,3,0)</f>
        <v>φ20*10.8</v>
      </c>
      <c r="I48" s="78" t="s">
        <v>332</v>
      </c>
      <c r="J48" s="78">
        <v>0.23</v>
      </c>
    </row>
    <row r="49" spans="1:10">
      <c r="A49" s="332">
        <f t="shared" si="0"/>
        <v>47</v>
      </c>
      <c r="B49" s="333" t="s">
        <v>400</v>
      </c>
      <c r="C49" s="333" t="s">
        <v>401</v>
      </c>
      <c r="D49" s="334">
        <v>1911138</v>
      </c>
      <c r="E49" s="333" t="str">
        <f>VLOOKUP(D49,'[1]2021.5供应商'!$A$2:$B$1866,2,0)</f>
        <v>北京瑞隆祥模具有限公司</v>
      </c>
      <c r="F49" s="335">
        <v>44561</v>
      </c>
      <c r="I49" s="78" t="s">
        <v>332</v>
      </c>
      <c r="J49" s="78">
        <v>0.51</v>
      </c>
    </row>
    <row r="50" spans="1:10">
      <c r="A50" s="332">
        <f t="shared" si="0"/>
        <v>48</v>
      </c>
      <c r="B50" s="333" t="s">
        <v>402</v>
      </c>
      <c r="C50" s="333" t="s">
        <v>384</v>
      </c>
      <c r="D50" s="334">
        <v>1911138</v>
      </c>
      <c r="E50" s="333" t="str">
        <f>VLOOKUP(D50,'[1]2021.5供应商'!$A$2:$B$1866,2,0)</f>
        <v>北京瑞隆祥模具有限公司</v>
      </c>
      <c r="F50" s="335">
        <v>44561</v>
      </c>
      <c r="I50" s="78" t="s">
        <v>332</v>
      </c>
      <c r="J50" s="78">
        <v>3.85</v>
      </c>
    </row>
    <row r="51" spans="1:10">
      <c r="A51" s="332">
        <f t="shared" si="0"/>
        <v>49</v>
      </c>
      <c r="B51" s="333" t="s">
        <v>403</v>
      </c>
      <c r="C51" s="333" t="s">
        <v>404</v>
      </c>
      <c r="D51" s="334">
        <v>1911138</v>
      </c>
      <c r="E51" s="333" t="str">
        <f>VLOOKUP(D51,'[1]2021.5供应商'!$A$2:$B$1866,2,0)</f>
        <v>北京瑞隆祥模具有限公司</v>
      </c>
      <c r="F51" s="335">
        <v>44561</v>
      </c>
      <c r="I51" s="78" t="s">
        <v>332</v>
      </c>
      <c r="J51" s="78">
        <v>1.5</v>
      </c>
    </row>
    <row r="52" spans="1:10">
      <c r="A52" s="332">
        <f t="shared" si="0"/>
        <v>50</v>
      </c>
      <c r="B52" s="333" t="s">
        <v>405</v>
      </c>
      <c r="C52" s="333" t="s">
        <v>406</v>
      </c>
      <c r="D52" s="334">
        <v>1911138</v>
      </c>
      <c r="E52" s="333" t="str">
        <f>VLOOKUP(D52,'[1]2021.5供应商'!$A$2:$B$1866,2,0)</f>
        <v>北京瑞隆祥模具有限公司</v>
      </c>
      <c r="F52" s="335">
        <v>44561</v>
      </c>
      <c r="I52" s="78" t="s">
        <v>332</v>
      </c>
      <c r="J52" s="78">
        <v>0.35</v>
      </c>
    </row>
    <row r="53" spans="1:10">
      <c r="A53" s="332">
        <f t="shared" si="0"/>
        <v>51</v>
      </c>
      <c r="B53" s="333" t="s">
        <v>407</v>
      </c>
      <c r="C53" s="333" t="s">
        <v>408</v>
      </c>
      <c r="D53" s="334">
        <v>1911138</v>
      </c>
      <c r="E53" s="333" t="str">
        <f>VLOOKUP(D53,'[1]2021.5供应商'!$A$2:$B$1866,2,0)</f>
        <v>北京瑞隆祥模具有限公司</v>
      </c>
      <c r="F53" s="335">
        <v>44561</v>
      </c>
      <c r="I53" s="78" t="s">
        <v>332</v>
      </c>
      <c r="J53" s="78">
        <v>0.4</v>
      </c>
    </row>
    <row r="54" spans="1:10">
      <c r="A54" s="332">
        <f t="shared" si="0"/>
        <v>52</v>
      </c>
      <c r="B54" s="333" t="s">
        <v>409</v>
      </c>
      <c r="C54" s="333" t="s">
        <v>410</v>
      </c>
      <c r="D54" s="334">
        <v>1911138</v>
      </c>
      <c r="E54" s="333" t="str">
        <f>VLOOKUP(D54,'[1]2021.5供应商'!$A$2:$B$1866,2,0)</f>
        <v>北京瑞隆祥模具有限公司</v>
      </c>
      <c r="F54" s="335">
        <v>44561</v>
      </c>
      <c r="H54" s="78" t="str">
        <f>VLOOKUP(B54,'[2]2021.5零件主数据'!$A:$C,3,0)</f>
        <v>φ9.6*6</v>
      </c>
      <c r="I54" s="78" t="s">
        <v>332</v>
      </c>
      <c r="J54" s="78">
        <v>0.2</v>
      </c>
    </row>
    <row r="55" spans="1:10">
      <c r="A55" s="332">
        <f t="shared" si="0"/>
        <v>53</v>
      </c>
      <c r="B55" s="333" t="s">
        <v>411</v>
      </c>
      <c r="C55" s="333" t="s">
        <v>412</v>
      </c>
      <c r="D55" s="334">
        <v>1911138</v>
      </c>
      <c r="E55" s="333" t="str">
        <f>VLOOKUP(D55,'[1]2021.5供应商'!$A$2:$B$1866,2,0)</f>
        <v>北京瑞隆祥模具有限公司</v>
      </c>
      <c r="F55" s="335">
        <v>44561</v>
      </c>
      <c r="I55" s="78" t="s">
        <v>332</v>
      </c>
      <c r="J55" s="78">
        <v>1.4</v>
      </c>
    </row>
    <row r="56" spans="1:10">
      <c r="A56" s="332">
        <f t="shared" si="0"/>
        <v>54</v>
      </c>
      <c r="B56" s="333" t="s">
        <v>413</v>
      </c>
      <c r="C56" s="333" t="s">
        <v>414</v>
      </c>
      <c r="D56" s="334">
        <v>1911138</v>
      </c>
      <c r="E56" s="333" t="str">
        <f>VLOOKUP(D56,'[1]2021.5供应商'!$A$2:$B$1866,2,0)</f>
        <v>北京瑞隆祥模具有限公司</v>
      </c>
      <c r="F56" s="335">
        <v>44561</v>
      </c>
      <c r="I56" s="78" t="s">
        <v>332</v>
      </c>
      <c r="J56" s="78">
        <v>0.48</v>
      </c>
    </row>
    <row r="57" spans="1:10">
      <c r="A57" s="332">
        <f t="shared" si="0"/>
        <v>55</v>
      </c>
      <c r="B57" s="333" t="s">
        <v>415</v>
      </c>
      <c r="C57" s="333" t="s">
        <v>416</v>
      </c>
      <c r="D57" s="334">
        <v>1911138</v>
      </c>
      <c r="E57" s="333" t="str">
        <f>VLOOKUP(D57,'[1]2021.5供应商'!$A$2:$B$1866,2,0)</f>
        <v>北京瑞隆祥模具有限公司</v>
      </c>
      <c r="F57" s="335">
        <v>44561</v>
      </c>
      <c r="H57" s="78" t="str">
        <f>VLOOKUP(B57,'[2]2021.5零件主数据'!$A:$C,3,0)</f>
        <v>1B24954100031</v>
      </c>
      <c r="I57" s="78" t="s">
        <v>332</v>
      </c>
      <c r="J57" s="78">
        <v>7.6106</v>
      </c>
    </row>
    <row r="58" spans="1:10">
      <c r="A58" s="332">
        <f t="shared" si="0"/>
        <v>56</v>
      </c>
      <c r="B58" s="333" t="s">
        <v>417</v>
      </c>
      <c r="C58" s="333" t="s">
        <v>418</v>
      </c>
      <c r="D58" s="334">
        <v>1911138</v>
      </c>
      <c r="E58" s="333" t="str">
        <f>VLOOKUP(D58,'[1]2021.5供应商'!$A$2:$B$1866,2,0)</f>
        <v>北京瑞隆祥模具有限公司</v>
      </c>
      <c r="F58" s="335">
        <v>44561</v>
      </c>
      <c r="H58" s="78" t="str">
        <f>VLOOKUP(B58,'[2]2021.5零件主数据'!$A:$C,3,0)</f>
        <v>1B24954100032</v>
      </c>
      <c r="I58" s="78" t="s">
        <v>332</v>
      </c>
      <c r="J58" s="78">
        <v>7.6106</v>
      </c>
    </row>
    <row r="59" spans="1:10">
      <c r="A59" s="332">
        <f t="shared" si="0"/>
        <v>57</v>
      </c>
      <c r="B59" s="333" t="s">
        <v>187</v>
      </c>
      <c r="C59" s="333" t="s">
        <v>419</v>
      </c>
      <c r="D59" s="334">
        <v>1911138</v>
      </c>
      <c r="E59" s="333" t="str">
        <f>VLOOKUP(D59,'[1]2021.5供应商'!$A$2:$B$1866,2,0)</f>
        <v>北京瑞隆祥模具有限公司</v>
      </c>
      <c r="F59" s="335">
        <v>44561</v>
      </c>
      <c r="I59" s="78" t="s">
        <v>332</v>
      </c>
      <c r="J59" s="78">
        <v>1.3325</v>
      </c>
    </row>
    <row r="60" spans="1:10">
      <c r="A60" s="332">
        <f t="shared" si="0"/>
        <v>58</v>
      </c>
      <c r="B60" s="333" t="s">
        <v>236</v>
      </c>
      <c r="C60" s="333" t="s">
        <v>420</v>
      </c>
      <c r="D60" s="334">
        <v>1911138</v>
      </c>
      <c r="E60" s="333" t="str">
        <f>VLOOKUP(D60,'[1]2021.5供应商'!$A$2:$B$1866,2,0)</f>
        <v>北京瑞隆祥模具有限公司</v>
      </c>
      <c r="F60" s="335">
        <v>44561</v>
      </c>
      <c r="I60" s="78" t="s">
        <v>332</v>
      </c>
      <c r="J60" s="78">
        <v>1.3325</v>
      </c>
    </row>
    <row r="61" spans="1:10">
      <c r="A61" s="332">
        <f t="shared" si="0"/>
        <v>59</v>
      </c>
      <c r="B61" s="333" t="s">
        <v>421</v>
      </c>
      <c r="C61" s="333" t="s">
        <v>422</v>
      </c>
      <c r="D61" s="334">
        <v>1911138</v>
      </c>
      <c r="E61" s="333" t="str">
        <f>VLOOKUP(D61,'[1]2021.5供应商'!$A$2:$B$1866,2,0)</f>
        <v>北京瑞隆祥模具有限公司</v>
      </c>
      <c r="F61" s="335">
        <v>44561</v>
      </c>
      <c r="I61" s="78" t="s">
        <v>332</v>
      </c>
      <c r="J61" s="78">
        <v>1.9292</v>
      </c>
    </row>
    <row r="62" spans="1:10">
      <c r="A62" s="332">
        <f t="shared" si="0"/>
        <v>60</v>
      </c>
      <c r="B62" s="333" t="s">
        <v>423</v>
      </c>
      <c r="C62" s="333" t="s">
        <v>424</v>
      </c>
      <c r="D62" s="334">
        <v>1911138</v>
      </c>
      <c r="E62" s="333" t="str">
        <f>VLOOKUP(D62,'[1]2021.5供应商'!$A$2:$B$1866,2,0)</f>
        <v>北京瑞隆祥模具有限公司</v>
      </c>
      <c r="F62" s="335">
        <v>44561</v>
      </c>
      <c r="I62" s="78" t="s">
        <v>332</v>
      </c>
      <c r="J62" s="78">
        <v>0.354</v>
      </c>
    </row>
    <row r="63" spans="1:10">
      <c r="A63" s="332">
        <f t="shared" si="0"/>
        <v>61</v>
      </c>
      <c r="B63" s="333" t="s">
        <v>296</v>
      </c>
      <c r="C63" s="333" t="s">
        <v>297</v>
      </c>
      <c r="D63" s="334">
        <v>1911138</v>
      </c>
      <c r="E63" s="333" t="str">
        <f>VLOOKUP(D63,'[1]2021.5供应商'!$A$2:$B$1866,2,0)</f>
        <v>北京瑞隆祥模具有限公司</v>
      </c>
      <c r="F63" s="335">
        <v>44561</v>
      </c>
      <c r="H63" s="78" t="str">
        <f>VLOOKUP(B63,'[2]2021.5零件主数据'!$A:$C,3,0)</f>
        <v>灰色X3000</v>
      </c>
      <c r="I63" s="78" t="s">
        <v>332</v>
      </c>
      <c r="J63" s="78">
        <v>3.6583</v>
      </c>
    </row>
    <row r="64" spans="1:10">
      <c r="A64" s="332">
        <f t="shared" si="0"/>
        <v>62</v>
      </c>
      <c r="B64" s="333" t="s">
        <v>425</v>
      </c>
      <c r="C64" s="333" t="s">
        <v>426</v>
      </c>
      <c r="D64" s="334">
        <v>1911138</v>
      </c>
      <c r="E64" s="333" t="str">
        <f>VLOOKUP(D64,'[1]2021.5供应商'!$A$2:$B$1866,2,0)</f>
        <v>北京瑞隆祥模具有限公司</v>
      </c>
      <c r="F64" s="335">
        <v>44561</v>
      </c>
      <c r="I64" s="78" t="s">
        <v>332</v>
      </c>
      <c r="J64" s="78">
        <v>1.4859</v>
      </c>
    </row>
    <row r="65" spans="1:10">
      <c r="A65" s="332">
        <f t="shared" si="0"/>
        <v>63</v>
      </c>
      <c r="B65" s="333" t="s">
        <v>427</v>
      </c>
      <c r="C65" s="333" t="s">
        <v>428</v>
      </c>
      <c r="D65" s="334">
        <v>1911138</v>
      </c>
      <c r="E65" s="333" t="str">
        <f>VLOOKUP(D65,'[1]2021.5供应商'!$A$2:$B$1866,2,0)</f>
        <v>北京瑞隆祥模具有限公司</v>
      </c>
      <c r="F65" s="335">
        <v>44561</v>
      </c>
      <c r="I65" s="78" t="s">
        <v>332</v>
      </c>
      <c r="J65" s="78">
        <v>1.3107</v>
      </c>
    </row>
    <row r="66" spans="1:10">
      <c r="A66" s="332">
        <f t="shared" si="0"/>
        <v>64</v>
      </c>
      <c r="B66" s="333" t="s">
        <v>429</v>
      </c>
      <c r="C66" s="333" t="s">
        <v>430</v>
      </c>
      <c r="D66" s="334">
        <v>1911138</v>
      </c>
      <c r="E66" s="333" t="str">
        <f>VLOOKUP(D66,'[1]2021.5供应商'!$A$2:$B$1866,2,0)</f>
        <v>北京瑞隆祥模具有限公司</v>
      </c>
      <c r="F66" s="335">
        <v>44561</v>
      </c>
      <c r="I66" s="78" t="s">
        <v>332</v>
      </c>
      <c r="J66" s="78">
        <v>3.6609</v>
      </c>
    </row>
    <row r="67" spans="1:10">
      <c r="A67" s="332">
        <f t="shared" si="0"/>
        <v>65</v>
      </c>
      <c r="B67" s="333" t="s">
        <v>431</v>
      </c>
      <c r="C67" s="333" t="s">
        <v>432</v>
      </c>
      <c r="D67" s="334">
        <v>1911138</v>
      </c>
      <c r="E67" s="333" t="str">
        <f>VLOOKUP(D67,'[1]2021.5供应商'!$A$2:$B$1866,2,0)</f>
        <v>北京瑞隆祥模具有限公司</v>
      </c>
      <c r="F67" s="335">
        <v>44561</v>
      </c>
      <c r="I67" s="78" t="s">
        <v>332</v>
      </c>
      <c r="J67" s="78">
        <v>1.8142</v>
      </c>
    </row>
    <row r="68" spans="1:10">
      <c r="A68" s="332">
        <f t="shared" si="0"/>
        <v>66</v>
      </c>
      <c r="B68" s="333" t="s">
        <v>433</v>
      </c>
      <c r="C68" s="333" t="s">
        <v>434</v>
      </c>
      <c r="D68" s="334">
        <v>1911138</v>
      </c>
      <c r="E68" s="333" t="str">
        <f>VLOOKUP(D68,'[1]2021.5供应商'!$A$2:$B$1866,2,0)</f>
        <v>北京瑞隆祥模具有限公司</v>
      </c>
      <c r="F68" s="335">
        <v>44561</v>
      </c>
      <c r="I68" s="78" t="s">
        <v>332</v>
      </c>
      <c r="J68" s="78">
        <v>1.9823</v>
      </c>
    </row>
    <row r="69" spans="1:10">
      <c r="A69" s="332">
        <f t="shared" si="0"/>
        <v>67</v>
      </c>
      <c r="B69" s="333" t="s">
        <v>435</v>
      </c>
      <c r="C69" s="333" t="s">
        <v>436</v>
      </c>
      <c r="D69" s="334">
        <v>1911138</v>
      </c>
      <c r="E69" s="333" t="str">
        <f>VLOOKUP(D69,'[1]2021.5供应商'!$A$2:$B$1866,2,0)</f>
        <v>北京瑞隆祥模具有限公司</v>
      </c>
      <c r="F69" s="335">
        <v>44561</v>
      </c>
      <c r="H69" s="78" t="str">
        <f>VLOOKUP(B69,'[2]2021.5零件主数据'!$A:$C,3,0)</f>
        <v>(不可回位)</v>
      </c>
      <c r="I69" s="78" t="s">
        <v>332</v>
      </c>
      <c r="J69" s="78">
        <v>1.9823</v>
      </c>
    </row>
    <row r="70" spans="1:10">
      <c r="A70" s="332">
        <f t="shared" si="0"/>
        <v>68</v>
      </c>
      <c r="B70" s="333" t="s">
        <v>437</v>
      </c>
      <c r="C70" s="333" t="s">
        <v>438</v>
      </c>
      <c r="D70" s="334">
        <v>1911138</v>
      </c>
      <c r="E70" s="333" t="str">
        <f>VLOOKUP(D70,'[1]2021.5供应商'!$A$2:$B$1866,2,0)</f>
        <v>北京瑞隆祥模具有限公司</v>
      </c>
      <c r="F70" s="335">
        <v>44561</v>
      </c>
      <c r="H70" s="78" t="str">
        <f>VLOOKUP(B70,'[2]2021.5零件主数据'!$A:$C,3,0)</f>
        <v>不可回位连接座</v>
      </c>
      <c r="I70" s="78" t="s">
        <v>332</v>
      </c>
      <c r="J70" s="78">
        <v>1.3805</v>
      </c>
    </row>
    <row r="71" spans="1:10">
      <c r="A71" s="332">
        <f t="shared" si="0"/>
        <v>69</v>
      </c>
      <c r="B71" s="333" t="s">
        <v>439</v>
      </c>
      <c r="C71" s="333" t="s">
        <v>440</v>
      </c>
      <c r="D71" s="334">
        <v>1911138</v>
      </c>
      <c r="E71" s="333" t="str">
        <f>VLOOKUP(D71,'[1]2021.5供应商'!$A$2:$B$1866,2,0)</f>
        <v>北京瑞隆祥模具有限公司</v>
      </c>
      <c r="F71" s="335">
        <v>44561</v>
      </c>
      <c r="H71" s="78" t="str">
        <f>VLOOKUP(B71,'[2]2021.5零件主数据'!$A:$C,3,0)</f>
        <v>(不可回位)</v>
      </c>
      <c r="I71" s="78" t="s">
        <v>332</v>
      </c>
      <c r="J71" s="78">
        <v>2.4159</v>
      </c>
    </row>
    <row r="72" spans="1:10">
      <c r="A72" s="332">
        <f t="shared" si="0"/>
        <v>70</v>
      </c>
      <c r="B72" s="333" t="s">
        <v>441</v>
      </c>
      <c r="C72" s="333" t="s">
        <v>442</v>
      </c>
      <c r="D72" s="334">
        <v>1911138</v>
      </c>
      <c r="E72" s="333" t="str">
        <f>VLOOKUP(D72,'[1]2021.5供应商'!$A$2:$B$1866,2,0)</f>
        <v>北京瑞隆祥模具有限公司</v>
      </c>
      <c r="F72" s="335">
        <v>44561</v>
      </c>
      <c r="I72" s="78" t="s">
        <v>332</v>
      </c>
      <c r="J72" s="78">
        <v>9.4538</v>
      </c>
    </row>
    <row r="73" spans="1:10">
      <c r="A73" s="332">
        <f t="shared" si="0"/>
        <v>71</v>
      </c>
      <c r="B73" s="333" t="s">
        <v>443</v>
      </c>
      <c r="C73" s="333" t="s">
        <v>444</v>
      </c>
      <c r="D73" s="334">
        <v>1911138</v>
      </c>
      <c r="E73" s="333" t="str">
        <f>VLOOKUP(D73,'[1]2021.5供应商'!$A$2:$B$1866,2,0)</f>
        <v>北京瑞隆祥模具有限公司</v>
      </c>
      <c r="F73" s="335">
        <v>44561</v>
      </c>
      <c r="I73" s="78" t="s">
        <v>332</v>
      </c>
      <c r="J73" s="78">
        <v>5.8</v>
      </c>
    </row>
    <row r="74" spans="1:10">
      <c r="A74" s="332">
        <f t="shared" si="0"/>
        <v>72</v>
      </c>
      <c r="B74" s="333" t="s">
        <v>445</v>
      </c>
      <c r="C74" s="333" t="s">
        <v>446</v>
      </c>
      <c r="D74" s="334">
        <v>1911138</v>
      </c>
      <c r="E74" s="333" t="str">
        <f>VLOOKUP(D74,'[1]2021.5供应商'!$A$2:$B$1866,2,0)</f>
        <v>北京瑞隆祥模具有限公司</v>
      </c>
      <c r="F74" s="335">
        <v>44561</v>
      </c>
      <c r="I74" s="78" t="s">
        <v>332</v>
      </c>
      <c r="J74" s="78">
        <v>1.8</v>
      </c>
    </row>
    <row r="75" spans="1:10">
      <c r="A75" s="332">
        <f t="shared" si="0"/>
        <v>73</v>
      </c>
      <c r="B75" s="333" t="s">
        <v>447</v>
      </c>
      <c r="C75" s="333" t="s">
        <v>448</v>
      </c>
      <c r="D75" s="334">
        <v>1911138</v>
      </c>
      <c r="E75" s="333" t="str">
        <f>VLOOKUP(D75,'[1]2021.5供应商'!$A$2:$B$1866,2,0)</f>
        <v>北京瑞隆祥模具有限公司</v>
      </c>
      <c r="F75" s="335">
        <v>44561</v>
      </c>
      <c r="H75" s="78" t="str">
        <f>VLOOKUP(B75,'[2]2021.5零件主数据'!$A:$C,3,0)</f>
        <v>灰色</v>
      </c>
      <c r="I75" s="78" t="s">
        <v>332</v>
      </c>
      <c r="J75" s="78">
        <v>1.8</v>
      </c>
    </row>
    <row r="76" spans="1:10">
      <c r="A76" s="332">
        <f t="shared" si="0"/>
        <v>74</v>
      </c>
      <c r="B76" s="333" t="s">
        <v>449</v>
      </c>
      <c r="C76" s="333" t="s">
        <v>450</v>
      </c>
      <c r="D76" s="334">
        <v>1911138</v>
      </c>
      <c r="E76" s="333" t="str">
        <f>VLOOKUP(D76,'[1]2021.5供应商'!$A$2:$B$1866,2,0)</f>
        <v>北京瑞隆祥模具有限公司</v>
      </c>
      <c r="F76" s="335">
        <v>44561</v>
      </c>
      <c r="I76" s="78" t="s">
        <v>332</v>
      </c>
      <c r="J76" s="78">
        <v>6.0507</v>
      </c>
    </row>
    <row r="77" spans="1:10">
      <c r="A77" s="332">
        <f t="shared" si="0"/>
        <v>75</v>
      </c>
      <c r="B77" s="333" t="s">
        <v>451</v>
      </c>
      <c r="C77" s="333" t="s">
        <v>452</v>
      </c>
      <c r="D77" s="334">
        <v>1911138</v>
      </c>
      <c r="E77" s="333" t="str">
        <f>VLOOKUP(D77,'[1]2021.5供应商'!$A$2:$B$1866,2,0)</f>
        <v>北京瑞隆祥模具有限公司</v>
      </c>
      <c r="F77" s="335">
        <v>44561</v>
      </c>
      <c r="I77" s="78" t="s">
        <v>332</v>
      </c>
      <c r="J77" s="78">
        <v>3.4844</v>
      </c>
    </row>
    <row r="78" spans="1:10">
      <c r="A78" s="332">
        <f t="shared" si="0"/>
        <v>76</v>
      </c>
      <c r="B78" s="333" t="s">
        <v>453</v>
      </c>
      <c r="C78" s="333" t="s">
        <v>454</v>
      </c>
      <c r="D78" s="334">
        <v>1911138</v>
      </c>
      <c r="E78" s="333" t="str">
        <f>VLOOKUP(D78,'[1]2021.5供应商'!$A$2:$B$1866,2,0)</f>
        <v>北京瑞隆祥模具有限公司</v>
      </c>
      <c r="F78" s="335">
        <v>44561</v>
      </c>
      <c r="I78" s="78" t="s">
        <v>332</v>
      </c>
      <c r="J78" s="78">
        <v>2.288</v>
      </c>
    </row>
    <row r="79" spans="1:10">
      <c r="A79" s="332">
        <f t="shared" si="0"/>
        <v>77</v>
      </c>
      <c r="B79" s="333" t="s">
        <v>455</v>
      </c>
      <c r="C79" s="333" t="s">
        <v>456</v>
      </c>
      <c r="D79" s="334">
        <v>1911138</v>
      </c>
      <c r="E79" s="333" t="str">
        <f>VLOOKUP(D79,'[1]2021.5供应商'!$A$2:$B$1866,2,0)</f>
        <v>北京瑞隆祥模具有限公司</v>
      </c>
      <c r="F79" s="335">
        <v>44561</v>
      </c>
      <c r="H79" s="78" t="str">
        <f>VLOOKUP(B79,'[2]2021.5零件主数据'!$A:$C,3,0)</f>
        <v>H8.0*M6*22</v>
      </c>
      <c r="I79" s="78" t="s">
        <v>332</v>
      </c>
      <c r="J79" s="78">
        <v>0.351</v>
      </c>
    </row>
    <row r="80" spans="1:10">
      <c r="A80" s="332">
        <f t="shared" ref="A80:A145" si="1">ROW()-2</f>
        <v>78</v>
      </c>
      <c r="B80" s="333" t="s">
        <v>457</v>
      </c>
      <c r="C80" s="333" t="s">
        <v>458</v>
      </c>
      <c r="D80" s="334">
        <v>1911138</v>
      </c>
      <c r="E80" s="333" t="str">
        <f>VLOOKUP(D80,'[1]2021.5供应商'!$A$2:$B$1866,2,0)</f>
        <v>北京瑞隆祥模具有限公司</v>
      </c>
      <c r="F80" s="335">
        <v>44561</v>
      </c>
      <c r="I80" s="78" t="s">
        <v>332</v>
      </c>
      <c r="J80" s="78">
        <v>0.26</v>
      </c>
    </row>
    <row r="81" spans="1:10">
      <c r="A81" s="332">
        <f t="shared" si="1"/>
        <v>79</v>
      </c>
      <c r="B81" s="333" t="s">
        <v>459</v>
      </c>
      <c r="C81" s="333" t="s">
        <v>460</v>
      </c>
      <c r="D81" s="334">
        <v>1911138</v>
      </c>
      <c r="E81" s="333" t="str">
        <f>VLOOKUP(D81,'[1]2021.5供应商'!$A$2:$B$1866,2,0)</f>
        <v>北京瑞隆祥模具有限公司</v>
      </c>
      <c r="F81" s="335">
        <v>44561</v>
      </c>
      <c r="I81" s="78" t="s">
        <v>332</v>
      </c>
      <c r="J81" s="78">
        <v>0.1588</v>
      </c>
    </row>
    <row r="82" spans="1:10">
      <c r="A82" s="332">
        <f t="shared" si="1"/>
        <v>80</v>
      </c>
      <c r="B82" s="333" t="s">
        <v>461</v>
      </c>
      <c r="C82" s="333" t="s">
        <v>462</v>
      </c>
      <c r="D82" s="334">
        <v>1911138</v>
      </c>
      <c r="E82" s="333" t="str">
        <f>VLOOKUP(D82,'[1]2021.5供应商'!$A$2:$B$1866,2,0)</f>
        <v>北京瑞隆祥模具有限公司</v>
      </c>
      <c r="F82" s="335">
        <v>44561</v>
      </c>
      <c r="I82" s="78" t="s">
        <v>332</v>
      </c>
      <c r="J82" s="78">
        <v>0.0906</v>
      </c>
    </row>
    <row r="83" spans="1:10">
      <c r="A83" s="332">
        <f t="shared" si="1"/>
        <v>81</v>
      </c>
      <c r="B83" s="333" t="s">
        <v>463</v>
      </c>
      <c r="C83" s="333" t="s">
        <v>464</v>
      </c>
      <c r="D83" s="334">
        <v>1911138</v>
      </c>
      <c r="E83" s="333" t="str">
        <f>VLOOKUP(D83,'[1]2021.5供应商'!$A$2:$B$1866,2,0)</f>
        <v>北京瑞隆祥模具有限公司</v>
      </c>
      <c r="F83" s="335">
        <v>44561</v>
      </c>
      <c r="I83" s="78" t="s">
        <v>332</v>
      </c>
      <c r="J83" s="78">
        <v>1.2157</v>
      </c>
    </row>
    <row r="84" spans="1:10">
      <c r="A84" s="332">
        <f t="shared" si="1"/>
        <v>82</v>
      </c>
      <c r="B84" s="333" t="s">
        <v>465</v>
      </c>
      <c r="C84" s="333" t="s">
        <v>466</v>
      </c>
      <c r="D84" s="334">
        <v>1911138</v>
      </c>
      <c r="E84" s="333" t="str">
        <f>VLOOKUP(D84,'[1]2021.5供应商'!$A$2:$B$1866,2,0)</f>
        <v>北京瑞隆祥模具有限公司</v>
      </c>
      <c r="F84" s="335">
        <v>44561</v>
      </c>
      <c r="I84" s="78" t="s">
        <v>332</v>
      </c>
      <c r="J84" s="78">
        <v>0.9909</v>
      </c>
    </row>
    <row r="85" spans="1:10">
      <c r="A85" s="332">
        <f t="shared" si="1"/>
        <v>83</v>
      </c>
      <c r="B85" s="333" t="s">
        <v>467</v>
      </c>
      <c r="C85" s="333" t="s">
        <v>468</v>
      </c>
      <c r="D85" s="334">
        <v>1911138</v>
      </c>
      <c r="E85" s="333" t="str">
        <f>VLOOKUP(D85,'[1]2021.5供应商'!$A$2:$B$1866,2,0)</f>
        <v>北京瑞隆祥模具有限公司</v>
      </c>
      <c r="F85" s="335">
        <v>44561</v>
      </c>
      <c r="I85" s="78" t="s">
        <v>332</v>
      </c>
      <c r="J85" s="78">
        <v>0.2274</v>
      </c>
    </row>
    <row r="86" spans="1:10">
      <c r="A86" s="332">
        <f t="shared" si="1"/>
        <v>84</v>
      </c>
      <c r="B86" s="333" t="s">
        <v>469</v>
      </c>
      <c r="C86" s="333" t="s">
        <v>470</v>
      </c>
      <c r="D86" s="334">
        <v>1911138</v>
      </c>
      <c r="E86" s="333" t="str">
        <f>VLOOKUP(D86,'[1]2021.5供应商'!$A$2:$B$1866,2,0)</f>
        <v>北京瑞隆祥模具有限公司</v>
      </c>
      <c r="F86" s="335">
        <v>44561</v>
      </c>
      <c r="I86" s="78" t="s">
        <v>332</v>
      </c>
      <c r="J86" s="78">
        <v>2.2453</v>
      </c>
    </row>
    <row r="87" spans="1:10">
      <c r="A87" s="332">
        <f t="shared" si="1"/>
        <v>85</v>
      </c>
      <c r="B87" s="333" t="s">
        <v>471</v>
      </c>
      <c r="C87" s="333" t="s">
        <v>472</v>
      </c>
      <c r="D87" s="334">
        <v>1911138</v>
      </c>
      <c r="E87" s="333" t="str">
        <f>VLOOKUP(D87,'[1]2021.5供应商'!$A$2:$B$1866,2,0)</f>
        <v>北京瑞隆祥模具有限公司</v>
      </c>
      <c r="F87" s="335">
        <v>44561</v>
      </c>
      <c r="I87" s="78" t="s">
        <v>332</v>
      </c>
      <c r="J87" s="78">
        <v>2.0129</v>
      </c>
    </row>
    <row r="88" spans="1:10">
      <c r="A88" s="332">
        <f t="shared" si="1"/>
        <v>86</v>
      </c>
      <c r="B88" s="333" t="s">
        <v>473</v>
      </c>
      <c r="C88" s="333" t="s">
        <v>474</v>
      </c>
      <c r="D88" s="334">
        <v>1911138</v>
      </c>
      <c r="E88" s="333" t="str">
        <f>VLOOKUP(D88,'[1]2021.5供应商'!$A$2:$B$1866,2,0)</f>
        <v>北京瑞隆祥模具有限公司</v>
      </c>
      <c r="F88" s="335">
        <v>44561</v>
      </c>
      <c r="H88" s="78" t="str">
        <f>VLOOKUP(B88,'[2]2021.5零件主数据'!$A:$C,3,0)</f>
        <v>可回位机构手柄</v>
      </c>
      <c r="I88" s="78" t="s">
        <v>332</v>
      </c>
      <c r="J88" s="78">
        <v>2.0507</v>
      </c>
    </row>
    <row r="89" spans="1:10">
      <c r="A89" s="332">
        <f t="shared" si="1"/>
        <v>87</v>
      </c>
      <c r="B89" s="333" t="s">
        <v>475</v>
      </c>
      <c r="C89" s="333" t="s">
        <v>476</v>
      </c>
      <c r="D89" s="334">
        <v>1911138</v>
      </c>
      <c r="E89" s="333" t="str">
        <f>VLOOKUP(D89,'[1]2021.5供应商'!$A$2:$B$1866,2,0)</f>
        <v>北京瑞隆祥模具有限公司</v>
      </c>
      <c r="F89" s="335">
        <v>44561</v>
      </c>
      <c r="H89" s="78" t="str">
        <f>VLOOKUP(B89,'[2]2021.5零件主数据'!$A:$C,3,0)</f>
        <v>手柄固定座</v>
      </c>
      <c r="I89" s="78" t="s">
        <v>332</v>
      </c>
      <c r="J89" s="78">
        <v>1.4879</v>
      </c>
    </row>
    <row r="90" spans="1:10">
      <c r="A90" s="332">
        <f t="shared" si="1"/>
        <v>88</v>
      </c>
      <c r="B90" s="333" t="s">
        <v>477</v>
      </c>
      <c r="C90" s="333" t="s">
        <v>478</v>
      </c>
      <c r="D90" s="334">
        <v>1911138</v>
      </c>
      <c r="E90" s="333" t="str">
        <f>VLOOKUP(D90,'[1]2021.5供应商'!$A$2:$B$1866,2,0)</f>
        <v>北京瑞隆祥模具有限公司</v>
      </c>
      <c r="F90" s="335">
        <v>44561</v>
      </c>
      <c r="I90" s="78" t="s">
        <v>332</v>
      </c>
      <c r="J90" s="78">
        <v>1.3805</v>
      </c>
    </row>
    <row r="91" spans="1:10">
      <c r="A91" s="332">
        <f t="shared" si="1"/>
        <v>89</v>
      </c>
      <c r="B91" s="333" t="s">
        <v>479</v>
      </c>
      <c r="C91" s="333" t="s">
        <v>480</v>
      </c>
      <c r="D91" s="334">
        <v>1911138</v>
      </c>
      <c r="E91" s="333" t="str">
        <f>VLOOKUP(D91,'[1]2021.5供应商'!$A$2:$B$1866,2,0)</f>
        <v>北京瑞隆祥模具有限公司</v>
      </c>
      <c r="F91" s="335">
        <v>44561</v>
      </c>
      <c r="I91" s="78" t="s">
        <v>332</v>
      </c>
      <c r="J91" s="78">
        <v>3.2743</v>
      </c>
    </row>
    <row r="92" spans="1:10">
      <c r="A92" s="332">
        <f t="shared" si="1"/>
        <v>90</v>
      </c>
      <c r="B92" s="333" t="s">
        <v>481</v>
      </c>
      <c r="C92" s="333" t="s">
        <v>482</v>
      </c>
      <c r="D92" s="334">
        <v>1911138</v>
      </c>
      <c r="E92" s="333" t="str">
        <f>VLOOKUP(D92,'[1]2021.5供应商'!$A$2:$B$1866,2,0)</f>
        <v>北京瑞隆祥模具有限公司</v>
      </c>
      <c r="F92" s="335">
        <v>44561</v>
      </c>
      <c r="I92" s="78" t="s">
        <v>332</v>
      </c>
      <c r="J92" s="78">
        <v>0.39</v>
      </c>
    </row>
    <row r="93" spans="1:10">
      <c r="A93" s="332">
        <f t="shared" si="1"/>
        <v>91</v>
      </c>
      <c r="B93" s="333" t="s">
        <v>483</v>
      </c>
      <c r="C93" s="333" t="s">
        <v>484</v>
      </c>
      <c r="D93" s="334">
        <v>1911138</v>
      </c>
      <c r="E93" s="333" t="str">
        <f>VLOOKUP(D93,'[1]2021.5供应商'!$A$2:$B$1866,2,0)</f>
        <v>北京瑞隆祥模具有限公司</v>
      </c>
      <c r="F93" s="335">
        <v>44561</v>
      </c>
      <c r="I93" s="78" t="s">
        <v>332</v>
      </c>
      <c r="J93" s="78">
        <v>0.6903</v>
      </c>
    </row>
    <row r="94" spans="1:10">
      <c r="A94" s="332">
        <f t="shared" si="1"/>
        <v>92</v>
      </c>
      <c r="B94" s="333" t="s">
        <v>485</v>
      </c>
      <c r="C94" s="333" t="s">
        <v>486</v>
      </c>
      <c r="D94" s="334">
        <v>1911138</v>
      </c>
      <c r="E94" s="333" t="str">
        <f>VLOOKUP(D94,'[1]2021.5供应商'!$A$2:$B$1866,2,0)</f>
        <v>北京瑞隆祥模具有限公司</v>
      </c>
      <c r="F94" s="335">
        <v>44561</v>
      </c>
      <c r="I94" s="78" t="s">
        <v>332</v>
      </c>
      <c r="J94" s="78">
        <v>0.19</v>
      </c>
    </row>
    <row r="95" spans="1:10">
      <c r="A95" s="332">
        <f t="shared" si="1"/>
        <v>93</v>
      </c>
      <c r="B95" s="333" t="s">
        <v>487</v>
      </c>
      <c r="C95" s="333" t="s">
        <v>488</v>
      </c>
      <c r="D95" s="334">
        <v>1911138</v>
      </c>
      <c r="E95" s="333" t="str">
        <f>VLOOKUP(D95,'[1]2021.5供应商'!$A$2:$B$1866,2,0)</f>
        <v>北京瑞隆祥模具有限公司</v>
      </c>
      <c r="F95" s="335">
        <v>44561</v>
      </c>
      <c r="I95" s="78" t="s">
        <v>332</v>
      </c>
      <c r="J95" s="78">
        <v>0.22</v>
      </c>
    </row>
    <row r="96" spans="1:10">
      <c r="A96" s="332">
        <f t="shared" si="1"/>
        <v>94</v>
      </c>
      <c r="B96" s="333" t="s">
        <v>489</v>
      </c>
      <c r="C96" s="333" t="s">
        <v>490</v>
      </c>
      <c r="D96" s="334">
        <v>1911138</v>
      </c>
      <c r="E96" s="333" t="str">
        <f>VLOOKUP(D96,'[1]2021.5供应商'!$A$2:$B$1866,2,0)</f>
        <v>北京瑞隆祥模具有限公司</v>
      </c>
      <c r="F96" s="335">
        <v>44561</v>
      </c>
      <c r="I96" s="78" t="s">
        <v>332</v>
      </c>
      <c r="J96" s="78">
        <v>0.4425</v>
      </c>
    </row>
    <row r="97" spans="1:10">
      <c r="A97" s="332">
        <f t="shared" si="1"/>
        <v>95</v>
      </c>
      <c r="B97" s="333" t="s">
        <v>491</v>
      </c>
      <c r="C97" s="333" t="s">
        <v>492</v>
      </c>
      <c r="D97" s="334">
        <v>1911138</v>
      </c>
      <c r="E97" s="333" t="str">
        <f>VLOOKUP(D97,'[1]2021.5供应商'!$A$2:$B$1866,2,0)</f>
        <v>北京瑞隆祥模具有限公司</v>
      </c>
      <c r="F97" s="335">
        <v>44561</v>
      </c>
      <c r="I97" s="78" t="s">
        <v>332</v>
      </c>
      <c r="J97" s="78">
        <v>0.22</v>
      </c>
    </row>
    <row r="98" spans="1:10">
      <c r="A98" s="332">
        <f t="shared" si="1"/>
        <v>96</v>
      </c>
      <c r="B98" s="333" t="s">
        <v>493</v>
      </c>
      <c r="C98" s="333" t="s">
        <v>297</v>
      </c>
      <c r="D98" s="334">
        <v>1911138</v>
      </c>
      <c r="E98" s="333" t="str">
        <f>VLOOKUP(D98,'[1]2021.5供应商'!$A$2:$B$1866,2,0)</f>
        <v>北京瑞隆祥模具有限公司</v>
      </c>
      <c r="F98" s="335">
        <v>44561</v>
      </c>
      <c r="I98" s="78" t="s">
        <v>332</v>
      </c>
      <c r="J98" s="78">
        <v>2.0507</v>
      </c>
    </row>
    <row r="99" spans="1:10">
      <c r="A99" s="332">
        <f t="shared" si="1"/>
        <v>97</v>
      </c>
      <c r="B99" s="333" t="s">
        <v>494</v>
      </c>
      <c r="C99" s="333" t="s">
        <v>282</v>
      </c>
      <c r="D99" s="334">
        <v>1911138</v>
      </c>
      <c r="E99" s="333" t="str">
        <f>VLOOKUP(D99,'[1]2021.5供应商'!$A$2:$B$1866,2,0)</f>
        <v>北京瑞隆祥模具有限公司</v>
      </c>
      <c r="F99" s="335">
        <v>44561</v>
      </c>
      <c r="I99" s="78" t="s">
        <v>332</v>
      </c>
      <c r="J99" s="78">
        <v>1.4789</v>
      </c>
    </row>
    <row r="100" spans="1:10">
      <c r="A100" s="332">
        <f t="shared" si="1"/>
        <v>98</v>
      </c>
      <c r="B100" s="333" t="s">
        <v>495</v>
      </c>
      <c r="C100" s="333" t="s">
        <v>496</v>
      </c>
      <c r="D100" s="334">
        <v>1911138</v>
      </c>
      <c r="E100" s="333" t="str">
        <f>VLOOKUP(D100,'[1]2021.5供应商'!$A$2:$B$1866,2,0)</f>
        <v>北京瑞隆祥模具有限公司</v>
      </c>
      <c r="F100" s="335">
        <v>44561</v>
      </c>
      <c r="I100" s="78" t="s">
        <v>332</v>
      </c>
      <c r="J100" s="78">
        <v>0.31</v>
      </c>
    </row>
    <row r="101" spans="1:10">
      <c r="A101" s="332">
        <f t="shared" si="1"/>
        <v>99</v>
      </c>
      <c r="B101" s="333" t="s">
        <v>497</v>
      </c>
      <c r="C101" s="333" t="s">
        <v>498</v>
      </c>
      <c r="D101" s="334">
        <v>1911138</v>
      </c>
      <c r="E101" s="333" t="str">
        <f>VLOOKUP(D101,'[1]2021.5供应商'!$A$2:$B$1866,2,0)</f>
        <v>北京瑞隆祥模具有限公司</v>
      </c>
      <c r="F101" s="335">
        <v>44561</v>
      </c>
      <c r="H101" s="78" t="str">
        <f>VLOOKUP(B101,'[2]2021.5零件主数据'!$A:$C,3,0)</f>
        <v>H6</v>
      </c>
      <c r="I101" s="78" t="s">
        <v>332</v>
      </c>
      <c r="J101" s="78">
        <v>3.83</v>
      </c>
    </row>
    <row r="102" spans="1:10">
      <c r="A102" s="332">
        <f t="shared" si="1"/>
        <v>100</v>
      </c>
      <c r="B102" s="333" t="s">
        <v>499</v>
      </c>
      <c r="C102" s="333" t="s">
        <v>500</v>
      </c>
      <c r="D102" s="334">
        <v>1911138</v>
      </c>
      <c r="E102" s="333" t="str">
        <f>VLOOKUP(D102,'[1]2021.5供应商'!$A$2:$B$1866,2,0)</f>
        <v>北京瑞隆祥模具有限公司</v>
      </c>
      <c r="F102" s="335">
        <v>44561</v>
      </c>
      <c r="H102" s="78" t="str">
        <f>VLOOKUP(B102,'[2]2021.5零件主数据'!$A:$C,3,0)</f>
        <v>H6</v>
      </c>
      <c r="I102" s="78" t="s">
        <v>332</v>
      </c>
      <c r="J102" s="78">
        <v>1.73</v>
      </c>
    </row>
    <row r="103" spans="1:10">
      <c r="A103" s="332">
        <f t="shared" si="1"/>
        <v>101</v>
      </c>
      <c r="B103" s="333" t="s">
        <v>501</v>
      </c>
      <c r="C103" s="333" t="s">
        <v>502</v>
      </c>
      <c r="D103" s="334">
        <v>1911138</v>
      </c>
      <c r="E103" s="333" t="str">
        <f>VLOOKUP(D103,'[1]2021.5供应商'!$A$2:$B$1866,2,0)</f>
        <v>北京瑞隆祥模具有限公司</v>
      </c>
      <c r="F103" s="335">
        <v>44561</v>
      </c>
      <c r="H103" s="78" t="str">
        <f>VLOOKUP(B103,'[2]2021.5零件主数据'!$A:$C,3,0)</f>
        <v>H6  12档位</v>
      </c>
      <c r="I103" s="78" t="s">
        <v>332</v>
      </c>
      <c r="J103" s="78">
        <v>3.19</v>
      </c>
    </row>
    <row r="104" spans="1:10">
      <c r="A104" s="332">
        <f t="shared" si="1"/>
        <v>102</v>
      </c>
      <c r="B104" s="333" t="s">
        <v>281</v>
      </c>
      <c r="C104" s="333" t="s">
        <v>282</v>
      </c>
      <c r="D104" s="334">
        <v>1911138</v>
      </c>
      <c r="E104" s="333" t="str">
        <f>VLOOKUP(D104,'[1]2021.5供应商'!$A$2:$B$1866,2,0)</f>
        <v>北京瑞隆祥模具有限公司</v>
      </c>
      <c r="F104" s="335">
        <v>44561</v>
      </c>
      <c r="H104" s="78" t="str">
        <f>VLOOKUP(B104,'[2]2021.5零件主数据'!$A:$C,3,0)</f>
        <v>编号变更(新状态)</v>
      </c>
      <c r="I104" s="78" t="s">
        <v>332</v>
      </c>
      <c r="J104" s="78">
        <v>4.7544</v>
      </c>
    </row>
    <row r="105" spans="1:10">
      <c r="A105" s="332">
        <f t="shared" si="1"/>
        <v>103</v>
      </c>
      <c r="B105" s="333" t="s">
        <v>503</v>
      </c>
      <c r="C105" s="333" t="s">
        <v>504</v>
      </c>
      <c r="D105" s="334">
        <v>1911138</v>
      </c>
      <c r="E105" s="333" t="str">
        <f>VLOOKUP(D105,'[1]2021.5供应商'!$A$2:$B$1866,2,0)</f>
        <v>北京瑞隆祥模具有限公司</v>
      </c>
      <c r="F105" s="335">
        <v>44561</v>
      </c>
      <c r="H105" s="78" t="str">
        <f>VLOOKUP(B105,'[2]2021.5零件主数据'!$A:$C,3,0)</f>
        <v>H6</v>
      </c>
      <c r="I105" s="78" t="s">
        <v>332</v>
      </c>
      <c r="J105" s="78">
        <v>0.84</v>
      </c>
    </row>
    <row r="106" spans="1:10">
      <c r="A106" s="332">
        <f t="shared" si="1"/>
        <v>104</v>
      </c>
      <c r="B106" s="333" t="s">
        <v>505</v>
      </c>
      <c r="C106" s="333" t="s">
        <v>506</v>
      </c>
      <c r="D106" s="334">
        <v>1911138</v>
      </c>
      <c r="E106" s="333" t="str">
        <f>VLOOKUP(D106,'[1]2021.5供应商'!$A$2:$B$1866,2,0)</f>
        <v>北京瑞隆祥模具有限公司</v>
      </c>
      <c r="F106" s="335">
        <v>44561</v>
      </c>
      <c r="H106" s="78" t="str">
        <f>VLOOKUP(B106,'[2]2021.5零件主数据'!$A:$C,3,0)</f>
        <v>H6</v>
      </c>
      <c r="I106" s="78" t="s">
        <v>332</v>
      </c>
      <c r="J106" s="78">
        <v>0.8</v>
      </c>
    </row>
    <row r="107" spans="1:10">
      <c r="A107" s="332">
        <f t="shared" si="1"/>
        <v>105</v>
      </c>
      <c r="B107" s="333" t="s">
        <v>507</v>
      </c>
      <c r="C107" s="333" t="s">
        <v>508</v>
      </c>
      <c r="D107" s="334">
        <v>1911138</v>
      </c>
      <c r="E107" s="333" t="str">
        <f>VLOOKUP(D107,'[1]2021.5供应商'!$A$2:$B$1866,2,0)</f>
        <v>北京瑞隆祥模具有限公司</v>
      </c>
      <c r="F107" s="335">
        <v>44561</v>
      </c>
      <c r="H107" s="78" t="str">
        <f>VLOOKUP(B107,'[2]2021.5零件主数据'!$A:$C,3,0)</f>
        <v>H6</v>
      </c>
      <c r="I107" s="78" t="s">
        <v>332</v>
      </c>
      <c r="J107" s="78">
        <v>1.21</v>
      </c>
    </row>
    <row r="108" spans="1:10">
      <c r="A108" s="332">
        <f t="shared" si="1"/>
        <v>106</v>
      </c>
      <c r="B108" s="333" t="s">
        <v>509</v>
      </c>
      <c r="C108" s="333" t="s">
        <v>510</v>
      </c>
      <c r="D108" s="334">
        <v>1911138</v>
      </c>
      <c r="E108" s="333" t="str">
        <f>VLOOKUP(D108,'[1]2021.5供应商'!$A$2:$B$1866,2,0)</f>
        <v>北京瑞隆祥模具有限公司</v>
      </c>
      <c r="F108" s="335">
        <v>44561</v>
      </c>
      <c r="I108" s="78" t="s">
        <v>332</v>
      </c>
      <c r="J108" s="78">
        <v>3.7027</v>
      </c>
    </row>
    <row r="109" spans="1:10">
      <c r="A109" s="332">
        <f t="shared" si="1"/>
        <v>107</v>
      </c>
      <c r="B109" s="333" t="s">
        <v>511</v>
      </c>
      <c r="C109" s="333" t="s">
        <v>512</v>
      </c>
      <c r="D109" s="334">
        <v>1911138</v>
      </c>
      <c r="E109" s="333" t="str">
        <f>VLOOKUP(D109,'[1]2021.5供应商'!$A$2:$B$1866,2,0)</f>
        <v>北京瑞隆祥模具有限公司</v>
      </c>
      <c r="F109" s="335">
        <v>44561</v>
      </c>
      <c r="H109" s="78" t="str">
        <f>VLOOKUP(B109,'[2]2021.5零件主数据'!$A:$C,3,0)</f>
        <v>H6</v>
      </c>
      <c r="I109" s="78" t="s">
        <v>332</v>
      </c>
      <c r="J109" s="78">
        <v>0.83</v>
      </c>
    </row>
    <row r="110" spans="1:10">
      <c r="A110" s="332">
        <f t="shared" si="1"/>
        <v>108</v>
      </c>
      <c r="B110" s="333" t="s">
        <v>513</v>
      </c>
      <c r="C110" s="333" t="s">
        <v>514</v>
      </c>
      <c r="D110" s="334">
        <v>1911138</v>
      </c>
      <c r="E110" s="333" t="str">
        <f>VLOOKUP(D110,'[1]2021.5供应商'!$A$2:$B$1866,2,0)</f>
        <v>北京瑞隆祥模具有限公司</v>
      </c>
      <c r="F110" s="335">
        <v>44561</v>
      </c>
      <c r="H110" s="78" t="str">
        <f>VLOOKUP(B110,'[2]2021.5零件主数据'!$A:$C,3,0)</f>
        <v>H6</v>
      </c>
      <c r="I110" s="78" t="s">
        <v>332</v>
      </c>
      <c r="J110" s="78">
        <v>0.23</v>
      </c>
    </row>
    <row r="111" spans="1:10">
      <c r="A111" s="332">
        <f t="shared" si="1"/>
        <v>109</v>
      </c>
      <c r="B111" s="333" t="s">
        <v>515</v>
      </c>
      <c r="C111" s="333" t="s">
        <v>516</v>
      </c>
      <c r="D111" s="334">
        <v>1911138</v>
      </c>
      <c r="E111" s="333" t="str">
        <f>VLOOKUP(D111,'[1]2021.5供应商'!$A$2:$B$1866,2,0)</f>
        <v>北京瑞隆祥模具有限公司</v>
      </c>
      <c r="F111" s="335">
        <v>44561</v>
      </c>
      <c r="H111" s="78" t="str">
        <f>VLOOKUP(B111,'[2]2021.5零件主数据'!$A:$C,3,0)</f>
        <v>H6</v>
      </c>
      <c r="I111" s="78" t="s">
        <v>332</v>
      </c>
      <c r="J111" s="78">
        <v>0.23</v>
      </c>
    </row>
    <row r="112" spans="1:10">
      <c r="A112" s="332">
        <f t="shared" si="1"/>
        <v>110</v>
      </c>
      <c r="B112" s="333" t="s">
        <v>517</v>
      </c>
      <c r="C112" s="333" t="s">
        <v>518</v>
      </c>
      <c r="D112" s="334">
        <v>1911138</v>
      </c>
      <c r="E112" s="333" t="str">
        <f>VLOOKUP(D112,'[1]2021.5供应商'!$A$2:$B$1866,2,0)</f>
        <v>北京瑞隆祥模具有限公司</v>
      </c>
      <c r="F112" s="335">
        <v>44561</v>
      </c>
      <c r="H112" s="78" t="str">
        <f>VLOOKUP(B112,'[2]2021.5零件主数据'!$A:$C,3,0)</f>
        <v>H6</v>
      </c>
      <c r="I112" s="78" t="s">
        <v>332</v>
      </c>
      <c r="J112" s="78">
        <v>0.23</v>
      </c>
    </row>
    <row r="113" spans="1:10">
      <c r="A113" s="332">
        <f t="shared" si="1"/>
        <v>111</v>
      </c>
      <c r="B113" s="333" t="s">
        <v>319</v>
      </c>
      <c r="C113" s="333" t="s">
        <v>297</v>
      </c>
      <c r="D113" s="334">
        <v>1911138</v>
      </c>
      <c r="E113" s="333" t="str">
        <f>VLOOKUP(D113,'[1]2021.5供应商'!$A$2:$B$1866,2,0)</f>
        <v>北京瑞隆祥模具有限公司</v>
      </c>
      <c r="F113" s="335">
        <v>44561</v>
      </c>
      <c r="H113" s="78" t="str">
        <f>VLOOKUP(B113,'[2]2021.5零件主数据'!$A:$C,3,0)</f>
        <v>黑色H4</v>
      </c>
      <c r="I113" s="78" t="s">
        <v>332</v>
      </c>
      <c r="J113" s="78">
        <v>3.6382</v>
      </c>
    </row>
    <row r="114" spans="1:10">
      <c r="A114" s="332">
        <f t="shared" si="1"/>
        <v>112</v>
      </c>
      <c r="B114" s="333" t="s">
        <v>519</v>
      </c>
      <c r="C114" s="333" t="s">
        <v>430</v>
      </c>
      <c r="D114" s="334">
        <v>1911138</v>
      </c>
      <c r="E114" s="333" t="str">
        <f>VLOOKUP(D114,'[1]2021.5供应商'!$A$2:$B$1866,2,0)</f>
        <v>北京瑞隆祥模具有限公司</v>
      </c>
      <c r="F114" s="335">
        <v>44561</v>
      </c>
      <c r="I114" s="78" t="s">
        <v>332</v>
      </c>
      <c r="J114" s="78">
        <v>3.6382</v>
      </c>
    </row>
    <row r="115" spans="1:10">
      <c r="A115" s="332">
        <f t="shared" si="1"/>
        <v>113</v>
      </c>
      <c r="B115" s="333" t="s">
        <v>520</v>
      </c>
      <c r="C115" s="333" t="s">
        <v>521</v>
      </c>
      <c r="D115" s="334">
        <v>1911138</v>
      </c>
      <c r="E115" s="333" t="str">
        <f>VLOOKUP(D115,'[1]2021.5供应商'!$A$2:$B$1866,2,0)</f>
        <v>北京瑞隆祥模具有限公司</v>
      </c>
      <c r="F115" s="335">
        <v>44561</v>
      </c>
      <c r="H115" s="78" t="str">
        <f>VLOOKUP(B115,'[2]2021.5零件主数据'!$A:$C,3,0)</f>
        <v>H6</v>
      </c>
      <c r="I115" s="78" t="s">
        <v>332</v>
      </c>
      <c r="J115" s="78">
        <v>9.86</v>
      </c>
    </row>
    <row r="116" spans="1:10">
      <c r="A116" s="332">
        <f t="shared" si="1"/>
        <v>114</v>
      </c>
      <c r="B116" s="333" t="s">
        <v>522</v>
      </c>
      <c r="C116" s="333" t="s">
        <v>523</v>
      </c>
      <c r="D116" s="334">
        <v>1911138</v>
      </c>
      <c r="E116" s="333" t="str">
        <f>VLOOKUP(D116,'[1]2021.5供应商'!$A$2:$B$1866,2,0)</f>
        <v>北京瑞隆祥模具有限公司</v>
      </c>
      <c r="F116" s="335">
        <v>44561</v>
      </c>
      <c r="H116" s="78" t="str">
        <f>VLOOKUP(B116,'[2]2021.5零件主数据'!$A:$C,3,0)</f>
        <v>H6</v>
      </c>
      <c r="I116" s="78" t="s">
        <v>332</v>
      </c>
      <c r="J116" s="78">
        <v>4.06</v>
      </c>
    </row>
    <row r="117" spans="1:10">
      <c r="A117" s="332">
        <f t="shared" si="1"/>
        <v>115</v>
      </c>
      <c r="B117" s="333" t="s">
        <v>524</v>
      </c>
      <c r="C117" s="333" t="s">
        <v>525</v>
      </c>
      <c r="D117" s="334">
        <v>1911138</v>
      </c>
      <c r="E117" s="333" t="str">
        <f>VLOOKUP(D117,'[1]2021.5供应商'!$A$2:$B$1866,2,0)</f>
        <v>北京瑞隆祥模具有限公司</v>
      </c>
      <c r="F117" s="335">
        <v>44561</v>
      </c>
      <c r="H117" s="78" t="str">
        <f>VLOOKUP(B117,'[2]2021.5零件主数据'!$A:$C,3,0)</f>
        <v>H6</v>
      </c>
      <c r="I117" s="78" t="s">
        <v>332</v>
      </c>
      <c r="J117" s="78">
        <v>0.31</v>
      </c>
    </row>
    <row r="118" spans="1:10">
      <c r="A118" s="332">
        <f t="shared" si="1"/>
        <v>116</v>
      </c>
      <c r="B118" s="333" t="s">
        <v>526</v>
      </c>
      <c r="C118" s="333" t="s">
        <v>527</v>
      </c>
      <c r="D118" s="334">
        <v>1911138</v>
      </c>
      <c r="E118" s="333" t="str">
        <f>VLOOKUP(D118,'[1]2021.5供应商'!$A$2:$B$1866,2,0)</f>
        <v>北京瑞隆祥模具有限公司</v>
      </c>
      <c r="F118" s="335">
        <v>44561</v>
      </c>
      <c r="H118" s="78" t="str">
        <f>VLOOKUP(B118,'[2]2021.5零件主数据'!$A:$C,3,0)</f>
        <v>H6</v>
      </c>
      <c r="I118" s="78" t="s">
        <v>332</v>
      </c>
      <c r="J118" s="78">
        <v>0.84</v>
      </c>
    </row>
    <row r="119" spans="1:10">
      <c r="A119" s="332">
        <f t="shared" si="1"/>
        <v>117</v>
      </c>
      <c r="B119" s="333" t="s">
        <v>528</v>
      </c>
      <c r="C119" s="333" t="s">
        <v>529</v>
      </c>
      <c r="D119" s="334">
        <v>1911138</v>
      </c>
      <c r="E119" s="333" t="str">
        <f>VLOOKUP(D119,'[1]2021.5供应商'!$A$2:$B$1866,2,0)</f>
        <v>北京瑞隆祥模具有限公司</v>
      </c>
      <c r="F119" s="335">
        <v>44561</v>
      </c>
      <c r="H119" s="78" t="str">
        <f>VLOOKUP(B119,'[2]2021.5零件主数据'!$A:$C,3,0)</f>
        <v>H6</v>
      </c>
      <c r="I119" s="78" t="s">
        <v>332</v>
      </c>
      <c r="J119" s="78">
        <v>3.83</v>
      </c>
    </row>
    <row r="120" spans="1:10">
      <c r="A120" s="332">
        <f t="shared" si="1"/>
        <v>118</v>
      </c>
      <c r="B120" s="333" t="s">
        <v>530</v>
      </c>
      <c r="C120" s="333" t="s">
        <v>531</v>
      </c>
      <c r="D120" s="334">
        <v>1911138</v>
      </c>
      <c r="E120" s="333" t="str">
        <f>VLOOKUP(D120,'[1]2021.5供应商'!$A$2:$B$1866,2,0)</f>
        <v>北京瑞隆祥模具有限公司</v>
      </c>
      <c r="F120" s="335">
        <v>44561</v>
      </c>
      <c r="I120" s="78" t="s">
        <v>332</v>
      </c>
      <c r="J120" s="78">
        <v>0.7543</v>
      </c>
    </row>
    <row r="121" spans="1:10">
      <c r="A121" s="332">
        <f t="shared" si="1"/>
        <v>119</v>
      </c>
      <c r="B121" s="333" t="s">
        <v>532</v>
      </c>
      <c r="C121" s="333" t="s">
        <v>533</v>
      </c>
      <c r="D121" s="334">
        <v>1911138</v>
      </c>
      <c r="E121" s="333" t="str">
        <f>VLOOKUP(D121,'[1]2021.5供应商'!$A$2:$B$1866,2,0)</f>
        <v>北京瑞隆祥模具有限公司</v>
      </c>
      <c r="F121" s="335">
        <v>44561</v>
      </c>
      <c r="I121" s="78" t="s">
        <v>332</v>
      </c>
      <c r="J121" s="78">
        <v>1.9351</v>
      </c>
    </row>
    <row r="122" spans="1:10">
      <c r="A122" s="332">
        <f t="shared" si="1"/>
        <v>120</v>
      </c>
      <c r="B122" s="333" t="s">
        <v>534</v>
      </c>
      <c r="C122" s="333" t="s">
        <v>535</v>
      </c>
      <c r="D122" s="334">
        <v>1911138</v>
      </c>
      <c r="E122" s="333" t="str">
        <f>VLOOKUP(D122,'[1]2021.5供应商'!$A$2:$B$1866,2,0)</f>
        <v>北京瑞隆祥模具有限公司</v>
      </c>
      <c r="F122" s="335">
        <v>44561</v>
      </c>
      <c r="H122" s="78" t="str">
        <f>VLOOKUP(B122,'[2]2021.5零件主数据'!$A:$C,3,0)</f>
        <v>黑色</v>
      </c>
      <c r="I122" s="78" t="s">
        <v>332</v>
      </c>
      <c r="J122" s="78">
        <v>3.82</v>
      </c>
    </row>
    <row r="123" spans="1:10">
      <c r="A123" s="332">
        <f t="shared" si="1"/>
        <v>121</v>
      </c>
      <c r="B123" s="333" t="s">
        <v>536</v>
      </c>
      <c r="C123" s="333" t="s">
        <v>430</v>
      </c>
      <c r="D123" s="334">
        <v>1911138</v>
      </c>
      <c r="E123" s="333" t="str">
        <f>VLOOKUP(D123,'[1]2021.5供应商'!$A$2:$B$1866,2,0)</f>
        <v>北京瑞隆祥模具有限公司</v>
      </c>
      <c r="F123" s="335">
        <v>44561</v>
      </c>
      <c r="H123" s="78" t="str">
        <f>VLOOKUP(B123,'[2]2021.5零件主数据'!$A:$C,3,0)</f>
        <v>黑色</v>
      </c>
      <c r="I123" s="78" t="s">
        <v>332</v>
      </c>
      <c r="J123" s="78">
        <v>3.3</v>
      </c>
    </row>
    <row r="124" spans="1:10">
      <c r="A124" s="332">
        <f t="shared" si="1"/>
        <v>122</v>
      </c>
      <c r="B124" s="333" t="s">
        <v>537</v>
      </c>
      <c r="C124" s="333" t="s">
        <v>538</v>
      </c>
      <c r="D124" s="334">
        <v>1911138</v>
      </c>
      <c r="E124" s="333" t="str">
        <f>VLOOKUP(D124,'[1]2021.5供应商'!$A$2:$B$1866,2,0)</f>
        <v>北京瑞隆祥模具有限公司</v>
      </c>
      <c r="F124" s="335">
        <v>44561</v>
      </c>
      <c r="H124" s="78" t="str">
        <f>VLOOKUP(B124,'[2]2021.5零件主数据'!$A:$C,3,0)</f>
        <v>黑色</v>
      </c>
      <c r="I124" s="78" t="s">
        <v>332</v>
      </c>
      <c r="J124" s="78">
        <v>1.22</v>
      </c>
    </row>
    <row r="125" spans="1:10">
      <c r="A125" s="332">
        <f t="shared" si="1"/>
        <v>123</v>
      </c>
      <c r="B125" s="333" t="s">
        <v>539</v>
      </c>
      <c r="C125" s="333" t="s">
        <v>540</v>
      </c>
      <c r="D125" s="334">
        <v>1911138</v>
      </c>
      <c r="E125" s="333" t="str">
        <f>VLOOKUP(D125,'[1]2021.5供应商'!$A$2:$B$1866,2,0)</f>
        <v>北京瑞隆祥模具有限公司</v>
      </c>
      <c r="F125" s="335">
        <v>44561</v>
      </c>
      <c r="I125" s="78" t="s">
        <v>332</v>
      </c>
      <c r="J125" s="78">
        <v>1.37</v>
      </c>
    </row>
    <row r="126" spans="1:10">
      <c r="A126" s="332">
        <f t="shared" si="1"/>
        <v>124</v>
      </c>
      <c r="B126" s="333" t="s">
        <v>541</v>
      </c>
      <c r="C126" s="333" t="s">
        <v>368</v>
      </c>
      <c r="D126" s="334">
        <v>1911138</v>
      </c>
      <c r="E126" s="333" t="str">
        <f>VLOOKUP(D126,'[1]2021.5供应商'!$A$2:$B$1866,2,0)</f>
        <v>北京瑞隆祥模具有限公司</v>
      </c>
      <c r="F126" s="335">
        <v>44561</v>
      </c>
      <c r="H126" s="78" t="str">
        <f>VLOOKUP(B126,'[2]2021.5零件主数据'!$A:$C,3,0)</f>
        <v>80×55×50</v>
      </c>
      <c r="I126" s="78" t="s">
        <v>332</v>
      </c>
      <c r="J126" s="78">
        <v>3.1</v>
      </c>
    </row>
    <row r="127" spans="1:10">
      <c r="A127" s="332">
        <f t="shared" si="1"/>
        <v>125</v>
      </c>
      <c r="B127" s="333" t="s">
        <v>542</v>
      </c>
      <c r="C127" s="333" t="s">
        <v>504</v>
      </c>
      <c r="D127" s="334">
        <v>1911138</v>
      </c>
      <c r="E127" s="333" t="str">
        <f>VLOOKUP(D127,'[1]2021.5供应商'!$A$2:$B$1866,2,0)</f>
        <v>北京瑞隆祥模具有限公司</v>
      </c>
      <c r="F127" s="335">
        <v>44561</v>
      </c>
      <c r="H127" s="78" t="str">
        <f>VLOOKUP(B127,'[2]2021.5零件主数据'!$A:$C,3,0)</f>
        <v>45*75*45</v>
      </c>
      <c r="I127" s="78" t="s">
        <v>332</v>
      </c>
      <c r="J127" s="78">
        <v>1.49</v>
      </c>
    </row>
    <row r="128" spans="1:10">
      <c r="A128" s="332">
        <f t="shared" si="1"/>
        <v>126</v>
      </c>
      <c r="B128" s="333" t="s">
        <v>543</v>
      </c>
      <c r="C128" s="333" t="s">
        <v>506</v>
      </c>
      <c r="D128" s="334">
        <v>1911138</v>
      </c>
      <c r="E128" s="333" t="str">
        <f>VLOOKUP(D128,'[1]2021.5供应商'!$A$2:$B$1866,2,0)</f>
        <v>北京瑞隆祥模具有限公司</v>
      </c>
      <c r="F128" s="335">
        <v>44561</v>
      </c>
      <c r="H128" s="78" t="str">
        <f>VLOOKUP(B128,'[2]2021.5零件主数据'!$A:$C,3,0)</f>
        <v>34*50*40</v>
      </c>
      <c r="I128" s="78" t="s">
        <v>332</v>
      </c>
      <c r="J128" s="78">
        <v>1.32</v>
      </c>
    </row>
    <row r="129" spans="1:10">
      <c r="A129" s="332">
        <f t="shared" si="1"/>
        <v>127</v>
      </c>
      <c r="B129" s="333" t="s">
        <v>544</v>
      </c>
      <c r="C129" s="333" t="s">
        <v>545</v>
      </c>
      <c r="D129" s="334">
        <v>1911138</v>
      </c>
      <c r="E129" s="333" t="str">
        <f>VLOOKUP(D129,'[1]2021.5供应商'!$A$2:$B$1866,2,0)</f>
        <v>北京瑞隆祥模具有限公司</v>
      </c>
      <c r="F129" s="335">
        <v>44561</v>
      </c>
      <c r="I129" s="78" t="s">
        <v>332</v>
      </c>
      <c r="J129" s="78">
        <v>3.68</v>
      </c>
    </row>
    <row r="130" spans="1:10">
      <c r="A130" s="332">
        <f t="shared" si="1"/>
        <v>128</v>
      </c>
      <c r="B130" s="333" t="s">
        <v>546</v>
      </c>
      <c r="C130" s="333" t="s">
        <v>547</v>
      </c>
      <c r="D130" s="334">
        <v>1911138</v>
      </c>
      <c r="E130" s="333" t="str">
        <f>VLOOKUP(D130,'[1]2021.5供应商'!$A$2:$B$1866,2,0)</f>
        <v>北京瑞隆祥模具有限公司</v>
      </c>
      <c r="F130" s="335">
        <v>44561</v>
      </c>
      <c r="I130" s="78" t="s">
        <v>332</v>
      </c>
      <c r="J130" s="78">
        <v>2.8</v>
      </c>
    </row>
    <row r="131" spans="1:10">
      <c r="A131" s="332">
        <f t="shared" si="1"/>
        <v>129</v>
      </c>
      <c r="B131" s="333" t="s">
        <v>548</v>
      </c>
      <c r="C131" s="333" t="s">
        <v>549</v>
      </c>
      <c r="D131" s="334">
        <v>1911138</v>
      </c>
      <c r="E131" s="333" t="str">
        <f>VLOOKUP(D131,'[1]2021.5供应商'!$A$2:$B$1866,2,0)</f>
        <v>北京瑞隆祥模具有限公司</v>
      </c>
      <c r="F131" s="335">
        <v>44561</v>
      </c>
      <c r="I131" s="78" t="s">
        <v>332</v>
      </c>
      <c r="J131" s="78">
        <v>3.5</v>
      </c>
    </row>
    <row r="132" spans="1:10">
      <c r="A132" s="332">
        <f t="shared" si="1"/>
        <v>130</v>
      </c>
      <c r="B132" s="333" t="s">
        <v>550</v>
      </c>
      <c r="C132" s="333" t="s">
        <v>551</v>
      </c>
      <c r="D132" s="334">
        <v>1911138</v>
      </c>
      <c r="E132" s="333" t="str">
        <f>VLOOKUP(D132,'[1]2021.5供应商'!$A$2:$B$1866,2,0)</f>
        <v>北京瑞隆祥模具有限公司</v>
      </c>
      <c r="F132" s="335">
        <v>44561</v>
      </c>
      <c r="I132" s="78" t="s">
        <v>332</v>
      </c>
      <c r="J132" s="78">
        <v>3.68</v>
      </c>
    </row>
    <row r="133" spans="1:10">
      <c r="A133" s="332">
        <f t="shared" si="1"/>
        <v>131</v>
      </c>
      <c r="B133" s="333" t="s">
        <v>552</v>
      </c>
      <c r="C133" s="333" t="s">
        <v>553</v>
      </c>
      <c r="D133" s="334">
        <v>1911138</v>
      </c>
      <c r="E133" s="333" t="str">
        <f>VLOOKUP(D133,'[1]2021.5供应商'!$A$2:$B$1866,2,0)</f>
        <v>北京瑞隆祥模具有限公司</v>
      </c>
      <c r="F133" s="335">
        <v>44561</v>
      </c>
      <c r="I133" s="78" t="s">
        <v>332</v>
      </c>
      <c r="J133" s="78">
        <v>2.8</v>
      </c>
    </row>
    <row r="134" spans="1:10">
      <c r="A134" s="332">
        <f t="shared" si="1"/>
        <v>132</v>
      </c>
      <c r="B134" s="333" t="s">
        <v>554</v>
      </c>
      <c r="C134" s="333" t="s">
        <v>555</v>
      </c>
      <c r="D134" s="334">
        <v>1911138</v>
      </c>
      <c r="E134" s="333" t="str">
        <f>VLOOKUP(D134,'[1]2021.5供应商'!$A$2:$B$1866,2,0)</f>
        <v>北京瑞隆祥模具有限公司</v>
      </c>
      <c r="F134" s="335">
        <v>44561</v>
      </c>
      <c r="I134" s="78" t="s">
        <v>332</v>
      </c>
      <c r="J134" s="78">
        <v>1.29</v>
      </c>
    </row>
    <row r="135" spans="1:10">
      <c r="A135" s="332">
        <f t="shared" si="1"/>
        <v>133</v>
      </c>
      <c r="B135" s="333" t="s">
        <v>556</v>
      </c>
      <c r="C135" s="333" t="s">
        <v>557</v>
      </c>
      <c r="D135" s="334">
        <v>1911138</v>
      </c>
      <c r="E135" s="333" t="str">
        <f>VLOOKUP(D135,'[1]2021.5供应商'!$A$2:$B$1866,2,0)</f>
        <v>北京瑞隆祥模具有限公司</v>
      </c>
      <c r="F135" s="335">
        <v>44561</v>
      </c>
      <c r="I135" s="78" t="s">
        <v>332</v>
      </c>
      <c r="J135" s="78">
        <v>0.22</v>
      </c>
    </row>
    <row r="136" spans="1:10">
      <c r="A136" s="332">
        <f t="shared" si="1"/>
        <v>134</v>
      </c>
      <c r="B136" s="333" t="s">
        <v>558</v>
      </c>
      <c r="C136" s="333" t="s">
        <v>559</v>
      </c>
      <c r="D136" s="334">
        <v>1911138</v>
      </c>
      <c r="E136" s="333" t="str">
        <f>VLOOKUP(D136,'[1]2021.5供应商'!$A$2:$B$1866,2,0)</f>
        <v>北京瑞隆祥模具有限公司</v>
      </c>
      <c r="F136" s="335">
        <v>44561</v>
      </c>
      <c r="I136" s="78" t="s">
        <v>332</v>
      </c>
      <c r="J136" s="78">
        <v>0.19</v>
      </c>
    </row>
    <row r="137" spans="1:10">
      <c r="A137" s="332">
        <f t="shared" si="1"/>
        <v>135</v>
      </c>
      <c r="B137" s="333" t="s">
        <v>560</v>
      </c>
      <c r="C137" s="333" t="s">
        <v>561</v>
      </c>
      <c r="D137" s="334">
        <v>1911138</v>
      </c>
      <c r="E137" s="333" t="str">
        <f>VLOOKUP(D137,'[1]2021.5供应商'!$A$2:$B$1866,2,0)</f>
        <v>北京瑞隆祥模具有限公司</v>
      </c>
      <c r="F137" s="335">
        <v>44561</v>
      </c>
      <c r="I137" s="78" t="s">
        <v>332</v>
      </c>
      <c r="J137" s="78">
        <v>0.22</v>
      </c>
    </row>
    <row r="138" spans="1:10">
      <c r="A138" s="332">
        <f t="shared" si="1"/>
        <v>136</v>
      </c>
      <c r="B138" s="333" t="s">
        <v>562</v>
      </c>
      <c r="C138" s="333" t="s">
        <v>563</v>
      </c>
      <c r="D138" s="334">
        <v>1911138</v>
      </c>
      <c r="E138" s="333" t="str">
        <f>VLOOKUP(D138,'[1]2021.5供应商'!$A$2:$B$1866,2,0)</f>
        <v>北京瑞隆祥模具有限公司</v>
      </c>
      <c r="F138" s="335">
        <v>44561</v>
      </c>
      <c r="I138" s="78" t="s">
        <v>332</v>
      </c>
      <c r="J138" s="78">
        <v>3.2</v>
      </c>
    </row>
    <row r="139" spans="1:10">
      <c r="A139" s="332">
        <f t="shared" si="1"/>
        <v>137</v>
      </c>
      <c r="B139" s="333" t="s">
        <v>564</v>
      </c>
      <c r="C139" s="333" t="s">
        <v>565</v>
      </c>
      <c r="D139" s="334">
        <v>1911138</v>
      </c>
      <c r="E139" s="333" t="str">
        <f>VLOOKUP(D139,'[1]2021.5供应商'!$A$2:$B$1866,2,0)</f>
        <v>北京瑞隆祥模具有限公司</v>
      </c>
      <c r="F139" s="335">
        <v>44561</v>
      </c>
      <c r="I139" s="78" t="s">
        <v>332</v>
      </c>
      <c r="J139" s="78">
        <v>1.45</v>
      </c>
    </row>
    <row r="140" spans="1:10">
      <c r="A140" s="332">
        <f t="shared" si="1"/>
        <v>138</v>
      </c>
      <c r="B140" s="333" t="s">
        <v>566</v>
      </c>
      <c r="C140" s="333" t="s">
        <v>523</v>
      </c>
      <c r="D140" s="334">
        <v>1911138</v>
      </c>
      <c r="E140" s="333" t="str">
        <f>VLOOKUP(D140,'[1]2021.5供应商'!$A$2:$B$1866,2,0)</f>
        <v>北京瑞隆祥模具有限公司</v>
      </c>
      <c r="F140" s="335">
        <v>44561</v>
      </c>
      <c r="I140" s="78" t="s">
        <v>332</v>
      </c>
      <c r="J140" s="78">
        <v>9.9</v>
      </c>
    </row>
    <row r="141" spans="1:10">
      <c r="A141" s="332">
        <f t="shared" si="1"/>
        <v>139</v>
      </c>
      <c r="B141" s="333" t="s">
        <v>567</v>
      </c>
      <c r="C141" s="333" t="s">
        <v>446</v>
      </c>
      <c r="D141" s="334">
        <v>1911138</v>
      </c>
      <c r="E141" s="333" t="str">
        <f>VLOOKUP(D141,'[1]2021.5供应商'!$A$2:$B$1866,2,0)</f>
        <v>北京瑞隆祥模具有限公司</v>
      </c>
      <c r="F141" s="335">
        <v>44561</v>
      </c>
      <c r="I141" s="78" t="s">
        <v>332</v>
      </c>
      <c r="J141" s="78">
        <v>1.8</v>
      </c>
    </row>
    <row r="142" spans="1:10">
      <c r="A142" s="332">
        <f t="shared" si="1"/>
        <v>140</v>
      </c>
      <c r="B142" s="333" t="s">
        <v>568</v>
      </c>
      <c r="C142" s="333" t="s">
        <v>569</v>
      </c>
      <c r="D142" s="334">
        <v>1911138</v>
      </c>
      <c r="E142" s="333" t="str">
        <f>VLOOKUP(D142,'[1]2021.5供应商'!$A$2:$B$1866,2,0)</f>
        <v>北京瑞隆祥模具有限公司</v>
      </c>
      <c r="F142" s="335">
        <v>44561</v>
      </c>
      <c r="I142" s="78" t="s">
        <v>332</v>
      </c>
      <c r="J142" s="78">
        <v>3.7027</v>
      </c>
    </row>
    <row r="143" spans="1:10">
      <c r="A143" s="332">
        <f t="shared" si="1"/>
        <v>141</v>
      </c>
      <c r="B143" s="333" t="s">
        <v>570</v>
      </c>
      <c r="C143" s="333" t="s">
        <v>571</v>
      </c>
      <c r="D143" s="334">
        <v>1911671</v>
      </c>
      <c r="E143" s="333" t="str">
        <f>VLOOKUP(D143,'[1]2021.5供应商'!$A$2:$B$1866,2,0)</f>
        <v>SMC（中国）有限公司</v>
      </c>
      <c r="F143" s="335">
        <v>44561</v>
      </c>
      <c r="H143" s="78" t="str">
        <f>VLOOKUP(B143,'[2]2021.5零件主数据'!$A:$C,3,0)</f>
        <v>PAφ4*2.5</v>
      </c>
      <c r="I143" s="78" t="s">
        <v>350</v>
      </c>
      <c r="J143" s="78">
        <v>1.7257</v>
      </c>
    </row>
    <row r="144" spans="1:10">
      <c r="A144" s="332">
        <f t="shared" si="1"/>
        <v>142</v>
      </c>
      <c r="B144" s="333" t="s">
        <v>572</v>
      </c>
      <c r="C144" s="333" t="s">
        <v>573</v>
      </c>
      <c r="D144" s="334">
        <v>1911671</v>
      </c>
      <c r="E144" s="333" t="str">
        <f>VLOOKUP(D144,'[1]2021.5供应商'!$A$2:$B$1866,2,0)</f>
        <v>SMC（中国）有限公司</v>
      </c>
      <c r="F144" s="335">
        <v>44561</v>
      </c>
      <c r="H144" s="78" t="str">
        <f>VLOOKUP(B144,'[2]2021.5零件主数据'!$A:$C,3,0)</f>
        <v>PAΦ4*2.5</v>
      </c>
      <c r="I144" s="78" t="s">
        <v>350</v>
      </c>
      <c r="J144" s="78">
        <v>1.6814</v>
      </c>
    </row>
    <row r="145" spans="1:10">
      <c r="A145" s="332">
        <f t="shared" si="1"/>
        <v>143</v>
      </c>
      <c r="B145" s="333" t="s">
        <v>574</v>
      </c>
      <c r="C145" s="333" t="s">
        <v>575</v>
      </c>
      <c r="D145" s="334">
        <v>1911671</v>
      </c>
      <c r="E145" s="333" t="str">
        <f>VLOOKUP(D145,'[1]2021.5供应商'!$A$2:$B$1866,2,0)</f>
        <v>SMC（中国）有限公司</v>
      </c>
      <c r="F145" s="335">
        <v>44561</v>
      </c>
      <c r="H145" s="78" t="str">
        <f>VLOOKUP(B145,'[2]2021.5零件主数据'!$A:$C,3,0)</f>
        <v>PAφ4*2.5</v>
      </c>
      <c r="I145" s="78" t="s">
        <v>350</v>
      </c>
      <c r="J145" s="78">
        <v>1.7257</v>
      </c>
    </row>
    <row r="146" spans="1:10">
      <c r="A146" s="332">
        <f t="shared" ref="A146:A214" si="2">ROW()-2</f>
        <v>144</v>
      </c>
      <c r="B146" s="333" t="s">
        <v>576</v>
      </c>
      <c r="C146" s="333" t="s">
        <v>577</v>
      </c>
      <c r="D146" s="334">
        <v>1911671</v>
      </c>
      <c r="E146" s="333" t="str">
        <f>VLOOKUP(D146,'[1]2021.5供应商'!$A$2:$B$1866,2,0)</f>
        <v>SMC（中国）有限公司</v>
      </c>
      <c r="F146" s="335">
        <v>44561</v>
      </c>
      <c r="H146" s="78" t="str">
        <f>VLOOKUP(B146,'[2]2021.5零件主数据'!$A:$C,3,0)</f>
        <v>PAΦ4*2.5</v>
      </c>
      <c r="I146" s="78" t="s">
        <v>350</v>
      </c>
      <c r="J146" s="78">
        <v>1.6814</v>
      </c>
    </row>
    <row r="147" spans="1:10">
      <c r="A147" s="332">
        <f t="shared" si="2"/>
        <v>145</v>
      </c>
      <c r="B147" s="333" t="s">
        <v>294</v>
      </c>
      <c r="C147" s="333" t="s">
        <v>295</v>
      </c>
      <c r="D147" s="334">
        <v>1912019</v>
      </c>
      <c r="E147" s="333" t="str">
        <f>VLOOKUP(D147,'[1]2021.5供应商'!$A$2:$B$1866,2,0)</f>
        <v>亚德客（天津）智能科技有限</v>
      </c>
      <c r="F147" s="335">
        <v>44561</v>
      </c>
      <c r="H147" s="78" t="str">
        <f>VLOOKUP(B147,'[2]2021.5零件主数据'!$A:$C,3,0)</f>
        <v>PUΦ4*2.5</v>
      </c>
      <c r="I147" s="78" t="s">
        <v>350</v>
      </c>
      <c r="J147" s="78">
        <v>0.51</v>
      </c>
    </row>
    <row r="148" spans="1:10">
      <c r="A148" s="332">
        <f t="shared" si="2"/>
        <v>146</v>
      </c>
      <c r="B148" s="333" t="s">
        <v>275</v>
      </c>
      <c r="C148" s="333" t="s">
        <v>276</v>
      </c>
      <c r="D148" s="334">
        <v>1912019</v>
      </c>
      <c r="E148" s="333" t="str">
        <f>VLOOKUP(D148,'[1]2021.5供应商'!$A$2:$B$1866,2,0)</f>
        <v>亚德客（天津）智能科技有限</v>
      </c>
      <c r="F148" s="335">
        <v>44561</v>
      </c>
      <c r="H148" s="78" t="str">
        <f>VLOOKUP(B148,'[2]2021.5零件主数据'!$A:$C,3,0)</f>
        <v>PUΦ4*2.5</v>
      </c>
      <c r="I148" s="78" t="s">
        <v>350</v>
      </c>
      <c r="J148" s="78">
        <v>0.51</v>
      </c>
    </row>
    <row r="149" spans="1:10">
      <c r="A149" s="332">
        <f t="shared" si="2"/>
        <v>147</v>
      </c>
      <c r="B149" s="333" t="s">
        <v>301</v>
      </c>
      <c r="C149" s="333" t="s">
        <v>302</v>
      </c>
      <c r="D149" s="334">
        <v>1912019</v>
      </c>
      <c r="E149" s="333" t="str">
        <f>VLOOKUP(D149,'[1]2021.5供应商'!$A$2:$B$1866,2,0)</f>
        <v>亚德客（天津）智能科技有限</v>
      </c>
      <c r="F149" s="335">
        <v>44561</v>
      </c>
      <c r="H149" s="78" t="str">
        <f>VLOOKUP(B149,'[2]2021.5零件主数据'!$A:$C,3,0)</f>
        <v>PUΦ4*2.5</v>
      </c>
      <c r="I149" s="78" t="s">
        <v>350</v>
      </c>
      <c r="J149" s="78">
        <v>0.51</v>
      </c>
    </row>
    <row r="150" spans="1:10">
      <c r="A150" s="332">
        <f t="shared" si="2"/>
        <v>148</v>
      </c>
      <c r="B150" s="333" t="s">
        <v>299</v>
      </c>
      <c r="C150" s="333" t="s">
        <v>300</v>
      </c>
      <c r="D150" s="334">
        <v>1912019</v>
      </c>
      <c r="E150" s="333" t="str">
        <f>VLOOKUP(D150,'[1]2021.5供应商'!$A$2:$B$1866,2,0)</f>
        <v>亚德客（天津）智能科技有限</v>
      </c>
      <c r="F150" s="335">
        <v>44561</v>
      </c>
      <c r="H150" s="78" t="str">
        <f>VLOOKUP(B150,'[2]2021.5零件主数据'!$A:$C,3,0)</f>
        <v>PUΦ4*2.5</v>
      </c>
      <c r="I150" s="78" t="s">
        <v>350</v>
      </c>
      <c r="J150" s="78">
        <v>0.51</v>
      </c>
    </row>
    <row r="151" spans="1:10">
      <c r="A151" s="332">
        <f t="shared" si="2"/>
        <v>149</v>
      </c>
      <c r="B151" s="333" t="s">
        <v>353</v>
      </c>
      <c r="C151" s="333" t="s">
        <v>295</v>
      </c>
      <c r="D151" s="334">
        <v>1912019</v>
      </c>
      <c r="E151" s="333" t="str">
        <f>VLOOKUP(D151,'[1]2021.5供应商'!$A$2:$B$1866,2,0)</f>
        <v>亚德客（天津）智能科技有限</v>
      </c>
      <c r="F151" s="335">
        <v>44561</v>
      </c>
      <c r="H151" s="78" t="str">
        <f>VLOOKUP(B151,'[2]2021.5零件主数据'!$A:$C,3,0)</f>
        <v>PUΦ6*4</v>
      </c>
      <c r="I151" s="78" t="s">
        <v>350</v>
      </c>
      <c r="J151" s="78">
        <v>0.93</v>
      </c>
    </row>
    <row r="152" spans="1:10">
      <c r="A152" s="332">
        <f t="shared" si="2"/>
        <v>150</v>
      </c>
      <c r="B152" s="333" t="s">
        <v>354</v>
      </c>
      <c r="C152" s="333" t="s">
        <v>300</v>
      </c>
      <c r="D152" s="334">
        <v>1912019</v>
      </c>
      <c r="E152" s="333" t="str">
        <f>VLOOKUP(D152,'[1]2021.5供应商'!$A$2:$B$1866,2,0)</f>
        <v>亚德客（天津）智能科技有限</v>
      </c>
      <c r="F152" s="335">
        <v>44561</v>
      </c>
      <c r="H152" s="78" t="str">
        <f>VLOOKUP(B152,'[2]2021.5零件主数据'!$A:$C,3,0)</f>
        <v>PUΦ6*4</v>
      </c>
      <c r="I152" s="78" t="s">
        <v>350</v>
      </c>
      <c r="J152" s="78">
        <v>0.93</v>
      </c>
    </row>
    <row r="153" spans="1:10">
      <c r="A153" s="332">
        <f t="shared" si="2"/>
        <v>151</v>
      </c>
      <c r="B153" s="333" t="s">
        <v>578</v>
      </c>
      <c r="C153" s="333" t="s">
        <v>579</v>
      </c>
      <c r="D153" s="334">
        <v>1912602</v>
      </c>
      <c r="E153" s="333" t="str">
        <f>VLOOKUP(D153,'[1]2021.5供应商'!$A$2:$B$1866,2,0)</f>
        <v>天津市宝坻区维华五金厂</v>
      </c>
      <c r="F153" s="335">
        <v>44561</v>
      </c>
      <c r="I153" s="78" t="s">
        <v>332</v>
      </c>
      <c r="J153" s="78">
        <v>0.5885</v>
      </c>
    </row>
    <row r="154" spans="1:10">
      <c r="A154" s="332">
        <f t="shared" si="2"/>
        <v>152</v>
      </c>
      <c r="B154" s="333" t="s">
        <v>580</v>
      </c>
      <c r="C154" s="333" t="s">
        <v>581</v>
      </c>
      <c r="D154" s="334">
        <v>1913009</v>
      </c>
      <c r="E154" s="333" t="str">
        <f>VLOOKUP(D154,'[1]2021.5供应商'!$A$2:$B$1866,2,0)</f>
        <v>文安县欧新五金制品有限公司</v>
      </c>
      <c r="F154" s="335">
        <v>44561</v>
      </c>
      <c r="H154" s="78" t="str">
        <f>VLOOKUP(B154,'[2]2021.5零件主数据'!$A:$C,3,0)</f>
        <v>Φ95*Φ91*10</v>
      </c>
      <c r="I154" s="78" t="s">
        <v>332</v>
      </c>
      <c r="J154" s="78">
        <v>1.6195</v>
      </c>
    </row>
    <row r="155" spans="1:10">
      <c r="A155" s="332">
        <f t="shared" si="2"/>
        <v>153</v>
      </c>
      <c r="B155" s="333" t="s">
        <v>582</v>
      </c>
      <c r="C155" s="333" t="s">
        <v>581</v>
      </c>
      <c r="D155" s="334">
        <v>1913009</v>
      </c>
      <c r="E155" s="333" t="str">
        <f>VLOOKUP(D155,'[1]2021.5供应商'!$A$2:$B$1866,2,0)</f>
        <v>文安县欧新五金制品有限公司</v>
      </c>
      <c r="F155" s="335">
        <v>44561</v>
      </c>
      <c r="H155" s="78" t="str">
        <f>VLOOKUP(B155,'[2]2021.5零件主数据'!$A:$C,3,0)</f>
        <v>Φ84*Φ80*10</v>
      </c>
      <c r="I155" s="78" t="s">
        <v>332</v>
      </c>
      <c r="J155" s="78">
        <v>1.0088</v>
      </c>
    </row>
    <row r="156" spans="1:10">
      <c r="A156" s="332">
        <f t="shared" si="2"/>
        <v>154</v>
      </c>
      <c r="B156" s="333" t="s">
        <v>317</v>
      </c>
      <c r="C156" s="333" t="s">
        <v>318</v>
      </c>
      <c r="D156" s="334">
        <v>1913023</v>
      </c>
      <c r="E156" s="333" t="str">
        <f>VLOOKUP(D156,'[1]2021.5供应商'!$A$2:$B$1866,2,0)</f>
        <v>海兴中盛弹簧有限公司</v>
      </c>
      <c r="F156" s="335">
        <v>44561</v>
      </c>
      <c r="I156" s="78" t="s">
        <v>332</v>
      </c>
      <c r="J156" s="78">
        <v>1.422</v>
      </c>
    </row>
    <row r="157" spans="1:10">
      <c r="A157" s="332">
        <f t="shared" si="2"/>
        <v>155</v>
      </c>
      <c r="B157" s="333" t="s">
        <v>583</v>
      </c>
      <c r="C157" s="333" t="s">
        <v>584</v>
      </c>
      <c r="D157" s="334">
        <v>1913023</v>
      </c>
      <c r="E157" s="333" t="str">
        <f>VLOOKUP(D157,'[1]2021.5供应商'!$A$2:$B$1866,2,0)</f>
        <v>海兴中盛弹簧有限公司</v>
      </c>
      <c r="F157" s="335">
        <v>44561</v>
      </c>
      <c r="I157" s="78" t="s">
        <v>332</v>
      </c>
      <c r="J157" s="78">
        <v>0.26</v>
      </c>
    </row>
    <row r="158" spans="1:10">
      <c r="A158" s="332">
        <f t="shared" si="2"/>
        <v>156</v>
      </c>
      <c r="B158" s="333" t="s">
        <v>286</v>
      </c>
      <c r="C158" s="333" t="s">
        <v>287</v>
      </c>
      <c r="D158" s="334">
        <v>1913023</v>
      </c>
      <c r="E158" s="333" t="str">
        <f>VLOOKUP(D158,'[1]2021.5供应商'!$A$2:$B$1866,2,0)</f>
        <v>海兴中盛弹簧有限公司</v>
      </c>
      <c r="F158" s="335">
        <v>44561</v>
      </c>
      <c r="I158" s="78" t="s">
        <v>332</v>
      </c>
      <c r="J158" s="78">
        <v>0.1862</v>
      </c>
    </row>
    <row r="159" spans="1:10">
      <c r="A159" s="332">
        <f t="shared" si="2"/>
        <v>157</v>
      </c>
      <c r="B159" s="333" t="s">
        <v>273</v>
      </c>
      <c r="C159" s="333" t="s">
        <v>274</v>
      </c>
      <c r="D159" s="334">
        <v>1913023</v>
      </c>
      <c r="E159" s="333" t="str">
        <f>VLOOKUP(D159,'[1]2021.5供应商'!$A$2:$B$1866,2,0)</f>
        <v>海兴中盛弹簧有限公司</v>
      </c>
      <c r="F159" s="335">
        <v>44561</v>
      </c>
      <c r="I159" s="78" t="s">
        <v>332</v>
      </c>
      <c r="J159" s="78">
        <v>0.1422</v>
      </c>
    </row>
    <row r="160" spans="1:10">
      <c r="A160" s="332">
        <f t="shared" si="2"/>
        <v>158</v>
      </c>
      <c r="B160" s="333" t="s">
        <v>585</v>
      </c>
      <c r="C160" s="333" t="s">
        <v>586</v>
      </c>
      <c r="D160" s="334">
        <v>1913023</v>
      </c>
      <c r="E160" s="333" t="str">
        <f>VLOOKUP(D160,'[1]2021.5供应商'!$A$2:$B$1866,2,0)</f>
        <v>海兴中盛弹簧有限公司</v>
      </c>
      <c r="F160" s="335">
        <v>44561</v>
      </c>
      <c r="I160" s="78" t="s">
        <v>332</v>
      </c>
      <c r="J160" s="78">
        <v>0.19</v>
      </c>
    </row>
    <row r="161" spans="1:10">
      <c r="A161" s="344">
        <f t="shared" si="2"/>
        <v>159</v>
      </c>
      <c r="B161" s="345" t="s">
        <v>587</v>
      </c>
      <c r="C161" s="345" t="s">
        <v>588</v>
      </c>
      <c r="D161" s="346">
        <v>1913037</v>
      </c>
      <c r="E161" s="345" t="str">
        <f>VLOOKUP(D161,'[1]2021.5供应商'!$A$2:$B$1866,2,0)</f>
        <v>河北光华荣昌汽车部件有限公司</v>
      </c>
      <c r="F161" s="347">
        <v>44561</v>
      </c>
      <c r="G161" s="348"/>
      <c r="H161" s="348" t="str">
        <f>VLOOKUP(B161,'[2]2021.5零件主数据'!$A:$C,3,0)</f>
        <v>4*200</v>
      </c>
      <c r="I161" s="348" t="s">
        <v>332</v>
      </c>
      <c r="J161" s="348">
        <v>0.0685</v>
      </c>
    </row>
    <row r="162" spans="1:10">
      <c r="A162" s="332">
        <f t="shared" si="2"/>
        <v>160</v>
      </c>
      <c r="B162" s="333" t="s">
        <v>589</v>
      </c>
      <c r="C162" s="333" t="s">
        <v>314</v>
      </c>
      <c r="D162" s="334">
        <v>1913037</v>
      </c>
      <c r="E162" s="333" t="str">
        <f>VLOOKUP(D162,'[1]2021.5供应商'!$A$2:$B$1866,2,0)</f>
        <v>河北光华荣昌汽车部件有限公司</v>
      </c>
      <c r="F162" s="335">
        <v>44561</v>
      </c>
      <c r="H162" s="78" t="str">
        <f>VLOOKUP(B162,'[2]2021.5零件主数据'!$A:$C,3,0)</f>
        <v>X3000浅灰色</v>
      </c>
      <c r="I162" s="78" t="s">
        <v>332</v>
      </c>
      <c r="J162" s="78">
        <v>0.6726</v>
      </c>
    </row>
    <row r="163" spans="1:10">
      <c r="A163" s="332">
        <f t="shared" si="2"/>
        <v>161</v>
      </c>
      <c r="B163" s="333" t="s">
        <v>313</v>
      </c>
      <c r="C163" s="333" t="s">
        <v>314</v>
      </c>
      <c r="D163" s="334">
        <v>1913037</v>
      </c>
      <c r="E163" s="333" t="str">
        <f>VLOOKUP(D163,'[1]2021.5供应商'!$A$2:$B$1866,2,0)</f>
        <v>河北光华荣昌汽车部件有限公司</v>
      </c>
      <c r="F163" s="335">
        <v>44561</v>
      </c>
      <c r="H163" s="78" t="str">
        <f>VLOOKUP(B163,'[2]2021.5零件主数据'!$A:$C,3,0)</f>
        <v>内部凸点有2增至4</v>
      </c>
      <c r="I163" s="78" t="s">
        <v>332</v>
      </c>
      <c r="J163" s="78">
        <v>0.6726</v>
      </c>
    </row>
    <row r="164" spans="1:10">
      <c r="A164" s="332">
        <f t="shared" si="2"/>
        <v>162</v>
      </c>
      <c r="B164" s="333" t="s">
        <v>590</v>
      </c>
      <c r="C164" s="333" t="s">
        <v>314</v>
      </c>
      <c r="D164" s="334">
        <v>1913037</v>
      </c>
      <c r="E164" s="333" t="str">
        <f>VLOOKUP(D164,'[1]2021.5供应商'!$A$2:$B$1866,2,0)</f>
        <v>河北光华荣昌汽车部件有限公司</v>
      </c>
      <c r="F164" s="335">
        <v>44561</v>
      </c>
      <c r="H164" s="78" t="str">
        <f>VLOOKUP(B164,'[2]2021.5零件主数据'!$A:$C,3,0)</f>
        <v>H4 老状态</v>
      </c>
      <c r="I164" s="78" t="s">
        <v>332</v>
      </c>
      <c r="J164" s="78">
        <v>0.6726</v>
      </c>
    </row>
    <row r="165" spans="1:10">
      <c r="A165" s="332">
        <f t="shared" si="2"/>
        <v>163</v>
      </c>
      <c r="B165" s="333" t="s">
        <v>591</v>
      </c>
      <c r="C165" s="333" t="s">
        <v>592</v>
      </c>
      <c r="D165" s="334">
        <v>1913037</v>
      </c>
      <c r="E165" s="333" t="str">
        <f>VLOOKUP(D165,'[1]2021.5供应商'!$A$2:$B$1866,2,0)</f>
        <v>河北光华荣昌汽车部件有限公司</v>
      </c>
      <c r="F165" s="335">
        <v>44561</v>
      </c>
      <c r="H165" s="78" t="str">
        <f>VLOOKUP(B165,'[2]2021.5零件主数据'!$A:$C,3,0)</f>
        <v>H4A-6806006</v>
      </c>
      <c r="I165" s="78" t="s">
        <v>332</v>
      </c>
      <c r="J165" s="78">
        <v>2.07</v>
      </c>
    </row>
    <row r="166" spans="1:10">
      <c r="A166" s="332">
        <f t="shared" si="2"/>
        <v>164</v>
      </c>
      <c r="B166" s="333" t="s">
        <v>593</v>
      </c>
      <c r="C166" s="333" t="s">
        <v>282</v>
      </c>
      <c r="D166" s="334">
        <v>1913037</v>
      </c>
      <c r="E166" s="333" t="str">
        <f>VLOOKUP(D166,'[1]2021.5供应商'!$A$2:$B$1866,2,0)</f>
        <v>河北光华荣昌汽车部件有限公司</v>
      </c>
      <c r="F166" s="335">
        <v>44561</v>
      </c>
      <c r="I166" s="78" t="s">
        <v>332</v>
      </c>
      <c r="J166" s="78">
        <v>0.71</v>
      </c>
    </row>
    <row r="167" spans="1:10">
      <c r="A167" s="332">
        <f t="shared" si="2"/>
        <v>165</v>
      </c>
      <c r="B167" s="333" t="s">
        <v>594</v>
      </c>
      <c r="C167" s="333" t="s">
        <v>595</v>
      </c>
      <c r="D167" s="334">
        <v>1913078</v>
      </c>
      <c r="E167" s="333" t="str">
        <f>VLOOKUP(D167,'[1]2021.5供应商'!$A$2:$B$1866,2,0)</f>
        <v>黄骅市常郭镇街西纸箱厂</v>
      </c>
      <c r="F167" s="335">
        <v>44561</v>
      </c>
      <c r="H167" s="78" t="str">
        <f>VLOOKUP(B167,'[2]2021.5零件主数据'!$A:$C,3,0)</f>
        <v>490*395*245</v>
      </c>
      <c r="I167" s="78" t="s">
        <v>332</v>
      </c>
      <c r="J167" s="78">
        <v>6.1792</v>
      </c>
    </row>
    <row r="168" spans="1:10">
      <c r="A168" s="332">
        <f t="shared" si="2"/>
        <v>166</v>
      </c>
      <c r="B168" s="333" t="s">
        <v>596</v>
      </c>
      <c r="C168" s="333" t="s">
        <v>597</v>
      </c>
      <c r="D168" s="334">
        <v>1913078</v>
      </c>
      <c r="E168" s="333" t="str">
        <f>VLOOKUP(D168,'[1]2021.5供应商'!$A$2:$B$1866,2,0)</f>
        <v>黄骅市常郭镇街西纸箱厂</v>
      </c>
      <c r="F168" s="335">
        <v>44561</v>
      </c>
      <c r="H168" s="78" t="str">
        <f>VLOOKUP(B168,'[2]2021.5零件主数据'!$A:$C,3,0)</f>
        <v>520*340*325</v>
      </c>
      <c r="I168" s="78" t="s">
        <v>332</v>
      </c>
      <c r="J168" s="78">
        <v>6.2128</v>
      </c>
    </row>
    <row r="169" spans="1:10">
      <c r="A169" s="332">
        <f t="shared" si="2"/>
        <v>167</v>
      </c>
      <c r="B169" s="333" t="s">
        <v>598</v>
      </c>
      <c r="C169" s="333" t="s">
        <v>597</v>
      </c>
      <c r="D169" s="334">
        <v>1913078</v>
      </c>
      <c r="E169" s="333" t="str">
        <f>VLOOKUP(D169,'[1]2021.5供应商'!$A$2:$B$1866,2,0)</f>
        <v>黄骅市常郭镇街西纸箱厂</v>
      </c>
      <c r="F169" s="335">
        <v>44561</v>
      </c>
      <c r="H169" s="78" t="str">
        <f>VLOOKUP(B169,'[2]2021.5零件主数据'!$A:$C,3,0)</f>
        <v>540*360*250</v>
      </c>
      <c r="I169" s="78" t="s">
        <v>332</v>
      </c>
      <c r="J169" s="78">
        <v>5.9942</v>
      </c>
    </row>
    <row r="170" spans="1:10">
      <c r="A170" s="332">
        <f t="shared" si="2"/>
        <v>168</v>
      </c>
      <c r="B170" s="333" t="s">
        <v>599</v>
      </c>
      <c r="C170" s="333" t="s">
        <v>600</v>
      </c>
      <c r="D170" s="334">
        <v>1913078</v>
      </c>
      <c r="E170" s="333" t="str">
        <f>VLOOKUP(D170,'[1]2021.5供应商'!$A$2:$B$1866,2,0)</f>
        <v>黄骅市常郭镇街西纸箱厂</v>
      </c>
      <c r="F170" s="335">
        <v>44561</v>
      </c>
      <c r="H170" s="78" t="str">
        <f>VLOOKUP(B170,'[2]2021.5零件主数据'!$A:$C,3,0)</f>
        <v>490*310</v>
      </c>
      <c r="I170" s="78" t="s">
        <v>332</v>
      </c>
      <c r="J170" s="78">
        <v>0.4035</v>
      </c>
    </row>
    <row r="171" spans="1:10">
      <c r="A171" s="332">
        <f t="shared" si="2"/>
        <v>169</v>
      </c>
      <c r="B171" s="333" t="s">
        <v>601</v>
      </c>
      <c r="C171" s="333" t="s">
        <v>600</v>
      </c>
      <c r="D171" s="334">
        <v>1913078</v>
      </c>
      <c r="E171" s="333" t="str">
        <f>VLOOKUP(D171,'[1]2021.5供应商'!$A$2:$B$1866,2,0)</f>
        <v>黄骅市常郭镇街西纸箱厂</v>
      </c>
      <c r="F171" s="335">
        <v>44561</v>
      </c>
      <c r="H171" s="78" t="str">
        <f>VLOOKUP(B171,'[2]2021.5零件主数据'!$A:$C,3,0)</f>
        <v>490*390</v>
      </c>
      <c r="I171" s="78" t="s">
        <v>332</v>
      </c>
      <c r="J171" s="78">
        <v>0.496</v>
      </c>
    </row>
    <row r="172" spans="1:10">
      <c r="A172" s="332">
        <f t="shared" si="2"/>
        <v>170</v>
      </c>
      <c r="B172" s="333" t="s">
        <v>602</v>
      </c>
      <c r="C172" s="333" t="s">
        <v>603</v>
      </c>
      <c r="D172" s="334">
        <v>1931327</v>
      </c>
      <c r="E172" s="333" t="str">
        <f>VLOOKUP(D172,'[1]2021.5供应商'!$A$2:$B$1866,2,0)</f>
        <v>上海奔德汽车零部件有限公司</v>
      </c>
      <c r="F172" s="335">
        <v>44561</v>
      </c>
      <c r="I172" s="78" t="s">
        <v>350</v>
      </c>
      <c r="J172" s="78">
        <v>0.9735</v>
      </c>
    </row>
    <row r="173" spans="1:10">
      <c r="A173" s="332">
        <f t="shared" si="2"/>
        <v>171</v>
      </c>
      <c r="B173" s="333" t="s">
        <v>604</v>
      </c>
      <c r="C173" s="333" t="s">
        <v>605</v>
      </c>
      <c r="D173" s="334">
        <v>1913208</v>
      </c>
      <c r="E173" s="333" t="str">
        <f>VLOOKUP(D173,'[1]2021.5供应商'!$A$2:$B$1866,2,0)</f>
        <v>高碑店京华橡胶制品有限责任</v>
      </c>
      <c r="F173" s="335">
        <v>44561</v>
      </c>
      <c r="H173" s="78" t="str">
        <f>VLOOKUP(B173,'[2]2021.5零件主数据'!$A:$C,3,0)</f>
        <v>Φ7.5*Φ2.3*1.7</v>
      </c>
      <c r="I173" s="78" t="s">
        <v>332</v>
      </c>
      <c r="J173" s="78">
        <v>0.115</v>
      </c>
    </row>
    <row r="174" spans="1:10">
      <c r="A174" s="332">
        <f t="shared" si="2"/>
        <v>172</v>
      </c>
      <c r="B174" s="333" t="s">
        <v>606</v>
      </c>
      <c r="C174" s="333" t="s">
        <v>607</v>
      </c>
      <c r="D174" s="334">
        <v>1913208</v>
      </c>
      <c r="E174" s="333" t="str">
        <f>VLOOKUP(D174,'[1]2021.5供应商'!$A$2:$B$1866,2,0)</f>
        <v>高碑店京华橡胶制品有限责任</v>
      </c>
      <c r="F174" s="335">
        <v>44561</v>
      </c>
      <c r="H174" s="78" t="str">
        <f>VLOOKUP(B174,'[2]2021.5零件主数据'!$A:$C,3,0)</f>
        <v>Φ9*Φ1.65</v>
      </c>
      <c r="I174" s="78" t="s">
        <v>332</v>
      </c>
      <c r="J174" s="78">
        <v>0.0531</v>
      </c>
    </row>
    <row r="175" spans="1:10">
      <c r="A175" s="332">
        <f t="shared" si="2"/>
        <v>173</v>
      </c>
      <c r="B175" s="333" t="s">
        <v>292</v>
      </c>
      <c r="C175" s="333" t="s">
        <v>293</v>
      </c>
      <c r="D175" s="334">
        <v>1913210</v>
      </c>
      <c r="E175" s="333" t="str">
        <f>VLOOKUP(D175,'[1]2021.5供应商'!$A$2:$B$1866,2,0)</f>
        <v>河北宏广橡塑金属制品有限公司</v>
      </c>
      <c r="F175" s="335">
        <v>44561</v>
      </c>
      <c r="I175" s="78" t="s">
        <v>350</v>
      </c>
      <c r="J175" s="78">
        <v>0.4752</v>
      </c>
    </row>
    <row r="176" spans="1:10">
      <c r="A176" s="332">
        <f t="shared" si="2"/>
        <v>174</v>
      </c>
      <c r="B176" s="333" t="s">
        <v>608</v>
      </c>
      <c r="C176" s="333" t="s">
        <v>300</v>
      </c>
      <c r="D176" s="334">
        <v>1913210</v>
      </c>
      <c r="E176" s="333" t="str">
        <f>VLOOKUP(D176,'[1]2021.5供应商'!$A$2:$B$1866,2,0)</f>
        <v>河北宏广橡塑金属制品有限公司</v>
      </c>
      <c r="F176" s="335">
        <v>44561</v>
      </c>
      <c r="H176" s="78" t="str">
        <f>VLOOKUP(B176,'[2]2021.5零件主数据'!$A:$C,3,0)</f>
        <v>尼龙Φ6*4*150mm</v>
      </c>
      <c r="I176" s="78" t="s">
        <v>332</v>
      </c>
      <c r="J176" s="78">
        <v>0.2538</v>
      </c>
    </row>
    <row r="177" spans="1:10">
      <c r="A177" s="332">
        <f t="shared" si="2"/>
        <v>175</v>
      </c>
      <c r="B177" s="333" t="s">
        <v>609</v>
      </c>
      <c r="C177" s="333" t="s">
        <v>300</v>
      </c>
      <c r="D177" s="334">
        <v>1913210</v>
      </c>
      <c r="E177" s="333" t="str">
        <f>VLOOKUP(D177,'[1]2021.5供应商'!$A$2:$B$1866,2,0)</f>
        <v>河北宏广橡塑金属制品有限公司</v>
      </c>
      <c r="F177" s="335">
        <v>44561</v>
      </c>
      <c r="H177" s="78" t="str">
        <f>VLOOKUP(B177,'[2]2021.5零件主数据'!$A:$C,3,0)</f>
        <v>尼龙Φ6*4*240mm</v>
      </c>
      <c r="I177" s="78" t="s">
        <v>332</v>
      </c>
      <c r="J177" s="78">
        <v>0.4177</v>
      </c>
    </row>
    <row r="178" spans="1:10">
      <c r="A178" s="332">
        <f t="shared" si="2"/>
        <v>176</v>
      </c>
      <c r="B178" s="333" t="s">
        <v>610</v>
      </c>
      <c r="C178" s="333" t="s">
        <v>300</v>
      </c>
      <c r="D178" s="334">
        <v>1913210</v>
      </c>
      <c r="E178" s="333" t="str">
        <f>VLOOKUP(D178,'[1]2021.5供应商'!$A$2:$B$1866,2,0)</f>
        <v>河北宏广橡塑金属制品有限公司</v>
      </c>
      <c r="F178" s="335">
        <v>44561</v>
      </c>
      <c r="H178" s="78" t="str">
        <f>VLOOKUP(B178,'[2]2021.5零件主数据'!$A:$C,3,0)</f>
        <v>尼龙Φ6*4*550mm</v>
      </c>
      <c r="I178" s="78" t="s">
        <v>332</v>
      </c>
      <c r="J178" s="78">
        <v>0.95</v>
      </c>
    </row>
    <row r="179" spans="1:10">
      <c r="A179" s="332">
        <f t="shared" si="2"/>
        <v>177</v>
      </c>
      <c r="B179" s="333" t="s">
        <v>611</v>
      </c>
      <c r="C179" s="333" t="s">
        <v>612</v>
      </c>
      <c r="D179" s="334">
        <v>1913259</v>
      </c>
      <c r="E179" s="333" t="str">
        <f>VLOOKUP(D179,'[1]2021.5供应商'!$A$2:$B$1866,2,0)</f>
        <v>廊坊市安次区码头镇盛德利机加</v>
      </c>
      <c r="F179" s="335">
        <v>44561</v>
      </c>
      <c r="H179" s="78" t="str">
        <f>VLOOKUP(B179,'[2]2021.5零件主数据'!$A:$C,3,0)</f>
        <v>M10*1.0</v>
      </c>
      <c r="I179" s="78" t="s">
        <v>332</v>
      </c>
      <c r="J179" s="78">
        <v>0.5752</v>
      </c>
    </row>
    <row r="180" spans="1:10">
      <c r="A180" s="332">
        <f t="shared" si="2"/>
        <v>178</v>
      </c>
      <c r="B180" s="333" t="s">
        <v>613</v>
      </c>
      <c r="C180" s="333" t="s">
        <v>614</v>
      </c>
      <c r="D180" s="334">
        <v>1913259</v>
      </c>
      <c r="E180" s="333" t="str">
        <f>VLOOKUP(D180,'[1]2021.5供应商'!$A$2:$B$1866,2,0)</f>
        <v>廊坊市安次区码头镇盛德利机加</v>
      </c>
      <c r="F180" s="335">
        <v>44561</v>
      </c>
      <c r="I180" s="78" t="s">
        <v>332</v>
      </c>
      <c r="J180" s="78">
        <v>4.2876</v>
      </c>
    </row>
    <row r="181" spans="1:10">
      <c r="A181" s="332">
        <f t="shared" si="2"/>
        <v>179</v>
      </c>
      <c r="B181" s="333" t="s">
        <v>615</v>
      </c>
      <c r="C181" s="333" t="s">
        <v>616</v>
      </c>
      <c r="D181" s="334">
        <v>1913259</v>
      </c>
      <c r="E181" s="333" t="str">
        <f>VLOOKUP(D181,'[1]2021.5供应商'!$A$2:$B$1866,2,0)</f>
        <v>廊坊市安次区码头镇盛德利机加</v>
      </c>
      <c r="F181" s="335">
        <v>44561</v>
      </c>
      <c r="I181" s="78" t="s">
        <v>332</v>
      </c>
      <c r="J181" s="78">
        <v>0.9208</v>
      </c>
    </row>
    <row r="182" spans="1:10">
      <c r="A182" s="332">
        <f t="shared" si="2"/>
        <v>180</v>
      </c>
      <c r="B182" s="333" t="s">
        <v>617</v>
      </c>
      <c r="C182" s="333" t="s">
        <v>618</v>
      </c>
      <c r="D182" s="334">
        <v>1913259</v>
      </c>
      <c r="E182" s="333" t="str">
        <f>VLOOKUP(D182,'[1]2021.5供应商'!$A$2:$B$1866,2,0)</f>
        <v>廊坊市安次区码头镇盛德利机加</v>
      </c>
      <c r="F182" s="335">
        <v>44561</v>
      </c>
      <c r="H182" s="78" t="str">
        <f>VLOOKUP(B182,'[2]2021.5零件主数据'!$A:$C,3,0)</f>
        <v>4.6*21.5</v>
      </c>
      <c r="I182" s="78" t="s">
        <v>332</v>
      </c>
      <c r="J182" s="78">
        <v>0.531</v>
      </c>
    </row>
    <row r="183" spans="1:10">
      <c r="A183" s="332">
        <f t="shared" si="2"/>
        <v>181</v>
      </c>
      <c r="B183" s="333" t="s">
        <v>619</v>
      </c>
      <c r="C183" s="333" t="s">
        <v>620</v>
      </c>
      <c r="D183" s="334">
        <v>1913296</v>
      </c>
      <c r="E183" s="333" t="str">
        <f>VLOOKUP(D183,'[1]2021.5供应商'!$A$2:$B$1866,2,0)</f>
        <v>河北科力汽车装备股份有限公司</v>
      </c>
      <c r="F183" s="335">
        <v>44561</v>
      </c>
      <c r="I183" s="78" t="s">
        <v>332</v>
      </c>
      <c r="J183" s="78">
        <v>1.05</v>
      </c>
    </row>
    <row r="184" spans="1:10">
      <c r="A184" s="332">
        <f t="shared" si="2"/>
        <v>182</v>
      </c>
      <c r="B184" s="333" t="s">
        <v>621</v>
      </c>
      <c r="C184" s="333" t="s">
        <v>622</v>
      </c>
      <c r="D184" s="334">
        <v>1913296</v>
      </c>
      <c r="E184" s="333" t="str">
        <f>VLOOKUP(D184,'[1]2021.5供应商'!$A$2:$B$1866,2,0)</f>
        <v>河北科力汽车装备股份有限公司</v>
      </c>
      <c r="F184" s="335">
        <v>44561</v>
      </c>
      <c r="I184" s="78" t="s">
        <v>332</v>
      </c>
      <c r="J184" s="78">
        <v>0.64</v>
      </c>
    </row>
    <row r="185" spans="1:10">
      <c r="A185" s="332">
        <f t="shared" si="2"/>
        <v>183</v>
      </c>
      <c r="B185" s="333" t="s">
        <v>623</v>
      </c>
      <c r="C185" s="333" t="s">
        <v>624</v>
      </c>
      <c r="D185" s="334">
        <v>1913296</v>
      </c>
      <c r="E185" s="333" t="str">
        <f>VLOOKUP(D185,'[1]2021.5供应商'!$A$2:$B$1866,2,0)</f>
        <v>河北科力汽车装备股份有限公司</v>
      </c>
      <c r="F185" s="335">
        <v>44561</v>
      </c>
      <c r="I185" s="78" t="s">
        <v>332</v>
      </c>
      <c r="J185" s="78">
        <v>0.63</v>
      </c>
    </row>
    <row r="186" spans="1:10">
      <c r="A186" s="332">
        <f t="shared" si="2"/>
        <v>184</v>
      </c>
      <c r="B186" s="333" t="s">
        <v>625</v>
      </c>
      <c r="C186" s="333" t="s">
        <v>626</v>
      </c>
      <c r="D186" s="334">
        <v>1913296</v>
      </c>
      <c r="E186" s="333" t="str">
        <f>VLOOKUP(D186,'[1]2021.5供应商'!$A$2:$B$1866,2,0)</f>
        <v>河北科力汽车装备股份有限公司</v>
      </c>
      <c r="F186" s="335">
        <v>44561</v>
      </c>
      <c r="I186" s="78" t="s">
        <v>332</v>
      </c>
      <c r="J186" s="78">
        <v>0.58</v>
      </c>
    </row>
    <row r="187" spans="1:10">
      <c r="A187" s="332">
        <f t="shared" si="2"/>
        <v>185</v>
      </c>
      <c r="B187" s="333" t="s">
        <v>627</v>
      </c>
      <c r="C187" s="333" t="s">
        <v>628</v>
      </c>
      <c r="D187" s="334">
        <v>1913296</v>
      </c>
      <c r="E187" s="333" t="str">
        <f>VLOOKUP(D187,'[1]2021.5供应商'!$A$2:$B$1866,2,0)</f>
        <v>河北科力汽车装备股份有限公司</v>
      </c>
      <c r="F187" s="335">
        <v>44561</v>
      </c>
      <c r="I187" s="78" t="s">
        <v>332</v>
      </c>
      <c r="J187" s="78">
        <v>0.59</v>
      </c>
    </row>
    <row r="188" spans="1:10">
      <c r="A188" s="332">
        <f t="shared" si="2"/>
        <v>186</v>
      </c>
      <c r="B188" s="333" t="s">
        <v>629</v>
      </c>
      <c r="C188" s="333" t="s">
        <v>630</v>
      </c>
      <c r="D188" s="334">
        <v>1913296</v>
      </c>
      <c r="E188" s="333" t="str">
        <f>VLOOKUP(D188,'[1]2021.5供应商'!$A$2:$B$1866,2,0)</f>
        <v>河北科力汽车装备股份有限公司</v>
      </c>
      <c r="F188" s="335">
        <v>44561</v>
      </c>
      <c r="I188" s="78" t="s">
        <v>332</v>
      </c>
      <c r="J188" s="78">
        <v>0.4</v>
      </c>
    </row>
    <row r="189" spans="1:10">
      <c r="A189" s="332">
        <f t="shared" si="2"/>
        <v>187</v>
      </c>
      <c r="B189" s="333" t="s">
        <v>631</v>
      </c>
      <c r="C189" s="333" t="s">
        <v>632</v>
      </c>
      <c r="D189" s="334">
        <v>1913296</v>
      </c>
      <c r="E189" s="333" t="str">
        <f>VLOOKUP(D189,'[1]2021.5供应商'!$A$2:$B$1866,2,0)</f>
        <v>河北科力汽车装备股份有限公司</v>
      </c>
      <c r="F189" s="335">
        <v>44561</v>
      </c>
      <c r="I189" s="78" t="s">
        <v>332</v>
      </c>
      <c r="J189" s="78">
        <v>0.4</v>
      </c>
    </row>
    <row r="190" spans="1:10">
      <c r="A190" s="332">
        <f t="shared" si="2"/>
        <v>188</v>
      </c>
      <c r="B190" s="333" t="s">
        <v>633</v>
      </c>
      <c r="C190" s="333" t="s">
        <v>634</v>
      </c>
      <c r="D190" s="334">
        <v>1922700</v>
      </c>
      <c r="E190" s="333" t="str">
        <f>VLOOKUP(D190,'[1]2021.5供应商'!$A$2:$B$1866,2,0)</f>
        <v>吉林裕隆机电设备零部件有限公</v>
      </c>
      <c r="F190" s="335">
        <v>44561</v>
      </c>
      <c r="H190" s="78" t="str">
        <f>VLOOKUP(B190,'[2]2021.5零件主数据'!$A:$C,3,0)</f>
        <v>φ7.6*φ0.4*12</v>
      </c>
      <c r="I190" s="78" t="s">
        <v>332</v>
      </c>
      <c r="J190" s="78">
        <v>0.12</v>
      </c>
    </row>
    <row r="191" spans="1:10">
      <c r="A191" s="332">
        <f t="shared" si="2"/>
        <v>189</v>
      </c>
      <c r="B191" s="333" t="s">
        <v>635</v>
      </c>
      <c r="C191" s="333" t="s">
        <v>636</v>
      </c>
      <c r="D191" s="334">
        <v>1922700</v>
      </c>
      <c r="E191" s="333" t="str">
        <f>VLOOKUP(D191,'[1]2021.5供应商'!$A$2:$B$1866,2,0)</f>
        <v>吉林裕隆机电设备零部件有限公</v>
      </c>
      <c r="F191" s="335">
        <v>44561</v>
      </c>
      <c r="H191" s="78" t="str">
        <f>VLOOKUP(B191,'[2]2021.5零件主数据'!$A:$C,3,0)</f>
        <v>0.6*8</v>
      </c>
      <c r="I191" s="78" t="s">
        <v>332</v>
      </c>
      <c r="J191" s="78">
        <v>0.0949</v>
      </c>
    </row>
    <row r="192" spans="1:10">
      <c r="A192" s="332">
        <f t="shared" si="2"/>
        <v>190</v>
      </c>
      <c r="B192" s="333" t="s">
        <v>637</v>
      </c>
      <c r="C192" s="333" t="s">
        <v>638</v>
      </c>
      <c r="D192" s="334">
        <v>1922700</v>
      </c>
      <c r="E192" s="333" t="str">
        <f>VLOOKUP(D192,'[1]2021.5供应商'!$A$2:$B$1866,2,0)</f>
        <v>吉林裕隆机电设备零部件有限公</v>
      </c>
      <c r="F192" s="335">
        <v>44561</v>
      </c>
      <c r="H192" s="78" t="str">
        <f>VLOOKUP(B192,'[2]2021.5零件主数据'!$A:$C,3,0)</f>
        <v>0.7*5.9*23.5</v>
      </c>
      <c r="I192" s="78" t="s">
        <v>332</v>
      </c>
      <c r="J192" s="78">
        <v>0.7743</v>
      </c>
    </row>
    <row r="193" spans="1:10">
      <c r="A193" s="332">
        <f t="shared" si="2"/>
        <v>191</v>
      </c>
      <c r="B193" s="333" t="s">
        <v>639</v>
      </c>
      <c r="C193" s="333" t="s">
        <v>640</v>
      </c>
      <c r="D193" s="334">
        <v>1922700</v>
      </c>
      <c r="E193" s="333" t="str">
        <f>VLOOKUP(D193,'[1]2021.5供应商'!$A$2:$B$1866,2,0)</f>
        <v>吉林裕隆机电设备零部件有限公</v>
      </c>
      <c r="F193" s="335">
        <v>44561</v>
      </c>
      <c r="H193" s="78" t="str">
        <f>VLOOKUP(B193,'[2]2021.5零件主数据'!$A:$C,3,0)</f>
        <v>Φ1.6*1.9</v>
      </c>
      <c r="I193" s="78" t="s">
        <v>332</v>
      </c>
      <c r="J193" s="78">
        <v>0.35</v>
      </c>
    </row>
    <row r="194" spans="1:10">
      <c r="A194" s="332">
        <f t="shared" si="2"/>
        <v>192</v>
      </c>
      <c r="B194" s="333" t="s">
        <v>641</v>
      </c>
      <c r="C194" s="333" t="s">
        <v>642</v>
      </c>
      <c r="D194" s="334">
        <v>1922700</v>
      </c>
      <c r="E194" s="333" t="str">
        <f>VLOOKUP(D194,'[1]2021.5供应商'!$A$2:$B$1866,2,0)</f>
        <v>吉林裕隆机电设备零部件有限公</v>
      </c>
      <c r="F194" s="335">
        <v>44561</v>
      </c>
      <c r="H194" s="78" t="str">
        <f>VLOOKUP(B194,'[2]2021.5零件主数据'!$A:$C,3,0)</f>
        <v>Φ0.8*Φ4.2*16*1.5</v>
      </c>
      <c r="I194" s="78" t="s">
        <v>332</v>
      </c>
      <c r="J194" s="78">
        <v>0.17</v>
      </c>
    </row>
    <row r="195" spans="1:10">
      <c r="A195" s="332">
        <f t="shared" si="2"/>
        <v>193</v>
      </c>
      <c r="B195" s="333" t="s">
        <v>643</v>
      </c>
      <c r="C195" s="333" t="s">
        <v>644</v>
      </c>
      <c r="D195" s="334">
        <v>1922700</v>
      </c>
      <c r="E195" s="333" t="str">
        <f>VLOOKUP(D195,'[1]2021.5供应商'!$A$2:$B$1866,2,0)</f>
        <v>吉林裕隆机电设备零部件有限公</v>
      </c>
      <c r="F195" s="335">
        <v>44561</v>
      </c>
      <c r="H195" s="78" t="str">
        <f>VLOOKUP(B195,'[2]2021.5零件主数据'!$A:$C,3,0)</f>
        <v>Φ0.5*Φ3.5*11*1.5</v>
      </c>
      <c r="I195" s="78" t="s">
        <v>332</v>
      </c>
      <c r="J195" s="78">
        <v>0.1</v>
      </c>
    </row>
    <row r="196" spans="1:10">
      <c r="A196" s="332">
        <f t="shared" si="2"/>
        <v>194</v>
      </c>
      <c r="B196" s="333" t="s">
        <v>264</v>
      </c>
      <c r="C196" s="333" t="s">
        <v>265</v>
      </c>
      <c r="D196" s="334">
        <v>1931327</v>
      </c>
      <c r="E196" s="333" t="str">
        <f>VLOOKUP(D196,'[1]2021.5供应商'!$A$2:$B$1866,2,0)</f>
        <v>上海奔德汽车零部件有限公司</v>
      </c>
      <c r="F196" s="335">
        <v>44561</v>
      </c>
      <c r="I196" s="78" t="s">
        <v>350</v>
      </c>
      <c r="J196" s="78">
        <v>0.9106</v>
      </c>
    </row>
    <row r="197" spans="1:10">
      <c r="A197" s="332">
        <f t="shared" si="2"/>
        <v>195</v>
      </c>
      <c r="B197" s="333" t="s">
        <v>645</v>
      </c>
      <c r="C197" s="333" t="s">
        <v>646</v>
      </c>
      <c r="D197" s="334">
        <v>1931702</v>
      </c>
      <c r="E197" s="333" t="str">
        <f>VLOOKUP(D197,'[1]2021.5供应商'!$A$2:$B$1866,2,0)</f>
        <v>上海保隆工贸有限公司</v>
      </c>
      <c r="F197" s="335">
        <v>44561</v>
      </c>
      <c r="H197" s="78" t="str">
        <f>VLOOKUP(B197,'[2]2021.5零件主数据'!$A:$C,3,0)</f>
        <v>160mm</v>
      </c>
      <c r="I197" s="78" t="s">
        <v>332</v>
      </c>
      <c r="J197" s="78">
        <v>16.2</v>
      </c>
    </row>
    <row r="198" spans="1:10">
      <c r="A198" s="332">
        <f t="shared" si="2"/>
        <v>196</v>
      </c>
      <c r="B198" s="333" t="s">
        <v>647</v>
      </c>
      <c r="C198" s="333" t="s">
        <v>648</v>
      </c>
      <c r="D198" s="334">
        <v>1931705</v>
      </c>
      <c r="E198" s="333" t="str">
        <f>VLOOKUP(D198,'[1]2021.5供应商'!$A$2:$B$1866,2,0)</f>
        <v>上海铂率科技发展有限公司</v>
      </c>
      <c r="F198" s="335">
        <v>44561</v>
      </c>
      <c r="I198" s="78" t="s">
        <v>332</v>
      </c>
      <c r="J198" s="78">
        <v>0.2655</v>
      </c>
    </row>
    <row r="199" spans="1:10">
      <c r="A199" s="332">
        <f t="shared" si="2"/>
        <v>197</v>
      </c>
      <c r="B199" s="333" t="s">
        <v>649</v>
      </c>
      <c r="C199" s="333" t="s">
        <v>648</v>
      </c>
      <c r="D199" s="334">
        <v>1931705</v>
      </c>
      <c r="E199" s="333" t="str">
        <f>VLOOKUP(D199,'[1]2021.5供应商'!$A$2:$B$1866,2,0)</f>
        <v>上海铂率科技发展有限公司</v>
      </c>
      <c r="F199" s="335">
        <v>44561</v>
      </c>
      <c r="I199" s="78" t="s">
        <v>332</v>
      </c>
      <c r="J199" s="78">
        <v>0.78</v>
      </c>
    </row>
    <row r="200" spans="1:10">
      <c r="A200" s="332">
        <f t="shared" si="2"/>
        <v>198</v>
      </c>
      <c r="B200" s="333" t="s">
        <v>650</v>
      </c>
      <c r="C200" s="333" t="s">
        <v>651</v>
      </c>
      <c r="D200" s="334">
        <v>1932684</v>
      </c>
      <c r="E200" s="333" t="str">
        <f>VLOOKUP(D200,'[1]2021.5供应商'!$A$2:$B$1866,2,0)</f>
        <v>无锡鸿业空气弹簧有限公司</v>
      </c>
      <c r="F200" s="335">
        <v>44561</v>
      </c>
      <c r="I200" s="78" t="s">
        <v>332</v>
      </c>
      <c r="J200" s="78">
        <v>13.5398</v>
      </c>
    </row>
    <row r="201" spans="1:10">
      <c r="A201" s="332">
        <f t="shared" si="2"/>
        <v>199</v>
      </c>
      <c r="B201" s="333" t="s">
        <v>652</v>
      </c>
      <c r="C201" s="333" t="s">
        <v>653</v>
      </c>
      <c r="D201" s="334">
        <v>1932684</v>
      </c>
      <c r="E201" s="333" t="str">
        <f>VLOOKUP(D201,'[1]2021.5供应商'!$A$2:$B$1866,2,0)</f>
        <v>无锡鸿业空气弹簧有限公司</v>
      </c>
      <c r="F201" s="335">
        <v>44561</v>
      </c>
      <c r="I201" s="78" t="s">
        <v>332</v>
      </c>
      <c r="J201" s="78">
        <v>11.8496</v>
      </c>
    </row>
    <row r="202" spans="1:10">
      <c r="A202" s="332">
        <f t="shared" si="2"/>
        <v>200</v>
      </c>
      <c r="B202" s="333" t="s">
        <v>654</v>
      </c>
      <c r="C202" s="333" t="s">
        <v>655</v>
      </c>
      <c r="D202" s="334">
        <v>1933517</v>
      </c>
      <c r="E202" s="333" t="str">
        <f>VLOOKUP(D202,'[1]2021.5供应商'!$A$2:$B$1866,2,0)</f>
        <v>浙江永康市依晟工贸有限公司</v>
      </c>
      <c r="F202" s="335">
        <v>44561</v>
      </c>
      <c r="H202" s="78" t="str">
        <f>VLOOKUP(B202,'[2]2021.5零件主数据'!$A:$C,3,0)</f>
        <v>φ95.3×φ91.3×10</v>
      </c>
      <c r="I202" s="78" t="s">
        <v>332</v>
      </c>
      <c r="J202" s="78">
        <v>1.55</v>
      </c>
    </row>
    <row r="203" spans="1:10">
      <c r="A203" s="332">
        <f t="shared" si="2"/>
        <v>201</v>
      </c>
      <c r="B203" s="333" t="s">
        <v>656</v>
      </c>
      <c r="C203" s="333" t="s">
        <v>657</v>
      </c>
      <c r="D203" s="334">
        <v>1934521</v>
      </c>
      <c r="E203" s="333" t="str">
        <f>VLOOKUP(D203,'[1]2021.5供应商'!$A$2:$B$1866,2,0)</f>
        <v>芜湖星火软轴控制索制造</v>
      </c>
      <c r="F203" s="335">
        <v>44561</v>
      </c>
      <c r="I203" s="78" t="s">
        <v>332</v>
      </c>
      <c r="J203" s="78">
        <v>2.8</v>
      </c>
    </row>
    <row r="204" spans="1:10">
      <c r="A204" s="332">
        <f t="shared" ref="A204:A237" si="3">ROW()-2</f>
        <v>202</v>
      </c>
      <c r="B204" s="336" t="s">
        <v>658</v>
      </c>
      <c r="C204" s="336" t="s">
        <v>659</v>
      </c>
      <c r="D204" s="343" t="s">
        <v>660</v>
      </c>
      <c r="E204" s="333" t="str">
        <f>VLOOKUP(D204,'[1]2021.5供应商'!$A$2:$B$1866,2,0)</f>
        <v>安路普昌平分公司</v>
      </c>
      <c r="F204" s="335">
        <v>44561</v>
      </c>
      <c r="H204" s="78" t="str">
        <f>VLOOKUP(B204,'[2]2021.5零件主数据'!$A:$C,3,0)</f>
        <v>2.0平台</v>
      </c>
      <c r="I204" s="78" t="s">
        <v>332</v>
      </c>
      <c r="J204" s="78">
        <v>5.1164</v>
      </c>
    </row>
    <row r="205" spans="1:10">
      <c r="A205" s="332">
        <f t="shared" si="3"/>
        <v>203</v>
      </c>
      <c r="B205" s="78" t="s">
        <v>661</v>
      </c>
      <c r="C205" s="78" t="s">
        <v>662</v>
      </c>
      <c r="D205" s="343" t="s">
        <v>660</v>
      </c>
      <c r="E205" s="333" t="str">
        <f>VLOOKUP(D205,'[1]2021.5供应商'!$A$2:$B$1866,2,0)</f>
        <v>安路普昌平分公司</v>
      </c>
      <c r="F205" s="335">
        <v>44561</v>
      </c>
      <c r="I205" s="78" t="s">
        <v>332</v>
      </c>
      <c r="J205" s="351">
        <v>2.4</v>
      </c>
    </row>
    <row r="206" spans="1:10">
      <c r="A206" s="332">
        <f t="shared" si="3"/>
        <v>204</v>
      </c>
      <c r="B206" s="78" t="s">
        <v>663</v>
      </c>
      <c r="C206" s="78" t="s">
        <v>664</v>
      </c>
      <c r="D206" s="343" t="s">
        <v>660</v>
      </c>
      <c r="E206" s="333" t="str">
        <f>VLOOKUP(D206,'[1]2021.5供应商'!$A$2:$B$1866,2,0)</f>
        <v>安路普昌平分公司</v>
      </c>
      <c r="F206" s="335">
        <v>44561</v>
      </c>
      <c r="I206" s="78" t="s">
        <v>332</v>
      </c>
      <c r="J206" s="78">
        <v>6.6</v>
      </c>
    </row>
    <row r="207" spans="1:10">
      <c r="A207" s="332">
        <f t="shared" si="3"/>
        <v>205</v>
      </c>
      <c r="B207" s="343" t="s">
        <v>665</v>
      </c>
      <c r="C207" s="78" t="s">
        <v>666</v>
      </c>
      <c r="D207" s="343" t="s">
        <v>660</v>
      </c>
      <c r="E207" s="333" t="str">
        <f>VLOOKUP(D207,'[1]2021.5供应商'!$A$2:$B$1866,2,0)</f>
        <v>安路普昌平分公司</v>
      </c>
      <c r="F207" s="335">
        <v>44561</v>
      </c>
      <c r="I207" s="78" t="s">
        <v>332</v>
      </c>
      <c r="J207" s="78">
        <v>20.51</v>
      </c>
    </row>
    <row r="208" spans="1:10">
      <c r="A208" s="332">
        <f t="shared" si="2"/>
        <v>206</v>
      </c>
      <c r="B208" s="333" t="s">
        <v>667</v>
      </c>
      <c r="C208" s="333" t="s">
        <v>668</v>
      </c>
      <c r="D208" s="334" t="s">
        <v>669</v>
      </c>
      <c r="E208" s="333" t="str">
        <f>VLOOKUP(D208,'[1]2021.5供应商'!$A$2:$B$1866,2,0)</f>
        <v>文安县万达汽车配件制造有限公</v>
      </c>
      <c r="F208" s="335">
        <v>44561</v>
      </c>
      <c r="H208" s="78" t="str">
        <f>VLOOKUP(B208,'[2]2021.5零件主数据'!$A:$C,3,0)</f>
        <v>16*47.5</v>
      </c>
      <c r="I208" s="78" t="s">
        <v>332</v>
      </c>
      <c r="J208" s="78">
        <v>1.971</v>
      </c>
    </row>
    <row r="209" spans="1:10">
      <c r="A209" s="332">
        <f t="shared" si="2"/>
        <v>207</v>
      </c>
      <c r="B209" s="333" t="s">
        <v>260</v>
      </c>
      <c r="C209" s="333" t="s">
        <v>261</v>
      </c>
      <c r="D209" s="334" t="s">
        <v>670</v>
      </c>
      <c r="E209" s="333" t="str">
        <f>VLOOKUP(D209,'[1]2021.5供应商'!$A$2:$B$1866,2,0)</f>
        <v>北京市京宁通海经贸有限公司</v>
      </c>
      <c r="F209" s="335">
        <v>44561</v>
      </c>
      <c r="H209" s="78" t="str">
        <f>VLOOKUP(B209,'[2]2021.5零件主数据'!$A:$C,3,0)</f>
        <v>M2.6*10</v>
      </c>
      <c r="I209" s="78" t="s">
        <v>332</v>
      </c>
      <c r="J209" s="78">
        <v>0.0504</v>
      </c>
    </row>
    <row r="210" spans="1:10">
      <c r="A210" s="332">
        <f t="shared" si="2"/>
        <v>208</v>
      </c>
      <c r="B210" s="333" t="s">
        <v>267</v>
      </c>
      <c r="C210" s="333" t="s">
        <v>268</v>
      </c>
      <c r="D210" s="334" t="s">
        <v>670</v>
      </c>
      <c r="E210" s="333" t="str">
        <f>VLOOKUP(D210,'[1]2021.5供应商'!$A$2:$B$1866,2,0)</f>
        <v>北京市京宁通海经贸有限公司</v>
      </c>
      <c r="F210" s="335">
        <v>44561</v>
      </c>
      <c r="H210" s="78" t="str">
        <f>VLOOKUP(B210,'[2]2021.5零件主数据'!$A:$C,3,0)</f>
        <v>Φ4镀黑锌</v>
      </c>
      <c r="I210" s="78" t="s">
        <v>332</v>
      </c>
      <c r="J210" s="78">
        <v>0.0588</v>
      </c>
    </row>
    <row r="211" spans="1:10">
      <c r="A211" s="332">
        <f t="shared" si="2"/>
        <v>209</v>
      </c>
      <c r="B211" s="333" t="s">
        <v>671</v>
      </c>
      <c r="C211" s="333" t="s">
        <v>672</v>
      </c>
      <c r="D211" s="334" t="s">
        <v>670</v>
      </c>
      <c r="E211" s="333" t="str">
        <f>VLOOKUP(D211,'[1]2021.5供应商'!$A$2:$B$1866,2,0)</f>
        <v>北京市京宁通海经贸有限公司</v>
      </c>
      <c r="F211" s="335">
        <v>44561</v>
      </c>
      <c r="H211" s="78" t="str">
        <f>VLOOKUP(B211,'[2]2021.5零件主数据'!$A:$C,3,0)</f>
        <v>SRΦ2.8</v>
      </c>
      <c r="I211" s="78" t="s">
        <v>332</v>
      </c>
      <c r="J211" s="78">
        <v>0.0588</v>
      </c>
    </row>
    <row r="212" spans="1:10">
      <c r="A212" s="332">
        <f t="shared" si="2"/>
        <v>210</v>
      </c>
      <c r="B212" s="333" t="s">
        <v>673</v>
      </c>
      <c r="C212" s="333" t="s">
        <v>674</v>
      </c>
      <c r="D212" s="334" t="s">
        <v>670</v>
      </c>
      <c r="E212" s="333" t="str">
        <f>VLOOKUP(D212,'[1]2021.5供应商'!$A$2:$B$1866,2,0)</f>
        <v>北京市京宁通海经贸有限公司</v>
      </c>
      <c r="F212" s="335">
        <v>44561</v>
      </c>
      <c r="H212" s="78" t="str">
        <f>VLOOKUP(B212,'[2]2021.5零件主数据'!$A:$C,3,0)</f>
        <v>M6*20镀黑锌</v>
      </c>
      <c r="I212" s="78" t="s">
        <v>332</v>
      </c>
      <c r="J212" s="78">
        <v>0.1261</v>
      </c>
    </row>
    <row r="213" spans="1:10">
      <c r="A213" s="332">
        <f t="shared" si="2"/>
        <v>211</v>
      </c>
      <c r="B213" s="333" t="s">
        <v>675</v>
      </c>
      <c r="C213" s="333" t="s">
        <v>676</v>
      </c>
      <c r="D213" s="334" t="s">
        <v>670</v>
      </c>
      <c r="E213" s="333" t="str">
        <f>VLOOKUP(D213,'[1]2021.5供应商'!$A$2:$B$1866,2,0)</f>
        <v>北京市京宁通海经贸有限公司</v>
      </c>
      <c r="F213" s="335">
        <v>44561</v>
      </c>
      <c r="H213" s="78" t="str">
        <f>VLOOKUP(B213,'[2]2021.5零件主数据'!$A:$C,3,0)</f>
        <v>M2.3*8-6</v>
      </c>
      <c r="I213" s="78" t="s">
        <v>332</v>
      </c>
      <c r="J213" s="78">
        <v>0.0354</v>
      </c>
    </row>
    <row r="214" spans="1:10">
      <c r="A214" s="332">
        <f t="shared" si="2"/>
        <v>212</v>
      </c>
      <c r="B214" s="333" t="s">
        <v>677</v>
      </c>
      <c r="C214" s="333" t="s">
        <v>678</v>
      </c>
      <c r="D214" s="334" t="s">
        <v>670</v>
      </c>
      <c r="E214" s="333" t="str">
        <f>VLOOKUP(D214,'[1]2021.5供应商'!$A$2:$B$1866,2,0)</f>
        <v>北京市京宁通海经贸有限公司</v>
      </c>
      <c r="F214" s="335">
        <v>44561</v>
      </c>
      <c r="I214" s="78" t="s">
        <v>350</v>
      </c>
      <c r="J214" s="78">
        <v>0.4867</v>
      </c>
    </row>
    <row r="215" spans="1:10">
      <c r="A215" s="332">
        <f t="shared" si="3"/>
        <v>213</v>
      </c>
      <c r="B215" s="333" t="s">
        <v>679</v>
      </c>
      <c r="C215" s="333" t="s">
        <v>680</v>
      </c>
      <c r="D215" s="334" t="s">
        <v>681</v>
      </c>
      <c r="E215" s="333" t="str">
        <f>VLOOKUP(D215,'[1]2021.5供应商'!$A$2:$B$1866,2,0)</f>
        <v>北京世纪佳宏机械配件有限公司</v>
      </c>
      <c r="F215" s="335">
        <v>44561</v>
      </c>
      <c r="H215" s="78" t="str">
        <f>VLOOKUP(B215,'[2]2021.5零件主数据'!$A:$C,3,0)</f>
        <v>5*2.0*1.5</v>
      </c>
      <c r="I215" s="78" t="s">
        <v>332</v>
      </c>
      <c r="J215" s="78">
        <v>0.1429</v>
      </c>
    </row>
    <row r="216" spans="1:10">
      <c r="A216" s="332">
        <f t="shared" si="3"/>
        <v>214</v>
      </c>
      <c r="B216" s="333" t="s">
        <v>682</v>
      </c>
      <c r="C216" s="333" t="s">
        <v>683</v>
      </c>
      <c r="D216" s="334" t="s">
        <v>684</v>
      </c>
      <c r="E216" s="333" t="str">
        <f>VLOOKUP(D216,'[1]2021.5供应商'!$A$2:$B$1866,2,0)</f>
        <v>深圳市恒歌科技有限公司</v>
      </c>
      <c r="F216" s="335">
        <v>44561</v>
      </c>
      <c r="H216" s="78" t="str">
        <f>VLOOKUP(B216,'[2]2021.5零件主数据'!$A:$C,3,0)</f>
        <v>D8.5*H3</v>
      </c>
      <c r="I216" s="78" t="s">
        <v>332</v>
      </c>
      <c r="J216" s="78">
        <v>0.2212</v>
      </c>
    </row>
    <row r="217" spans="1:10">
      <c r="A217" s="332">
        <f t="shared" si="3"/>
        <v>215</v>
      </c>
      <c r="B217" s="333" t="s">
        <v>611</v>
      </c>
      <c r="C217" s="333" t="s">
        <v>612</v>
      </c>
      <c r="D217" s="334" t="s">
        <v>685</v>
      </c>
      <c r="E217" s="333" t="str">
        <f>VLOOKUP(D217,'[1]2021.5供应商'!$A$2:$B$1866,2,0)</f>
        <v>天津湘鑫科技发展有限公司</v>
      </c>
      <c r="F217" s="335">
        <v>44561</v>
      </c>
      <c r="H217" s="78" t="str">
        <f>VLOOKUP(B217,'[2]2021.5零件主数据'!$A:$C,3,0)</f>
        <v>M10*1.0</v>
      </c>
      <c r="I217" s="78" t="s">
        <v>332</v>
      </c>
      <c r="J217" s="78">
        <v>0.7</v>
      </c>
    </row>
    <row r="218" spans="1:10">
      <c r="A218" s="332">
        <f t="shared" si="3"/>
        <v>216</v>
      </c>
      <c r="B218" s="345" t="s">
        <v>686</v>
      </c>
      <c r="C218" s="345" t="s">
        <v>687</v>
      </c>
      <c r="D218" s="346" t="s">
        <v>685</v>
      </c>
      <c r="E218" s="345" t="str">
        <f>VLOOKUP(D218,'[1]2021.5供应商'!$A$2:$B$1866,2,0)</f>
        <v>天津湘鑫科技发展有限公司</v>
      </c>
      <c r="F218" s="347">
        <v>44561</v>
      </c>
      <c r="G218" s="348"/>
      <c r="H218" s="348"/>
      <c r="I218" s="348" t="s">
        <v>332</v>
      </c>
      <c r="J218" s="348">
        <v>0</v>
      </c>
    </row>
    <row r="219" spans="1:10">
      <c r="A219" s="332">
        <f t="shared" si="3"/>
        <v>217</v>
      </c>
      <c r="B219" s="333" t="s">
        <v>688</v>
      </c>
      <c r="C219" s="333" t="s">
        <v>689</v>
      </c>
      <c r="D219" s="334" t="s">
        <v>685</v>
      </c>
      <c r="E219" s="333" t="str">
        <f>VLOOKUP(D219,'[1]2021.5供应商'!$A$2:$B$1866,2,0)</f>
        <v>天津湘鑫科技发展有限公司</v>
      </c>
      <c r="F219" s="335">
        <v>44561</v>
      </c>
      <c r="I219" s="78" t="s">
        <v>332</v>
      </c>
      <c r="J219" s="78">
        <v>1.2931</v>
      </c>
    </row>
    <row r="220" spans="1:10">
      <c r="A220" s="332">
        <f t="shared" si="3"/>
        <v>218</v>
      </c>
      <c r="B220" s="333" t="s">
        <v>615</v>
      </c>
      <c r="C220" s="333" t="s">
        <v>616</v>
      </c>
      <c r="D220" s="334" t="s">
        <v>685</v>
      </c>
      <c r="E220" s="333" t="str">
        <f>VLOOKUP(D220,'[1]2021.5供应商'!$A$2:$B$1866,2,0)</f>
        <v>天津湘鑫科技发展有限公司</v>
      </c>
      <c r="F220" s="335">
        <v>44561</v>
      </c>
      <c r="I220" s="78" t="s">
        <v>332</v>
      </c>
      <c r="J220" s="78">
        <v>0.9396</v>
      </c>
    </row>
    <row r="221" spans="1:10">
      <c r="A221" s="332">
        <f t="shared" si="3"/>
        <v>219</v>
      </c>
      <c r="B221" s="333" t="s">
        <v>617</v>
      </c>
      <c r="C221" s="333" t="s">
        <v>618</v>
      </c>
      <c r="D221" s="334" t="s">
        <v>685</v>
      </c>
      <c r="E221" s="333" t="str">
        <f>VLOOKUP(D221,'[1]2021.5供应商'!$A$2:$B$1866,2,0)</f>
        <v>天津湘鑫科技发展有限公司</v>
      </c>
      <c r="F221" s="335">
        <v>44561</v>
      </c>
      <c r="H221" s="78" t="str">
        <f>VLOOKUP(B221,'[2]2021.5零件主数据'!$A:$C,3,0)</f>
        <v>4.6*21.5</v>
      </c>
      <c r="I221" s="78" t="s">
        <v>332</v>
      </c>
      <c r="J221" s="78">
        <v>0.5173</v>
      </c>
    </row>
    <row r="222" spans="1:10">
      <c r="A222" s="332">
        <f t="shared" si="3"/>
        <v>220</v>
      </c>
      <c r="B222" s="333" t="s">
        <v>690</v>
      </c>
      <c r="C222" s="333" t="s">
        <v>691</v>
      </c>
      <c r="D222" s="334" t="s">
        <v>685</v>
      </c>
      <c r="E222" s="333" t="str">
        <f>VLOOKUP(D222,'[1]2021.5供应商'!$A$2:$B$1866,2,0)</f>
        <v>天津湘鑫科技发展有限公司</v>
      </c>
      <c r="F222" s="335">
        <v>44561</v>
      </c>
      <c r="H222" s="78" t="str">
        <f>VLOOKUP(B222,'[2]2021.5零件主数据'!$A:$C,3,0)</f>
        <v>HPB59-1</v>
      </c>
      <c r="I222" s="78" t="s">
        <v>332</v>
      </c>
      <c r="J222" s="78">
        <v>1.5487</v>
      </c>
    </row>
    <row r="223" spans="1:10">
      <c r="A223" s="332">
        <f t="shared" si="3"/>
        <v>221</v>
      </c>
      <c r="B223" s="333" t="s">
        <v>692</v>
      </c>
      <c r="C223" s="333" t="s">
        <v>693</v>
      </c>
      <c r="D223" s="334" t="s">
        <v>694</v>
      </c>
      <c r="E223" s="333" t="str">
        <f>VLOOKUP(D223,'[1]2021.5供应商'!$A$2:$B$1866,2,0)</f>
        <v>武汉海德派克密封件有限公司</v>
      </c>
      <c r="F223" s="335">
        <v>44561</v>
      </c>
      <c r="I223" s="78" t="s">
        <v>332</v>
      </c>
      <c r="J223" s="78">
        <v>0.0708</v>
      </c>
    </row>
    <row r="224" spans="1:10">
      <c r="A224" s="332">
        <f t="shared" si="3"/>
        <v>222</v>
      </c>
      <c r="B224" s="333" t="s">
        <v>695</v>
      </c>
      <c r="C224" s="333" t="s">
        <v>696</v>
      </c>
      <c r="D224" s="334" t="s">
        <v>694</v>
      </c>
      <c r="E224" s="333" t="str">
        <f>VLOOKUP(D224,'[1]2021.5供应商'!$A$2:$B$1866,2,0)</f>
        <v>武汉海德派克密封件有限公司</v>
      </c>
      <c r="F224" s="335">
        <v>44561</v>
      </c>
      <c r="I224" s="78" t="s">
        <v>332</v>
      </c>
      <c r="J224" s="351">
        <v>0.15</v>
      </c>
    </row>
    <row r="225" spans="1:10">
      <c r="A225" s="332">
        <f t="shared" si="3"/>
        <v>223</v>
      </c>
      <c r="B225" s="333" t="s">
        <v>697</v>
      </c>
      <c r="C225" s="333" t="s">
        <v>698</v>
      </c>
      <c r="D225" s="334" t="s">
        <v>699</v>
      </c>
      <c r="E225" s="333" t="str">
        <f>VLOOKUP(D225,'[1]2021.5供应商'!$A$2:$B$1866,2,0)</f>
        <v>北京市双海包装制品厂</v>
      </c>
      <c r="F225" s="335">
        <v>44561</v>
      </c>
      <c r="H225" s="78" t="str">
        <f>VLOOKUP(B225,'[2]2021.5零件主数据'!$A:$C,3,0)</f>
        <v>72*45</v>
      </c>
      <c r="I225" s="78" t="s">
        <v>700</v>
      </c>
      <c r="J225" s="78">
        <v>21.5575</v>
      </c>
    </row>
    <row r="226" spans="1:10">
      <c r="A226" s="332">
        <f t="shared" si="3"/>
        <v>224</v>
      </c>
      <c r="B226" s="333" t="s">
        <v>701</v>
      </c>
      <c r="C226" s="333" t="s">
        <v>657</v>
      </c>
      <c r="D226" s="334" t="s">
        <v>702</v>
      </c>
      <c r="E226" s="333" t="str">
        <f>VLOOKUP(D226,'[1]2021.5供应商'!$A$2:$B$1866,2,0)</f>
        <v>重庆沪强汽车摩托车零部件有限</v>
      </c>
      <c r="F226" s="335">
        <v>44561</v>
      </c>
      <c r="I226" s="78" t="s">
        <v>332</v>
      </c>
      <c r="J226" s="78">
        <v>4.1633</v>
      </c>
    </row>
    <row r="227" spans="1:10">
      <c r="A227" s="332">
        <f t="shared" si="3"/>
        <v>225</v>
      </c>
      <c r="B227" s="333" t="s">
        <v>703</v>
      </c>
      <c r="C227" s="333" t="s">
        <v>704</v>
      </c>
      <c r="D227" s="334" t="s">
        <v>705</v>
      </c>
      <c r="E227" s="333" t="str">
        <f>VLOOKUP(D227,'[1]2021.5供应商'!$A$2:$B$1866,2,0)</f>
        <v>青岛质德工业设备有限公司</v>
      </c>
      <c r="F227" s="335">
        <v>44561</v>
      </c>
      <c r="I227" s="78" t="s">
        <v>332</v>
      </c>
      <c r="J227" s="78">
        <v>0.0619</v>
      </c>
    </row>
    <row r="228" spans="1:10">
      <c r="A228" s="332">
        <f t="shared" si="3"/>
        <v>226</v>
      </c>
      <c r="B228" s="333" t="s">
        <v>706</v>
      </c>
      <c r="C228" s="333" t="s">
        <v>707</v>
      </c>
      <c r="D228" s="334" t="s">
        <v>708</v>
      </c>
      <c r="E228" s="333" t="str">
        <f>VLOOKUP(D228,'[1]2021.5供应商'!$A$2:$B$1866,2,0)</f>
        <v>厦门市京宝工贸有限公司</v>
      </c>
      <c r="F228" s="335">
        <v>44561</v>
      </c>
      <c r="H228" s="78" t="str">
        <f>VLOOKUP(B228,'[2]2021.5零件主数据'!$A:$C,3,0)</f>
        <v>φ4.8×φ1.6</v>
      </c>
      <c r="I228" s="78" t="s">
        <v>332</v>
      </c>
      <c r="J228" s="78">
        <v>0.1153</v>
      </c>
    </row>
    <row r="229" spans="1:10">
      <c r="A229" s="332">
        <f t="shared" si="3"/>
        <v>227</v>
      </c>
      <c r="B229" s="333" t="s">
        <v>709</v>
      </c>
      <c r="C229" s="333" t="s">
        <v>710</v>
      </c>
      <c r="D229" s="334" t="s">
        <v>708</v>
      </c>
      <c r="E229" s="333" t="str">
        <f>VLOOKUP(D229,'[1]2021.5供应商'!$A$2:$B$1866,2,0)</f>
        <v>厦门市京宝工贸有限公司</v>
      </c>
      <c r="F229" s="335">
        <v>44561</v>
      </c>
      <c r="I229" s="78" t="s">
        <v>332</v>
      </c>
      <c r="J229" s="78">
        <v>0.176</v>
      </c>
    </row>
    <row r="230" spans="1:10">
      <c r="A230" s="332">
        <f t="shared" si="3"/>
        <v>228</v>
      </c>
      <c r="B230" s="333" t="s">
        <v>711</v>
      </c>
      <c r="C230" s="333" t="s">
        <v>712</v>
      </c>
      <c r="D230" s="334" t="s">
        <v>708</v>
      </c>
      <c r="E230" s="333" t="str">
        <f>VLOOKUP(D230,'[1]2021.5供应商'!$A$2:$B$1866,2,0)</f>
        <v>厦门市京宝工贸有限公司</v>
      </c>
      <c r="F230" s="335">
        <v>44561</v>
      </c>
      <c r="I230" s="78" t="s">
        <v>332</v>
      </c>
      <c r="J230" s="78">
        <v>0.1327</v>
      </c>
    </row>
    <row r="231" spans="1:10">
      <c r="A231" s="332">
        <f t="shared" si="3"/>
        <v>229</v>
      </c>
      <c r="B231" s="333" t="s">
        <v>713</v>
      </c>
      <c r="C231" s="333" t="s">
        <v>714</v>
      </c>
      <c r="D231" s="334" t="s">
        <v>708</v>
      </c>
      <c r="E231" s="333" t="str">
        <f>VLOOKUP(D231,'[1]2021.5供应商'!$A$2:$B$1866,2,0)</f>
        <v>厦门市京宝工贸有限公司</v>
      </c>
      <c r="F231" s="335">
        <v>44561</v>
      </c>
      <c r="H231" s="78" t="str">
        <f>VLOOKUP(B231,'[2]2021.5零件主数据'!$A:$C,3,0)</f>
        <v>8*4*4.4*3</v>
      </c>
      <c r="I231" s="78" t="s">
        <v>332</v>
      </c>
      <c r="J231" s="78">
        <v>2.48</v>
      </c>
    </row>
    <row r="232" spans="1:10">
      <c r="A232" s="332">
        <f t="shared" si="3"/>
        <v>230</v>
      </c>
      <c r="B232" s="333" t="s">
        <v>715</v>
      </c>
      <c r="C232" s="333" t="s">
        <v>716</v>
      </c>
      <c r="D232" s="334" t="s">
        <v>708</v>
      </c>
      <c r="E232" s="333" t="str">
        <f>VLOOKUP(D232,'[1]2021.5供应商'!$A$2:$B$1866,2,0)</f>
        <v>厦门市京宝工贸有限公司</v>
      </c>
      <c r="F232" s="335">
        <v>44561</v>
      </c>
      <c r="H232" s="78" t="str">
        <f>VLOOKUP(B232,'[2]2021.5零件主数据'!$A:$C,3,0)</f>
        <v>φ7*φ10</v>
      </c>
      <c r="I232" s="78" t="s">
        <v>332</v>
      </c>
      <c r="J232" s="78">
        <v>2.7</v>
      </c>
    </row>
    <row r="233" spans="1:10">
      <c r="A233" s="332">
        <f t="shared" si="3"/>
        <v>231</v>
      </c>
      <c r="B233" s="333" t="s">
        <v>650</v>
      </c>
      <c r="C233" s="333" t="s">
        <v>651</v>
      </c>
      <c r="D233" s="334" t="s">
        <v>717</v>
      </c>
      <c r="E233" s="333" t="str">
        <f>VLOOKUP(D233,'[1]2021.5供应商'!$A$2:$B$1866,2,0)</f>
        <v>无锡新璟欣汽车配件有限公司</v>
      </c>
      <c r="F233" s="335">
        <v>44561</v>
      </c>
      <c r="I233" s="78" t="s">
        <v>332</v>
      </c>
      <c r="J233" s="78">
        <v>13.5398</v>
      </c>
    </row>
    <row r="234" spans="1:10">
      <c r="A234" s="332">
        <f t="shared" si="3"/>
        <v>232</v>
      </c>
      <c r="B234" s="333" t="s">
        <v>652</v>
      </c>
      <c r="C234" s="333" t="s">
        <v>653</v>
      </c>
      <c r="D234" s="334" t="s">
        <v>717</v>
      </c>
      <c r="E234" s="333" t="str">
        <f>VLOOKUP(D234,'[1]2021.5供应商'!$A$2:$B$1866,2,0)</f>
        <v>无锡新璟欣汽车配件有限公司</v>
      </c>
      <c r="F234" s="335">
        <v>44561</v>
      </c>
      <c r="I234" s="78" t="s">
        <v>332</v>
      </c>
      <c r="J234" s="78">
        <v>10.6195</v>
      </c>
    </row>
    <row r="235" spans="1:10">
      <c r="A235" s="332">
        <f t="shared" si="3"/>
        <v>233</v>
      </c>
      <c r="B235" s="333" t="s">
        <v>305</v>
      </c>
      <c r="C235" s="333" t="s">
        <v>306</v>
      </c>
      <c r="D235" s="334" t="s">
        <v>718</v>
      </c>
      <c r="E235" s="333" t="str">
        <f>VLOOKUP(D235,'[1]2021.5供应商'!$A$2:$B$1866,2,0)</f>
        <v>黄骅市顺亿汽车部件有限公司</v>
      </c>
      <c r="F235" s="335">
        <v>44561</v>
      </c>
      <c r="H235" s="78" t="str">
        <f>VLOOKUP(B235,'[2]2021.5零件主数据'!$A:$C,3,0)</f>
        <v>降低凸台高度</v>
      </c>
      <c r="I235" s="78" t="s">
        <v>332</v>
      </c>
      <c r="J235" s="78">
        <v>0.4036</v>
      </c>
    </row>
    <row r="236" spans="1:10">
      <c r="A236" s="332">
        <f t="shared" si="3"/>
        <v>234</v>
      </c>
      <c r="B236" s="333" t="s">
        <v>719</v>
      </c>
      <c r="C236" s="333" t="s">
        <v>720</v>
      </c>
      <c r="D236" s="334" t="s">
        <v>705</v>
      </c>
      <c r="E236" s="333" t="str">
        <f>VLOOKUP(D236,'[1]2021.5供应商'!$A$2:$B$1866,2,0)</f>
        <v>青岛质德工业设备有限公司</v>
      </c>
      <c r="F236" s="335">
        <v>44562</v>
      </c>
      <c r="I236" s="78" t="s">
        <v>332</v>
      </c>
      <c r="J236" s="78">
        <v>0.531</v>
      </c>
    </row>
    <row r="237" spans="1:10">
      <c r="A237" s="332">
        <f t="shared" si="3"/>
        <v>235</v>
      </c>
      <c r="B237" s="78" t="s">
        <v>721</v>
      </c>
      <c r="C237" s="78" t="s">
        <v>722</v>
      </c>
      <c r="D237" s="349"/>
      <c r="E237" s="350" t="s">
        <v>723</v>
      </c>
      <c r="F237" s="335">
        <v>44561</v>
      </c>
      <c r="H237" s="78" t="str">
        <f>VLOOKUP(B237,'[2]2021.5零件主数据'!$A:$C,3,0)</f>
        <v>H6</v>
      </c>
      <c r="I237" s="78" t="s">
        <v>332</v>
      </c>
      <c r="J237" s="78">
        <v>3.331</v>
      </c>
    </row>
  </sheetData>
  <autoFilter xmlns:etc="http://www.wps.cn/officeDocument/2017/etCustomData" ref="A2:L237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29</v>
      </c>
      <c r="B4" s="92" t="s">
        <v>611</v>
      </c>
      <c r="C4" s="92" t="s">
        <v>612</v>
      </c>
      <c r="D4" s="93" t="s">
        <v>725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726</v>
      </c>
    </row>
    <row r="5" spans="1:16">
      <c r="A5" s="97" t="s">
        <v>29</v>
      </c>
      <c r="B5" s="98" t="s">
        <v>671</v>
      </c>
      <c r="C5" s="98" t="s">
        <v>672</v>
      </c>
      <c r="D5" s="99" t="s">
        <v>727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0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610</v>
      </c>
      <c r="C6" s="104" t="s">
        <v>300</v>
      </c>
      <c r="D6" s="99" t="s">
        <v>728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635</v>
      </c>
      <c r="C7" s="98" t="s">
        <v>636</v>
      </c>
      <c r="D7" s="99" t="s">
        <v>729</v>
      </c>
      <c r="E7" s="100" t="s">
        <v>263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633</v>
      </c>
      <c r="C8" s="104" t="s">
        <v>634</v>
      </c>
      <c r="D8" s="105" t="s">
        <v>730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453</v>
      </c>
      <c r="C9" s="98" t="s">
        <v>454</v>
      </c>
      <c r="D9" s="105" t="s">
        <v>266</v>
      </c>
      <c r="E9" s="100" t="s">
        <v>263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455</v>
      </c>
      <c r="C10" s="104" t="s">
        <v>456</v>
      </c>
      <c r="D10" s="105" t="s">
        <v>731</v>
      </c>
      <c r="E10" s="100" t="s">
        <v>263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457</v>
      </c>
      <c r="C11" s="104" t="s">
        <v>458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0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459</v>
      </c>
      <c r="C12" s="104" t="s">
        <v>460</v>
      </c>
      <c r="D12" s="105" t="s">
        <v>266</v>
      </c>
      <c r="E12" s="100" t="s">
        <v>263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0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461</v>
      </c>
      <c r="C13" s="104" t="s">
        <v>462</v>
      </c>
      <c r="D13" s="105" t="s">
        <v>266</v>
      </c>
      <c r="E13" s="100" t="s">
        <v>263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0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617</v>
      </c>
      <c r="C14" s="104" t="s">
        <v>618</v>
      </c>
      <c r="D14" s="105" t="s">
        <v>732</v>
      </c>
      <c r="E14" s="100" t="s">
        <v>263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0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679</v>
      </c>
      <c r="C15" s="104" t="s">
        <v>680</v>
      </c>
      <c r="D15" s="105" t="s">
        <v>733</v>
      </c>
      <c r="E15" s="100" t="s">
        <v>263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0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604</v>
      </c>
      <c r="C16" s="104" t="s">
        <v>605</v>
      </c>
      <c r="D16" s="105" t="s">
        <v>734</v>
      </c>
      <c r="E16" s="100" t="s">
        <v>263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0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606</v>
      </c>
      <c r="C17" s="104" t="s">
        <v>607</v>
      </c>
      <c r="D17" s="105" t="s">
        <v>735</v>
      </c>
      <c r="E17" s="100" t="s">
        <v>263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0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682</v>
      </c>
      <c r="C18" s="104" t="s">
        <v>683</v>
      </c>
      <c r="D18" s="105" t="s">
        <v>736</v>
      </c>
      <c r="E18" s="100" t="s">
        <v>263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0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598</v>
      </c>
      <c r="C19" s="104" t="s">
        <v>597</v>
      </c>
      <c r="D19" s="105" t="s">
        <v>737</v>
      </c>
      <c r="E19" s="100" t="s">
        <v>263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0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303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1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663</v>
      </c>
      <c r="B4" s="92" t="s">
        <v>671</v>
      </c>
      <c r="C4" s="92" t="s">
        <v>672</v>
      </c>
      <c r="D4" s="93" t="s">
        <v>727</v>
      </c>
      <c r="E4" s="94" t="s">
        <v>263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663</v>
      </c>
      <c r="B5" s="98" t="s">
        <v>635</v>
      </c>
      <c r="C5" s="98" t="s">
        <v>636</v>
      </c>
      <c r="D5" s="99" t="s">
        <v>729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0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663</v>
      </c>
      <c r="B6" s="104" t="s">
        <v>633</v>
      </c>
      <c r="C6" s="104" t="s">
        <v>634</v>
      </c>
      <c r="D6" s="99" t="s">
        <v>730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663</v>
      </c>
      <c r="B7" s="98" t="s">
        <v>453</v>
      </c>
      <c r="C7" s="98" t="s">
        <v>454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663</v>
      </c>
      <c r="B8" s="104" t="s">
        <v>455</v>
      </c>
      <c r="C8" s="104" t="s">
        <v>456</v>
      </c>
      <c r="D8" s="105" t="s">
        <v>731</v>
      </c>
      <c r="E8" s="100" t="s">
        <v>263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663</v>
      </c>
      <c r="B9" s="98" t="s">
        <v>457</v>
      </c>
      <c r="C9" s="98" t="s">
        <v>458</v>
      </c>
      <c r="D9" s="105" t="s">
        <v>266</v>
      </c>
      <c r="E9" s="100" t="s">
        <v>263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663</v>
      </c>
      <c r="B10" s="104" t="s">
        <v>459</v>
      </c>
      <c r="C10" s="104" t="s">
        <v>460</v>
      </c>
      <c r="D10" s="105" t="s">
        <v>266</v>
      </c>
      <c r="E10" s="100" t="s">
        <v>263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663</v>
      </c>
      <c r="B11" s="104" t="s">
        <v>461</v>
      </c>
      <c r="C11" s="104" t="s">
        <v>462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663</v>
      </c>
      <c r="B12" s="104" t="s">
        <v>617</v>
      </c>
      <c r="C12" s="104" t="s">
        <v>618</v>
      </c>
      <c r="D12" s="105" t="s">
        <v>732</v>
      </c>
      <c r="E12" s="100" t="s">
        <v>263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0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663</v>
      </c>
      <c r="B13" s="104" t="s">
        <v>679</v>
      </c>
      <c r="C13" s="104" t="s">
        <v>680</v>
      </c>
      <c r="D13" s="105" t="s">
        <v>733</v>
      </c>
      <c r="E13" s="100" t="s">
        <v>263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0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663</v>
      </c>
      <c r="B14" s="104" t="s">
        <v>604</v>
      </c>
      <c r="C14" s="104" t="s">
        <v>605</v>
      </c>
      <c r="D14" s="105" t="s">
        <v>734</v>
      </c>
      <c r="E14" s="100" t="s">
        <v>263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0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663</v>
      </c>
      <c r="B15" s="104" t="s">
        <v>606</v>
      </c>
      <c r="C15" s="104" t="s">
        <v>607</v>
      </c>
      <c r="D15" s="105" t="s">
        <v>735</v>
      </c>
      <c r="E15" s="100" t="s">
        <v>263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0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663</v>
      </c>
      <c r="B16" s="104" t="s">
        <v>682</v>
      </c>
      <c r="C16" s="104" t="s">
        <v>683</v>
      </c>
      <c r="D16" s="105" t="s">
        <v>736</v>
      </c>
      <c r="E16" s="100" t="s">
        <v>263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0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663</v>
      </c>
      <c r="B17" s="104" t="s">
        <v>596</v>
      </c>
      <c r="C17" s="104" t="s">
        <v>597</v>
      </c>
      <c r="D17" s="105" t="s">
        <v>738</v>
      </c>
      <c r="E17" s="100" t="s">
        <v>263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0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1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33</v>
      </c>
      <c r="B4" s="92" t="s">
        <v>608</v>
      </c>
      <c r="C4" s="92" t="s">
        <v>300</v>
      </c>
      <c r="D4" s="93" t="s">
        <v>739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19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726</v>
      </c>
    </row>
    <row r="5" spans="1:16">
      <c r="A5" s="97" t="s">
        <v>33</v>
      </c>
      <c r="B5" s="98" t="s">
        <v>449</v>
      </c>
      <c r="C5" s="98" t="s">
        <v>450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0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451</v>
      </c>
      <c r="C6" s="104" t="s">
        <v>452</v>
      </c>
      <c r="D6" s="99" t="s">
        <v>266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0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652</v>
      </c>
      <c r="C7" s="98" t="s">
        <v>653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0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615</v>
      </c>
      <c r="C8" s="104" t="s">
        <v>616</v>
      </c>
      <c r="D8" s="105" t="s">
        <v>740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0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582</v>
      </c>
      <c r="C9" s="98" t="s">
        <v>581</v>
      </c>
      <c r="D9" s="105" t="s">
        <v>741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0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594</v>
      </c>
      <c r="C10" s="104" t="s">
        <v>595</v>
      </c>
      <c r="D10" s="105" t="s">
        <v>742</v>
      </c>
      <c r="E10" s="100" t="s">
        <v>263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0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599</v>
      </c>
      <c r="C11" s="104" t="s">
        <v>600</v>
      </c>
      <c r="D11" s="105" t="s">
        <v>743</v>
      </c>
      <c r="E11" s="100" t="s">
        <v>263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0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303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1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2024-10-29T08:34:28Z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D4B097E5370D4FA89D43376AA6E617F9</vt:lpwstr>
  </property>
</Properties>
</file>