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金属件\"/>
    </mc:Choice>
  </mc:AlternateContent>
  <xr:revisionPtr revIDLastSave="0" documentId="13_ncr:1_{DC1D66C3-F0F6-45FF-81FE-F6404766EA85}" xr6:coauthVersionLast="47" xr6:coauthVersionMax="47" xr10:uidLastSave="{00000000-0000-0000-0000-000000000000}"/>
  <bookViews>
    <workbookView xWindow="-120" yWindow="-120" windowWidth="24240" windowHeight="13140" xr2:uid="{90B18B20-1746-4661-A9F4-B7AE1DEA4695}"/>
  </bookViews>
  <sheets>
    <sheet name="汇总表" sheetId="1" r:id="rId1"/>
    <sheet name="SHT0017094" sheetId="2" r:id="rId2"/>
    <sheet name="SHT001731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  <c r="P9" i="1"/>
  <c r="K9" i="1"/>
  <c r="H9" i="1"/>
  <c r="U9" i="1" s="1"/>
  <c r="P5" i="1" l="1"/>
  <c r="P4" i="1"/>
  <c r="F5" i="1"/>
  <c r="Q5" i="1" s="1"/>
  <c r="E5" i="1"/>
  <c r="T5" i="1" s="1"/>
  <c r="F4" i="1"/>
  <c r="E4" i="1"/>
  <c r="T4" i="1" s="1"/>
  <c r="K176" i="2"/>
  <c r="K138" i="2"/>
  <c r="M138" i="2" s="1"/>
  <c r="K8" i="2"/>
  <c r="M8" i="2" s="1"/>
  <c r="M5" i="3"/>
  <c r="M6" i="3"/>
  <c r="M9" i="3"/>
  <c r="K8" i="3" s="1"/>
  <c r="M8" i="3" s="1"/>
  <c r="M10" i="3"/>
  <c r="M11" i="3"/>
  <c r="M12" i="3"/>
  <c r="M14" i="3"/>
  <c r="M15" i="3"/>
  <c r="M16" i="3"/>
  <c r="M17" i="3"/>
  <c r="K13" i="3" s="1"/>
  <c r="M13" i="3" s="1"/>
  <c r="M18" i="3"/>
  <c r="M19" i="3"/>
  <c r="M20" i="3"/>
  <c r="M21" i="3"/>
  <c r="M22" i="3"/>
  <c r="M23" i="3"/>
  <c r="M26" i="3"/>
  <c r="K25" i="3" s="1"/>
  <c r="M25" i="3" s="1"/>
  <c r="M27" i="3"/>
  <c r="M28" i="3"/>
  <c r="M29" i="3"/>
  <c r="M31" i="3"/>
  <c r="M32" i="3"/>
  <c r="M33" i="3"/>
  <c r="K30" i="3" s="1"/>
  <c r="M30" i="3" s="1"/>
  <c r="M34" i="3"/>
  <c r="M35" i="3"/>
  <c r="M36" i="3"/>
  <c r="M37" i="3"/>
  <c r="M38" i="3"/>
  <c r="M39" i="3"/>
  <c r="M40" i="3"/>
  <c r="M41" i="3"/>
  <c r="M44" i="3"/>
  <c r="K43" i="3" s="1"/>
  <c r="M43" i="3" s="1"/>
  <c r="M46" i="3"/>
  <c r="M47" i="3"/>
  <c r="M48" i="3"/>
  <c r="K45" i="3" s="1"/>
  <c r="M45" i="3" s="1"/>
  <c r="M49" i="3"/>
  <c r="M50" i="3"/>
  <c r="M51" i="3"/>
  <c r="M52" i="3"/>
  <c r="M53" i="3"/>
  <c r="M54" i="3"/>
  <c r="M55" i="3"/>
  <c r="M56" i="3"/>
  <c r="M59" i="3"/>
  <c r="M60" i="3"/>
  <c r="K58" i="3" s="1"/>
  <c r="M58" i="3" s="1"/>
  <c r="M61" i="3"/>
  <c r="M62" i="3"/>
  <c r="M64" i="3"/>
  <c r="K63" i="3" s="1"/>
  <c r="M63" i="3" s="1"/>
  <c r="M65" i="3"/>
  <c r="M66" i="3"/>
  <c r="M67" i="3"/>
  <c r="M68" i="3"/>
  <c r="M69" i="3"/>
  <c r="M70" i="3"/>
  <c r="M71" i="3"/>
  <c r="M72" i="3"/>
  <c r="M73" i="3"/>
  <c r="M76" i="3"/>
  <c r="K75" i="3" s="1"/>
  <c r="M75" i="3" s="1"/>
  <c r="M77" i="3"/>
  <c r="M78" i="3"/>
  <c r="M79" i="3"/>
  <c r="M81" i="3"/>
  <c r="K80" i="3" s="1"/>
  <c r="M80" i="3" s="1"/>
  <c r="M82" i="3"/>
  <c r="M83" i="3"/>
  <c r="M84" i="3"/>
  <c r="M85" i="3"/>
  <c r="M86" i="3"/>
  <c r="M87" i="3"/>
  <c r="M88" i="3"/>
  <c r="M89" i="3"/>
  <c r="M90" i="3"/>
  <c r="M91" i="3"/>
  <c r="M92" i="3"/>
  <c r="M4" i="3"/>
  <c r="M67" i="2"/>
  <c r="M70" i="2"/>
  <c r="M71" i="2"/>
  <c r="M72" i="2"/>
  <c r="M74" i="2"/>
  <c r="M75" i="2"/>
  <c r="M76" i="2"/>
  <c r="M78" i="2"/>
  <c r="M79" i="2"/>
  <c r="M84" i="2"/>
  <c r="M86" i="2"/>
  <c r="M87" i="2"/>
  <c r="M90" i="2"/>
  <c r="M91" i="2"/>
  <c r="M95" i="2"/>
  <c r="K94" i="2" s="1"/>
  <c r="M94" i="2" s="1"/>
  <c r="M96" i="2"/>
  <c r="M98" i="2"/>
  <c r="K97" i="2" s="1"/>
  <c r="M97" i="2" s="1"/>
  <c r="M99" i="2"/>
  <c r="M102" i="2"/>
  <c r="M103" i="2"/>
  <c r="M104" i="2"/>
  <c r="M106" i="2"/>
  <c r="M107" i="2"/>
  <c r="M110" i="2"/>
  <c r="M112" i="2"/>
  <c r="K111" i="2" s="1"/>
  <c r="M111" i="2" s="1"/>
  <c r="M114" i="2"/>
  <c r="K113" i="2" s="1"/>
  <c r="M113" i="2" s="1"/>
  <c r="M115" i="2"/>
  <c r="M120" i="2"/>
  <c r="M122" i="2"/>
  <c r="M123" i="2"/>
  <c r="M127" i="2"/>
  <c r="K126" i="2" s="1"/>
  <c r="M126" i="2" s="1"/>
  <c r="M128" i="2"/>
  <c r="M130" i="2"/>
  <c r="M131" i="2"/>
  <c r="M135" i="2"/>
  <c r="K134" i="2" s="1"/>
  <c r="M134" i="2" s="1"/>
  <c r="M139" i="2"/>
  <c r="M143" i="2"/>
  <c r="K142" i="2" s="1"/>
  <c r="M142" i="2" s="1"/>
  <c r="M147" i="2"/>
  <c r="K146" i="2" s="1"/>
  <c r="M146" i="2" s="1"/>
  <c r="M150" i="2"/>
  <c r="K149" i="2" s="1"/>
  <c r="M149" i="2" s="1"/>
  <c r="M151" i="2"/>
  <c r="M152" i="2"/>
  <c r="M155" i="2"/>
  <c r="M158" i="2"/>
  <c r="M159" i="2"/>
  <c r="M160" i="2"/>
  <c r="M162" i="2"/>
  <c r="M163" i="2"/>
  <c r="M166" i="2"/>
  <c r="K165" i="2" s="1"/>
  <c r="M165" i="2" s="1"/>
  <c r="M167" i="2"/>
  <c r="M171" i="2"/>
  <c r="K170" i="2" s="1"/>
  <c r="M170" i="2" s="1"/>
  <c r="M175" i="2"/>
  <c r="K174" i="2" s="1"/>
  <c r="M174" i="2" s="1"/>
  <c r="M176" i="2"/>
  <c r="M179" i="2"/>
  <c r="K178" i="2" s="1"/>
  <c r="M178" i="2" s="1"/>
  <c r="M182" i="2"/>
  <c r="M183" i="2"/>
  <c r="M186" i="2"/>
  <c r="M187" i="2"/>
  <c r="M190" i="2"/>
  <c r="M191" i="2"/>
  <c r="M192" i="2"/>
  <c r="M194" i="2"/>
  <c r="M199" i="2"/>
  <c r="M200" i="2"/>
  <c r="M202" i="2"/>
  <c r="M203" i="2"/>
  <c r="M206" i="2"/>
  <c r="M207" i="2"/>
  <c r="M208" i="2"/>
  <c r="M211" i="2"/>
  <c r="K210" i="2" s="1"/>
  <c r="M210" i="2" s="1"/>
  <c r="M214" i="2"/>
  <c r="M215" i="2"/>
  <c r="M216" i="2"/>
  <c r="M218" i="2"/>
  <c r="M219" i="2"/>
  <c r="M222" i="2"/>
  <c r="M5" i="2"/>
  <c r="M6" i="2"/>
  <c r="M7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5" i="2"/>
  <c r="M26" i="2"/>
  <c r="M28" i="2"/>
  <c r="K27" i="2" s="1"/>
  <c r="M27" i="2" s="1"/>
  <c r="M31" i="2"/>
  <c r="M32" i="2"/>
  <c r="M33" i="2"/>
  <c r="M35" i="2"/>
  <c r="K34" i="2" s="1"/>
  <c r="M34" i="2" s="1"/>
  <c r="M37" i="2"/>
  <c r="K36" i="2" s="1"/>
  <c r="M36" i="2" s="1"/>
  <c r="M38" i="2"/>
  <c r="M39" i="2"/>
  <c r="M41" i="2"/>
  <c r="K40" i="2" s="1"/>
  <c r="M40" i="2" s="1"/>
  <c r="M42" i="2"/>
  <c r="M43" i="2"/>
  <c r="M44" i="2"/>
  <c r="M45" i="2"/>
  <c r="M46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9" i="2"/>
  <c r="M73" i="2"/>
  <c r="M77" i="2"/>
  <c r="M81" i="2"/>
  <c r="K80" i="2" s="1"/>
  <c r="M80" i="2" s="1"/>
  <c r="M85" i="2"/>
  <c r="M88" i="2"/>
  <c r="M89" i="2"/>
  <c r="M93" i="2"/>
  <c r="K92" i="2" s="1"/>
  <c r="M92" i="2" s="1"/>
  <c r="M100" i="2"/>
  <c r="M101" i="2"/>
  <c r="M105" i="2"/>
  <c r="M108" i="2"/>
  <c r="M109" i="2"/>
  <c r="M117" i="2"/>
  <c r="K116" i="2" s="1"/>
  <c r="M116" i="2" s="1"/>
  <c r="M121" i="2"/>
  <c r="M124" i="2"/>
  <c r="M125" i="2"/>
  <c r="M129" i="2"/>
  <c r="M133" i="2"/>
  <c r="K132" i="2" s="1"/>
  <c r="M132" i="2" s="1"/>
  <c r="M137" i="2"/>
  <c r="K136" i="2" s="1"/>
  <c r="M136" i="2" s="1"/>
  <c r="M141" i="2"/>
  <c r="K140" i="2" s="1"/>
  <c r="M140" i="2" s="1"/>
  <c r="M145" i="2"/>
  <c r="K144" i="2" s="1"/>
  <c r="M144" i="2" s="1"/>
  <c r="M148" i="2"/>
  <c r="M153" i="2"/>
  <c r="M156" i="2"/>
  <c r="M157" i="2"/>
  <c r="M161" i="2"/>
  <c r="M164" i="2"/>
  <c r="M173" i="2"/>
  <c r="K172" i="2" s="1"/>
  <c r="M172" i="2" s="1"/>
  <c r="M177" i="2"/>
  <c r="M181" i="2"/>
  <c r="K180" i="2" s="1"/>
  <c r="M180" i="2" s="1"/>
  <c r="M185" i="2"/>
  <c r="K184" i="2" s="1"/>
  <c r="M184" i="2" s="1"/>
  <c r="M188" i="2"/>
  <c r="M189" i="2"/>
  <c r="M193" i="2"/>
  <c r="M197" i="2"/>
  <c r="K196" i="2" s="1"/>
  <c r="M196" i="2" s="1"/>
  <c r="M201" i="2"/>
  <c r="M204" i="2"/>
  <c r="M205" i="2"/>
  <c r="M213" i="2"/>
  <c r="M217" i="2"/>
  <c r="M220" i="2"/>
  <c r="M221" i="2"/>
  <c r="M4" i="2"/>
  <c r="U5" i="1" l="1"/>
  <c r="Q4" i="1"/>
  <c r="U4" i="1"/>
  <c r="K7" i="3"/>
  <c r="M7" i="3" s="1"/>
  <c r="K24" i="3"/>
  <c r="M24" i="3" s="1"/>
  <c r="L1" i="3" s="1"/>
  <c r="K47" i="2"/>
  <c r="M47" i="2" s="1"/>
  <c r="K198" i="2"/>
  <c r="M198" i="2" s="1"/>
  <c r="K195" i="2" s="1"/>
  <c r="M195" i="2" s="1"/>
  <c r="K24" i="2"/>
  <c r="M24" i="2" s="1"/>
  <c r="L1" i="2" s="1"/>
  <c r="K154" i="2"/>
  <c r="M154" i="2" s="1"/>
  <c r="K212" i="2"/>
  <c r="M212" i="2" s="1"/>
  <c r="K209" i="2" s="1"/>
  <c r="M209" i="2" s="1"/>
  <c r="K68" i="2"/>
  <c r="M68" i="2" s="1"/>
  <c r="K66" i="2" s="1"/>
  <c r="M66" i="2" s="1"/>
  <c r="K74" i="3"/>
  <c r="M74" i="3" s="1"/>
  <c r="K57" i="3"/>
  <c r="M57" i="3" s="1"/>
  <c r="K42" i="3"/>
  <c r="M42" i="3" s="1"/>
  <c r="K169" i="2"/>
  <c r="M169" i="2" s="1"/>
  <c r="K168" i="2" s="1"/>
  <c r="M168" i="2" s="1"/>
  <c r="K119" i="2"/>
  <c r="M119" i="2" s="1"/>
  <c r="K118" i="2" s="1"/>
  <c r="M118" i="2" s="1"/>
  <c r="K83" i="2"/>
  <c r="M83" i="2" s="1"/>
  <c r="K82" i="2" s="1"/>
  <c r="M82" i="2" s="1"/>
  <c r="K30" i="2"/>
  <c r="M30" i="2" s="1"/>
  <c r="K29" i="2" s="1"/>
  <c r="M29" i="2" s="1"/>
  <c r="G5" i="1"/>
  <c r="G4" i="1"/>
  <c r="M2" i="3" l="1"/>
  <c r="N1" i="3" s="1"/>
  <c r="M2" i="2"/>
  <c r="N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7" authorId="0" shapeId="0" xr:uid="{1FFA8FE0-F638-4247-9AEC-F687BA4AD5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K3" authorId="0" shapeId="0" xr:uid="{EF857B2F-99AE-49D9-BBD8-5EB915384F5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说明：
1、大宗物料（原材料）价格按平均价。
2、外协件按采购提供的未税价格。
3、自制注塑件按999地点的“物料成本”+“底层物料费”之和。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K3" authorId="0" shapeId="0" xr:uid="{37BD5FAA-DE8D-4D7F-A531-8D46F97D3005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说明：
1、大宗物料（原材料）价格按平均价。
2、外协件按采购提供的未税价格。
3、自制注塑件按999地点的“物料成本”+“底层物料费”之和。</t>
        </r>
      </text>
    </comment>
  </commentList>
</comments>
</file>

<file path=xl/sharedStrings.xml><?xml version="1.0" encoding="utf-8"?>
<sst xmlns="http://schemas.openxmlformats.org/spreadsheetml/2006/main" count="1686" uniqueCount="426">
  <si>
    <t>新增产品成本核算</t>
  </si>
  <si>
    <t>客户</t>
  </si>
  <si>
    <t>项目</t>
  </si>
  <si>
    <t>产品</t>
  </si>
  <si>
    <t>QAD码</t>
  </si>
  <si>
    <t>包装</t>
  </si>
  <si>
    <t>运费</t>
  </si>
  <si>
    <t>长春</t>
  </si>
  <si>
    <t>3.1自适应底座模块化总成</t>
  </si>
  <si>
    <t>SHT0017094</t>
  </si>
  <si>
    <t>主驾驶调角器总成</t>
  </si>
  <si>
    <t>SHT0017311</t>
  </si>
  <si>
    <t>——</t>
  </si>
  <si>
    <t>2023-03-13</t>
  </si>
  <si>
    <t>KG</t>
  </si>
  <si>
    <t>TCT0000043</t>
  </si>
  <si>
    <t>TCT0000039</t>
  </si>
  <si>
    <t>TCT0000038</t>
  </si>
  <si>
    <t>TCT0000037</t>
  </si>
  <si>
    <t>TCT0000035</t>
  </si>
  <si>
    <t>TCT0000033</t>
  </si>
  <si>
    <t>TCT0000032</t>
  </si>
  <si>
    <t>2023-06-09</t>
  </si>
  <si>
    <t>TCT0000031</t>
  </si>
  <si>
    <t>TCT0000029</t>
  </si>
  <si>
    <t>2023-12-08</t>
  </si>
  <si>
    <t>TCT0000028</t>
  </si>
  <si>
    <t>2024-09-14</t>
  </si>
  <si>
    <t>M2</t>
  </si>
  <si>
    <t>TCT0000057</t>
  </si>
  <si>
    <t>TST0000006</t>
  </si>
  <si>
    <t>EA</t>
  </si>
  <si>
    <t>SHT0017084</t>
  </si>
  <si>
    <t>SHT0017158</t>
  </si>
  <si>
    <t>TST0000059</t>
  </si>
  <si>
    <t>SHT0017063</t>
  </si>
  <si>
    <t>SHT0017157</t>
  </si>
  <si>
    <t>TWT0000064</t>
  </si>
  <si>
    <t>SLT0010269</t>
  </si>
  <si>
    <t>TST0000012</t>
  </si>
  <si>
    <t>X</t>
  </si>
  <si>
    <t>SHT0017064</t>
  </si>
  <si>
    <t>BFA0000400</t>
  </si>
  <si>
    <t>SHT0017089</t>
  </si>
  <si>
    <t>SHT0017066</t>
  </si>
  <si>
    <t>SHT0017065</t>
  </si>
  <si>
    <t>SHT0017062</t>
  </si>
  <si>
    <t>SHT0017061</t>
  </si>
  <si>
    <t>SHT0017060</t>
  </si>
  <si>
    <t>SHT0017156</t>
  </si>
  <si>
    <t>TMI0000144</t>
  </si>
  <si>
    <t>SHT0017098</t>
  </si>
  <si>
    <t>SHT0017099</t>
  </si>
  <si>
    <t>TWT0000063</t>
  </si>
  <si>
    <t>SHT0017102</t>
  </si>
  <si>
    <t>2024-09-19</t>
  </si>
  <si>
    <t>SHT0017059</t>
  </si>
  <si>
    <t>SHT0017058</t>
  </si>
  <si>
    <t>TST0000029</t>
  </si>
  <si>
    <t>SHT0017057</t>
  </si>
  <si>
    <t>SHT0017056</t>
  </si>
  <si>
    <t>TST0001800</t>
  </si>
  <si>
    <t>SHT0017055</t>
  </si>
  <si>
    <t>TST0000013</t>
  </si>
  <si>
    <t>SHT0017054</t>
  </si>
  <si>
    <t>SHT0017053</t>
  </si>
  <si>
    <t>TST0001803</t>
  </si>
  <si>
    <t>SHT0017052</t>
  </si>
  <si>
    <t>SHT0017051</t>
  </si>
  <si>
    <t>SHT0017050</t>
  </si>
  <si>
    <t>SHT0012269</t>
  </si>
  <si>
    <t>SHT0012268</t>
  </si>
  <si>
    <t>SHT0011825</t>
  </si>
  <si>
    <t>SHT0011809</t>
  </si>
  <si>
    <t>2021-10-30</t>
  </si>
  <si>
    <t>SHT0001972</t>
  </si>
  <si>
    <t>2023-10-17</t>
  </si>
  <si>
    <t>SHT0001903</t>
  </si>
  <si>
    <t>SHT0001898</t>
  </si>
  <si>
    <t>SHT0001060</t>
  </si>
  <si>
    <t>SHT0001058</t>
  </si>
  <si>
    <t>SHT0017049</t>
  </si>
  <si>
    <t>SHT0017095</t>
  </si>
  <si>
    <t>2024-08-14</t>
  </si>
  <si>
    <t>TMI0000146</t>
  </si>
  <si>
    <t>SHT0017085</t>
  </si>
  <si>
    <t>SHT0017070</t>
  </si>
  <si>
    <t>TST0001796</t>
  </si>
  <si>
    <t>SHT0017068</t>
  </si>
  <si>
    <t>TMI0010014</t>
  </si>
  <si>
    <t>SHT0017067</t>
  </si>
  <si>
    <t>SHT0016966</t>
  </si>
  <si>
    <t>SHT0016965</t>
  </si>
  <si>
    <t>SHT0016953</t>
  </si>
  <si>
    <t>2023-11-02</t>
  </si>
  <si>
    <t>SHT0016542</t>
  </si>
  <si>
    <t>SHT0016539</t>
  </si>
  <si>
    <t>SHT0013819</t>
  </si>
  <si>
    <t>SHT0013818</t>
  </si>
  <si>
    <t>SHT0002319</t>
  </si>
  <si>
    <t>SHT0002318</t>
  </si>
  <si>
    <t>2024-07-26</t>
  </si>
  <si>
    <t>TST0010019</t>
  </si>
  <si>
    <t>SHT0001861</t>
  </si>
  <si>
    <t>SHT0001860</t>
  </si>
  <si>
    <t>SHT0016421</t>
  </si>
  <si>
    <t>SHT0016620</t>
  </si>
  <si>
    <t>2024-01-05</t>
  </si>
  <si>
    <t>TMI0000135</t>
  </si>
  <si>
    <t>SHT0016548</t>
  </si>
  <si>
    <t>SHT0016241</t>
  </si>
  <si>
    <t>2023-06-10</t>
  </si>
  <si>
    <t>SHT0015606</t>
  </si>
  <si>
    <t>SHT0015756</t>
  </si>
  <si>
    <t>SHT0014511</t>
  </si>
  <si>
    <t>SHT0013932</t>
  </si>
  <si>
    <t>SHT0013256</t>
  </si>
  <si>
    <t>2023-11-13</t>
  </si>
  <si>
    <t>SHT0010812</t>
  </si>
  <si>
    <t>SHT0010811</t>
  </si>
  <si>
    <t>SHT0010314</t>
  </si>
  <si>
    <t>SHT0010313</t>
  </si>
  <si>
    <t>2024-04-23</t>
  </si>
  <si>
    <t>2022-07-04</t>
  </si>
  <si>
    <t>TWT0000001</t>
  </si>
  <si>
    <t>SHT0011520</t>
  </si>
  <si>
    <t>SHT0010306</t>
  </si>
  <si>
    <t>SHT0010058</t>
  </si>
  <si>
    <t>2022-10-29</t>
  </si>
  <si>
    <t>SHT0010057</t>
  </si>
  <si>
    <t>SHT0010054</t>
  </si>
  <si>
    <t>SHT0010052</t>
  </si>
  <si>
    <t>SHT0010051</t>
  </si>
  <si>
    <t>2022-11-29</t>
  </si>
  <si>
    <t>SHT0010050</t>
  </si>
  <si>
    <t>SHT0010049</t>
  </si>
  <si>
    <t>SHT0010047</t>
  </si>
  <si>
    <t>BAS0010003</t>
  </si>
  <si>
    <t>2024-10-01</t>
  </si>
  <si>
    <t>SHT0011517</t>
  </si>
  <si>
    <t>SHT0002456</t>
  </si>
  <si>
    <t>2023-06-29</t>
  </si>
  <si>
    <t>TMI0000106</t>
  </si>
  <si>
    <t>Ea</t>
  </si>
  <si>
    <t>SHT0001973</t>
  </si>
  <si>
    <t>TMI0000014</t>
  </si>
  <si>
    <t>2024-02-26</t>
  </si>
  <si>
    <t>TMI0000010</t>
  </si>
  <si>
    <t>SHT0001880</t>
  </si>
  <si>
    <t>SHT0001879</t>
  </si>
  <si>
    <t>SHT0001147</t>
  </si>
  <si>
    <t>BSP0000080</t>
  </si>
  <si>
    <t>BSP0000077</t>
  </si>
  <si>
    <t>M</t>
  </si>
  <si>
    <t>BPC0000019</t>
  </si>
  <si>
    <t>BFA0010096</t>
  </si>
  <si>
    <t>BFA0010060</t>
  </si>
  <si>
    <t>BFA0010040</t>
  </si>
  <si>
    <t>2024-10-12</t>
  </si>
  <si>
    <t>BFA0010037</t>
  </si>
  <si>
    <t>BFA0010022</t>
  </si>
  <si>
    <t>BFA0000846</t>
  </si>
  <si>
    <t>BFA0000561</t>
  </si>
  <si>
    <t>BFA0000018</t>
  </si>
  <si>
    <t>BFA0000010</t>
  </si>
  <si>
    <t>2023-10-10</t>
  </si>
  <si>
    <t>TMI0000137</t>
  </si>
  <si>
    <t>BFA0000003</t>
  </si>
  <si>
    <t>BCL0010023</t>
  </si>
  <si>
    <t>BCL0010019</t>
  </si>
  <si>
    <t>BCL0010010</t>
  </si>
  <si>
    <t>BAS0010005</t>
  </si>
  <si>
    <t>生效日期</t>
  </si>
  <si>
    <t>T</t>
  </si>
  <si>
    <t>虚</t>
  </si>
  <si>
    <t>序</t>
  </si>
  <si>
    <t>UM</t>
  </si>
  <si>
    <t>每件需求量</t>
  </si>
  <si>
    <t>组件</t>
  </si>
  <si>
    <t>层级</t>
  </si>
  <si>
    <t>父级物料</t>
  </si>
  <si>
    <t>总成名称</t>
  </si>
  <si>
    <t>QAD系统</t>
    <phoneticPr fontId="7" type="noConversion"/>
  </si>
  <si>
    <t>材料成本核定明细表</t>
  </si>
  <si>
    <t>材料成本：</t>
  </si>
  <si>
    <t>元</t>
  </si>
  <si>
    <t>系统</t>
  </si>
  <si>
    <t>物料名称</t>
  </si>
  <si>
    <t>P/M</t>
  </si>
  <si>
    <t>采购单价</t>
  </si>
  <si>
    <t>转包费</t>
  </si>
  <si>
    <t>材料成本</t>
  </si>
  <si>
    <t>QAD代码</t>
  </si>
  <si>
    <t>仰角连杆3轴套</t>
  </si>
  <si>
    <t>四管夹</t>
  </si>
  <si>
    <t>黑色防护毛毡</t>
  </si>
  <si>
    <t>海尔曼钣金扎带</t>
  </si>
  <si>
    <t>F扣</t>
  </si>
  <si>
    <t>Pa6尼龙增韧</t>
  </si>
  <si>
    <t>M8自锁螺母(白)</t>
  </si>
  <si>
    <t>内六角圆柱头螺钉</t>
  </si>
  <si>
    <t>销轴</t>
  </si>
  <si>
    <t>8*40螺丝 GB5783</t>
  </si>
  <si>
    <t>开口挡圈</t>
  </si>
  <si>
    <t>内梅花盘头三角牙自攻螺钉</t>
  </si>
  <si>
    <t>内梅花盘头带介自攻螺钉</t>
  </si>
  <si>
    <t>仰角旋转固定螺栓</t>
  </si>
  <si>
    <t>全钢大帽抽芯铆钉</t>
  </si>
  <si>
    <t>黑色防护胶管φ12mm</t>
  </si>
  <si>
    <t>回位簧</t>
  </si>
  <si>
    <t>开口挡圈φ3.5</t>
  </si>
  <si>
    <t>上限位缓冲块</t>
  </si>
  <si>
    <t>导向盒体</t>
  </si>
  <si>
    <t>X3000导向体盖</t>
  </si>
  <si>
    <t>黑色母</t>
  </si>
  <si>
    <t>ABS757</t>
  </si>
  <si>
    <t>H5座椅坐垫延伸滑块</t>
  </si>
  <si>
    <t>PPS-6345A  4HD9050</t>
  </si>
  <si>
    <t>绞架总成VDC电泳</t>
  </si>
  <si>
    <t>绞架总成VDC</t>
  </si>
  <si>
    <t>绞架轴套</t>
  </si>
  <si>
    <t>内绞架前滚轮轴</t>
  </si>
  <si>
    <t>内绞架后转轴</t>
  </si>
  <si>
    <t>内绞架支撑钣金</t>
  </si>
  <si>
    <t>板材SPFH590</t>
  </si>
  <si>
    <t>气囊支撑钣金</t>
  </si>
  <si>
    <t>阻尼器上固定钣金</t>
  </si>
  <si>
    <t>VDC阀上固定轴</t>
  </si>
  <si>
    <t>外绞架支撑钣金</t>
  </si>
  <si>
    <t>外绞架旋转轴</t>
  </si>
  <si>
    <t>阻尼器下固定钣金焊接总成</t>
  </si>
  <si>
    <t>内绞架支撑管VDC</t>
  </si>
  <si>
    <t>φ1.0焊丝</t>
  </si>
  <si>
    <t>φ0.8焊丝</t>
  </si>
  <si>
    <t>电泳表面积</t>
  </si>
  <si>
    <t>CR681/1000K-C1树脂</t>
  </si>
  <si>
    <t>CP524C/250K-C1色浆</t>
  </si>
  <si>
    <t>PPGsolvent-03/186K-C1溶</t>
  </si>
  <si>
    <t>GBA H7354/1表面活性剂</t>
  </si>
  <si>
    <t>5176脱脂剂</t>
  </si>
  <si>
    <t>V6559表调剂</t>
  </si>
  <si>
    <t>2600E4磷化补充剂</t>
  </si>
  <si>
    <t>H7101磷化添加剂(30KG)</t>
  </si>
  <si>
    <t>H7102镍添加剂</t>
  </si>
  <si>
    <t>H7001促进剂</t>
  </si>
  <si>
    <t>阻尼器上连接螺栓</t>
  </si>
  <si>
    <t>阻尼器下连接螺栓</t>
  </si>
  <si>
    <t>3.0滚轮</t>
  </si>
  <si>
    <t>滚轮金属轴</t>
  </si>
  <si>
    <t>POM-M90-44</t>
  </si>
  <si>
    <t>防尘罩</t>
  </si>
  <si>
    <t>座椅下限位缓冲块</t>
  </si>
  <si>
    <t>H6阻尼器金属轴套</t>
  </si>
  <si>
    <t>缓冲块支架组件电泳</t>
  </si>
  <si>
    <t>缓冲块支架组件</t>
  </si>
  <si>
    <t>阻尼调节机构总成</t>
  </si>
  <si>
    <t>3.1C绞架固定块</t>
  </si>
  <si>
    <t>PA6-GF30北鸿科</t>
  </si>
  <si>
    <t>下框电泳总成</t>
  </si>
  <si>
    <t>下框焊接总成</t>
  </si>
  <si>
    <t>下框左纵梁</t>
  </si>
  <si>
    <t>卷材SAPH440</t>
  </si>
  <si>
    <t>下框右纵梁</t>
  </si>
  <si>
    <t>纵梁支撑架</t>
  </si>
  <si>
    <t>支撑块</t>
  </si>
  <si>
    <t>防尘罩前支架</t>
  </si>
  <si>
    <t>防尘罩侧支架</t>
  </si>
  <si>
    <t>气囊下支架</t>
  </si>
  <si>
    <t>板材SPFH590酸洗板</t>
  </si>
  <si>
    <t>下框横梁</t>
  </si>
  <si>
    <t>板材SAPH440</t>
  </si>
  <si>
    <t>φ1.2焊丝</t>
  </si>
  <si>
    <t>3.1C气囊总成</t>
  </si>
  <si>
    <t>VDC阀（自适应）气路总成</t>
  </si>
  <si>
    <t>3.1C补偿气罐总成</t>
  </si>
  <si>
    <t>锁舌支撑块</t>
  </si>
  <si>
    <t>PA6-GF15本色</t>
  </si>
  <si>
    <t>加长锁舌</t>
  </si>
  <si>
    <t>仰角拉线</t>
  </si>
  <si>
    <t>卡板限位塑料件</t>
  </si>
  <si>
    <t>PA6本色</t>
  </si>
  <si>
    <t>座框电泳总成</t>
  </si>
  <si>
    <t>座框焊接总成</t>
  </si>
  <si>
    <t>仰角调节机构手柄钣金件</t>
  </si>
  <si>
    <t>仰角调节机构轴套</t>
  </si>
  <si>
    <t>右侧边板</t>
  </si>
  <si>
    <t>左侧边板</t>
  </si>
  <si>
    <t>罩壳前固定片</t>
  </si>
  <si>
    <t>仰角调节机构扭簧</t>
  </si>
  <si>
    <t>仰角调节机构阶梯轴</t>
  </si>
  <si>
    <t>左侧调角连接板焊接总成</t>
  </si>
  <si>
    <t>右侧调角连接板焊接总成</t>
  </si>
  <si>
    <t>座框前横梁</t>
  </si>
  <si>
    <t>座框后横梁</t>
  </si>
  <si>
    <t>座框后横梁加强板</t>
  </si>
  <si>
    <t>仰角卡板L</t>
  </si>
  <si>
    <t>仰角卡板R</t>
  </si>
  <si>
    <t>座盆限位支架</t>
  </si>
  <si>
    <t>仰角加强板L</t>
  </si>
  <si>
    <t>仰角加强板R</t>
  </si>
  <si>
    <t>仰角解锁机构</t>
  </si>
  <si>
    <t>仰角解锁机构片</t>
  </si>
  <si>
    <t>旋转轴套</t>
  </si>
  <si>
    <t>旋转块总成</t>
  </si>
  <si>
    <t>旋转块销轴</t>
  </si>
  <si>
    <t>上框电泳总成</t>
  </si>
  <si>
    <t>上框焊接总成</t>
  </si>
  <si>
    <t>上框后横梁</t>
  </si>
  <si>
    <t>上框前横梁</t>
  </si>
  <si>
    <t>上框左纵梁</t>
  </si>
  <si>
    <t>上框右纵梁</t>
  </si>
  <si>
    <t>卷收器固定板焊接总成</t>
  </si>
  <si>
    <t>安全带固定螺母7/16</t>
  </si>
  <si>
    <t>卷收器支架</t>
  </si>
  <si>
    <t>内绞架螺母轴套</t>
  </si>
  <si>
    <t>仰角拉线支架电泳</t>
  </si>
  <si>
    <t>仰角拉线支架</t>
  </si>
  <si>
    <t>热板材Q235</t>
  </si>
  <si>
    <t>旋转片电泳</t>
  </si>
  <si>
    <t>旋转片</t>
  </si>
  <si>
    <t>底座模块化总成</t>
  </si>
  <si>
    <t>2023-10-20</t>
  </si>
  <si>
    <t>SHT0010871</t>
  </si>
  <si>
    <t>SHT0001020</t>
  </si>
  <si>
    <t>SCS0004794</t>
  </si>
  <si>
    <t>SHT0016634</t>
  </si>
  <si>
    <t>SHT0016659</t>
  </si>
  <si>
    <t>SHT0001022</t>
  </si>
  <si>
    <t>SHT0016632</t>
  </si>
  <si>
    <t>SHT0016658</t>
  </si>
  <si>
    <t>2024-10-14</t>
  </si>
  <si>
    <t>SHT0014637</t>
  </si>
  <si>
    <t>2024-03-22</t>
  </si>
  <si>
    <t>TST0000033</t>
  </si>
  <si>
    <t>SHT0011978</t>
  </si>
  <si>
    <t>SHT0002660</t>
  </si>
  <si>
    <t>SHT0002054</t>
  </si>
  <si>
    <t>SHT0001945</t>
  </si>
  <si>
    <t>SHT0001087</t>
  </si>
  <si>
    <t>SHT0001082</t>
  </si>
  <si>
    <t>SHT0001957</t>
  </si>
  <si>
    <t>SHT0001996</t>
  </si>
  <si>
    <t>SHT0001950</t>
  </si>
  <si>
    <t>SHT0001086</t>
  </si>
  <si>
    <t>SHT0001959</t>
  </si>
  <si>
    <t>SHT0001994</t>
  </si>
  <si>
    <t>SHT0001075</t>
  </si>
  <si>
    <t>SHT0001053</t>
  </si>
  <si>
    <t>SHT0001005</t>
  </si>
  <si>
    <t>涡簧</t>
  </si>
  <si>
    <t>主驾左星盘 2534832X有轴</t>
  </si>
  <si>
    <t>主驾右星盘 1222086X无轴</t>
  </si>
  <si>
    <t>调角器右下连接板组件电泳</t>
  </si>
  <si>
    <t>调角器右下连接板组件</t>
  </si>
  <si>
    <t>罩壳固定片</t>
  </si>
  <si>
    <t>涡簧右固定片</t>
  </si>
  <si>
    <t>调角器右下连接板</t>
  </si>
  <si>
    <t>调角器左下连接板组件电泳</t>
  </si>
  <si>
    <t>调角器左下连接板组件</t>
  </si>
  <si>
    <t>涡簧左固定片</t>
  </si>
  <si>
    <t>调角器左下连接板</t>
  </si>
  <si>
    <t>主驾驶星盘塑料件黑色</t>
  </si>
  <si>
    <t>左侧调角器解锁把手电泳</t>
  </si>
  <si>
    <t>调角器手柄钣金件左</t>
  </si>
  <si>
    <t>联动杆</t>
  </si>
  <si>
    <t>调角器左上连接板总成电泳</t>
  </si>
  <si>
    <t>调角器左上连接板焊接总成</t>
  </si>
  <si>
    <t>涡簧固定座</t>
  </si>
  <si>
    <t>调角器左上连接板</t>
  </si>
  <si>
    <t>角度限位片</t>
  </si>
  <si>
    <t>调角器右上连接板总成电泳</t>
  </si>
  <si>
    <t>调角器右上连接板焊接总成</t>
  </si>
  <si>
    <t>调角器右上连接板</t>
  </si>
  <si>
    <t>P</t>
  </si>
  <si>
    <t>自制：</t>
    <phoneticPr fontId="3" type="noConversion"/>
  </si>
  <si>
    <t>外购：</t>
    <phoneticPr fontId="3" type="noConversion"/>
  </si>
  <si>
    <t>元</t>
    <phoneticPr fontId="3" type="noConversion"/>
  </si>
  <si>
    <t>类别</t>
    <phoneticPr fontId="3" type="noConversion"/>
  </si>
  <si>
    <t>备注</t>
    <phoneticPr fontId="7" type="noConversion"/>
  </si>
  <si>
    <t>外购</t>
    <phoneticPr fontId="3" type="noConversion"/>
  </si>
  <si>
    <t>自制</t>
    <phoneticPr fontId="3" type="noConversion"/>
  </si>
  <si>
    <t>材料成本</t>
    <phoneticPr fontId="3" type="noConversion"/>
  </si>
  <si>
    <t>合计</t>
    <phoneticPr fontId="3" type="noConversion"/>
  </si>
  <si>
    <t>人工</t>
    <phoneticPr fontId="3" type="noConversion"/>
  </si>
  <si>
    <t>燃动</t>
    <phoneticPr fontId="3" type="noConversion"/>
  </si>
  <si>
    <t>前工序</t>
    <phoneticPr fontId="3" type="noConversion"/>
  </si>
  <si>
    <t>焊接</t>
    <phoneticPr fontId="3" type="noConversion"/>
  </si>
  <si>
    <t>底座装配</t>
    <phoneticPr fontId="3" type="noConversion"/>
  </si>
  <si>
    <t>电泳</t>
    <phoneticPr fontId="3" type="noConversion"/>
  </si>
  <si>
    <t>人工、制费</t>
    <phoneticPr fontId="3" type="noConversion"/>
  </si>
  <si>
    <t>销售费用</t>
    <phoneticPr fontId="3" type="noConversion"/>
  </si>
  <si>
    <t>建议销价</t>
    <phoneticPr fontId="3" type="noConversion"/>
  </si>
  <si>
    <t>未税</t>
  </si>
  <si>
    <t>序</t>
    <phoneticPr fontId="7" type="noConversion"/>
  </si>
  <si>
    <t>物料号</t>
  </si>
  <si>
    <t>描述</t>
  </si>
  <si>
    <t>材质</t>
  </si>
  <si>
    <t>单件重量/㎏</t>
  </si>
  <si>
    <t>未税材料
单价/kg</t>
    <phoneticPr fontId="7" type="noConversion"/>
  </si>
  <si>
    <t>料费
/件</t>
    <phoneticPr fontId="7" type="noConversion"/>
  </si>
  <si>
    <t>设备</t>
  </si>
  <si>
    <t>开模
数/h</t>
    <phoneticPr fontId="7" type="noConversion"/>
  </si>
  <si>
    <t>周期s</t>
  </si>
  <si>
    <t>一模
数量</t>
    <phoneticPr fontId="7" type="noConversion"/>
  </si>
  <si>
    <t>电功率</t>
  </si>
  <si>
    <t>电费
单价</t>
    <phoneticPr fontId="7" type="noConversion"/>
  </si>
  <si>
    <t>工资/
小时</t>
    <phoneticPr fontId="7" type="noConversion"/>
  </si>
  <si>
    <t>工资
/件</t>
    <phoneticPr fontId="7" type="noConversion"/>
  </si>
  <si>
    <t>外购件</t>
  </si>
  <si>
    <t>丝印/
冲孔</t>
    <phoneticPr fontId="7" type="noConversion"/>
  </si>
  <si>
    <t>销售费用
包装运费</t>
    <phoneticPr fontId="7" type="noConversion"/>
  </si>
  <si>
    <t>内部报价（未税）</t>
    <phoneticPr fontId="7" type="noConversion"/>
  </si>
  <si>
    <t>号</t>
    <phoneticPr fontId="7" type="noConversion"/>
  </si>
  <si>
    <t>净重</t>
  </si>
  <si>
    <t>毛重</t>
  </si>
  <si>
    <t>包装费</t>
    <phoneticPr fontId="7" type="noConversion"/>
  </si>
  <si>
    <t>运费</t>
    <phoneticPr fontId="7" type="noConversion"/>
  </si>
  <si>
    <t>SHT0011971</t>
  </si>
  <si>
    <t>左侧罩壳</t>
  </si>
  <si>
    <t>SHT0017587</t>
  </si>
  <si>
    <t>TP30黑色P1M6K-JF01</t>
  </si>
  <si>
    <t>MA6000IIS/3200</t>
  </si>
  <si>
    <t>系数1.18</t>
    <phoneticPr fontId="3" type="noConversion"/>
  </si>
  <si>
    <t>系数1.03</t>
    <phoneticPr fontId="3" type="noConversion"/>
  </si>
  <si>
    <t>制造费用</t>
    <phoneticPr fontId="3" type="noConversion"/>
  </si>
  <si>
    <t>外购件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</si>
</sst>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[$-804]aaaa;@"/>
    <numFmt numFmtId="177" formatCode="0.00_ "/>
    <numFmt numFmtId="178" formatCode="###,###,###,###,###,##0"/>
    <numFmt numFmtId="179" formatCode="#,###,##0.0########"/>
    <numFmt numFmtId="180" formatCode="0.00_);[Red]\(0.00\)"/>
    <numFmt numFmtId="181" formatCode="0.0000_);[Red]\(0.0000\)"/>
    <numFmt numFmtId="182" formatCode="#,##0.00_ "/>
    <numFmt numFmtId="183" formatCode="0_ "/>
    <numFmt numFmtId="188" formatCode="0.000_);[Red]\(0.000\)"/>
  </numFmts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20"/>
      <name val="微软雅黑"/>
      <family val="2"/>
      <charset val="134"/>
    </font>
    <font>
      <sz val="9"/>
      <name val="等线"/>
      <family val="2"/>
      <charset val="134"/>
      <scheme val="minor"/>
    </font>
    <font>
      <sz val="10"/>
      <color indexed="8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7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center" vertical="center"/>
    </xf>
    <xf numFmtId="179" fontId="4" fillId="0" borderId="0" xfId="2" applyNumberFormat="1" applyFont="1" applyAlignment="1">
      <alignment horizontal="right" vertical="center"/>
    </xf>
    <xf numFmtId="0" fontId="6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0" fontId="4" fillId="0" borderId="0" xfId="0" applyNumberFormat="1" applyFont="1">
      <alignment vertical="center"/>
    </xf>
    <xf numFmtId="180" fontId="4" fillId="4" borderId="0" xfId="0" applyNumberFormat="1" applyFont="1" applyFill="1">
      <alignment vertical="center"/>
    </xf>
    <xf numFmtId="0" fontId="6" fillId="5" borderId="0" xfId="0" applyFont="1" applyFill="1" applyAlignment="1">
      <alignment horizontal="center" vertical="center"/>
    </xf>
    <xf numFmtId="180" fontId="6" fillId="3" borderId="0" xfId="3" applyNumberFormat="1" applyFont="1" applyFill="1" applyAlignment="1">
      <alignment horizontal="center" vertical="center"/>
    </xf>
    <xf numFmtId="180" fontId="6" fillId="6" borderId="0" xfId="0" applyNumberFormat="1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180" fontId="4" fillId="0" borderId="0" xfId="2" applyNumberFormat="1" applyFont="1"/>
    <xf numFmtId="180" fontId="4" fillId="0" borderId="0" xfId="0" applyNumberFormat="1" applyFont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81" fontId="10" fillId="0" borderId="6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180" fontId="10" fillId="0" borderId="10" xfId="0" applyNumberFormat="1" applyFont="1" applyBorder="1" applyAlignment="1">
      <alignment horizontal="center" vertical="center" wrapText="1"/>
    </xf>
    <xf numFmtId="182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18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80" fontId="10" fillId="0" borderId="10" xfId="1" applyNumberFormat="1" applyFont="1" applyFill="1" applyBorder="1" applyAlignment="1">
      <alignment horizontal="center" vertical="center"/>
    </xf>
    <xf numFmtId="43" fontId="10" fillId="0" borderId="10" xfId="1" applyFont="1" applyFill="1" applyBorder="1" applyAlignment="1">
      <alignment horizontal="center" vertical="center" wrapText="1"/>
    </xf>
    <xf numFmtId="182" fontId="10" fillId="0" borderId="3" xfId="1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0" fontId="10" fillId="0" borderId="11" xfId="0" applyNumberFormat="1" applyFont="1" applyBorder="1" applyAlignment="1">
      <alignment horizontal="center" vertical="center" wrapText="1"/>
    </xf>
    <xf numFmtId="182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shrinkToFit="1"/>
    </xf>
    <xf numFmtId="183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80" fontId="10" fillId="0" borderId="11" xfId="1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 wrapText="1"/>
    </xf>
    <xf numFmtId="182" fontId="10" fillId="0" borderId="3" xfId="1" applyNumberFormat="1" applyFont="1" applyFill="1" applyBorder="1" applyAlignment="1">
      <alignment horizontal="center" vertical="center" wrapText="1"/>
    </xf>
    <xf numFmtId="176" fontId="11" fillId="2" borderId="8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176" fontId="11" fillId="2" borderId="7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 wrapText="1"/>
    </xf>
    <xf numFmtId="180" fontId="11" fillId="2" borderId="3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88" fontId="12" fillId="0" borderId="3" xfId="0" applyNumberFormat="1" applyFont="1" applyBorder="1">
      <alignment vertical="center"/>
    </xf>
    <xf numFmtId="180" fontId="12" fillId="0" borderId="3" xfId="0" applyNumberFormat="1" applyFont="1" applyBorder="1">
      <alignment vertical="center"/>
    </xf>
    <xf numFmtId="0" fontId="12" fillId="0" borderId="3" xfId="0" applyFont="1" applyBorder="1" applyAlignment="1">
      <alignment vertical="center" shrinkToFit="1"/>
    </xf>
    <xf numFmtId="183" fontId="12" fillId="0" borderId="3" xfId="0" applyNumberFormat="1" applyFont="1" applyBorder="1">
      <alignment vertical="center"/>
    </xf>
    <xf numFmtId="0" fontId="12" fillId="0" borderId="3" xfId="0" applyFont="1" applyBorder="1">
      <alignment vertical="center"/>
    </xf>
    <xf numFmtId="180" fontId="12" fillId="0" borderId="3" xfId="1" applyNumberFormat="1" applyFont="1" applyBorder="1" applyAlignment="1">
      <alignment vertical="center"/>
    </xf>
    <xf numFmtId="0" fontId="12" fillId="0" borderId="0" xfId="0" applyFont="1">
      <alignment vertical="center"/>
    </xf>
    <xf numFmtId="180" fontId="4" fillId="0" borderId="3" xfId="1" applyNumberFormat="1" applyFont="1" applyBorder="1" applyAlignment="1">
      <alignment vertical="center" wrapText="1"/>
    </xf>
    <xf numFmtId="177" fontId="12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14F6EA5-F61B-4AC9-8B80-EC753FB1295E}"/>
    <cellStyle name="常规 3" xfId="3" xr:uid="{246C55D8-C393-4AC8-9949-C03145F5B697}"/>
    <cellStyle name="千位分隔" xfId="1" builtinId="3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D82E-9D4B-4D81-8D4C-2FCF56C7328E}">
  <dimension ref="A1:U10"/>
  <sheetViews>
    <sheetView tabSelected="1" workbookViewId="0">
      <selection activeCell="L16" sqref="L16"/>
    </sheetView>
  </sheetViews>
  <sheetFormatPr defaultRowHeight="14.25"/>
  <cols>
    <col min="1" max="1" width="5.75" bestFit="1" customWidth="1"/>
    <col min="3" max="3" width="21.25" bestFit="1" customWidth="1"/>
    <col min="4" max="4" width="11.75" bestFit="1" customWidth="1"/>
    <col min="5" max="6" width="7.375" bestFit="1" customWidth="1"/>
    <col min="8" max="8" width="5.375" bestFit="1" customWidth="1"/>
    <col min="10" max="10" width="5.375" bestFit="1" customWidth="1"/>
    <col min="11" max="11" width="5.5" bestFit="1" customWidth="1"/>
    <col min="12" max="12" width="6.375" bestFit="1" customWidth="1"/>
    <col min="13" max="13" width="6.5" bestFit="1" customWidth="1"/>
    <col min="14" max="15" width="5.5" bestFit="1" customWidth="1"/>
    <col min="18" max="19" width="6.375" bestFit="1" customWidth="1"/>
    <col min="20" max="20" width="7.375" bestFit="1" customWidth="1"/>
  </cols>
  <sheetData>
    <row r="1" spans="1:21" ht="27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6.5">
      <c r="A2" s="52" t="s">
        <v>1</v>
      </c>
      <c r="B2" s="52" t="s">
        <v>2</v>
      </c>
      <c r="C2" s="52" t="s">
        <v>3</v>
      </c>
      <c r="D2" s="52" t="s">
        <v>4</v>
      </c>
      <c r="E2" s="53" t="s">
        <v>381</v>
      </c>
      <c r="F2" s="54"/>
      <c r="G2" s="55"/>
      <c r="H2" s="53" t="s">
        <v>385</v>
      </c>
      <c r="I2" s="55"/>
      <c r="J2" s="53" t="s">
        <v>386</v>
      </c>
      <c r="K2" s="55"/>
      <c r="L2" s="53" t="s">
        <v>387</v>
      </c>
      <c r="M2" s="55"/>
      <c r="N2" s="53" t="s">
        <v>388</v>
      </c>
      <c r="O2" s="55"/>
      <c r="P2" s="56" t="s">
        <v>389</v>
      </c>
      <c r="Q2" s="56" t="s">
        <v>424</v>
      </c>
      <c r="R2" s="53" t="s">
        <v>390</v>
      </c>
      <c r="S2" s="55"/>
      <c r="T2" s="56" t="s">
        <v>425</v>
      </c>
      <c r="U2" s="57" t="s">
        <v>391</v>
      </c>
    </row>
    <row r="3" spans="1:21" ht="16.5">
      <c r="A3" s="58"/>
      <c r="B3" s="58"/>
      <c r="C3" s="58"/>
      <c r="D3" s="58"/>
      <c r="E3" s="56" t="s">
        <v>379</v>
      </c>
      <c r="F3" s="56" t="s">
        <v>380</v>
      </c>
      <c r="G3" s="56" t="s">
        <v>382</v>
      </c>
      <c r="H3" s="56" t="s">
        <v>383</v>
      </c>
      <c r="I3" s="56" t="s">
        <v>384</v>
      </c>
      <c r="J3" s="56" t="s">
        <v>383</v>
      </c>
      <c r="K3" s="56" t="s">
        <v>384</v>
      </c>
      <c r="L3" s="56" t="s">
        <v>383</v>
      </c>
      <c r="M3" s="56" t="s">
        <v>384</v>
      </c>
      <c r="N3" s="56" t="s">
        <v>383</v>
      </c>
      <c r="O3" s="56" t="s">
        <v>384</v>
      </c>
      <c r="P3" s="56" t="s">
        <v>382</v>
      </c>
      <c r="Q3" s="59" t="s">
        <v>422</v>
      </c>
      <c r="R3" s="56" t="s">
        <v>5</v>
      </c>
      <c r="S3" s="56" t="s">
        <v>6</v>
      </c>
      <c r="T3" s="59" t="s">
        <v>423</v>
      </c>
      <c r="U3" s="60" t="s">
        <v>392</v>
      </c>
    </row>
    <row r="4" spans="1:21" ht="16.5">
      <c r="A4" s="61" t="s">
        <v>7</v>
      </c>
      <c r="B4" s="62"/>
      <c r="C4" s="3" t="s">
        <v>8</v>
      </c>
      <c r="D4" s="4" t="s">
        <v>9</v>
      </c>
      <c r="E4" s="63">
        <f>'SHT0017094'!N1</f>
        <v>173.5247995613995</v>
      </c>
      <c r="F4" s="63">
        <f>'SHT0017094'!L1</f>
        <v>416.26296751175346</v>
      </c>
      <c r="G4" s="64">
        <f>E4+F4</f>
        <v>589.78776707315296</v>
      </c>
      <c r="H4" s="64">
        <v>4.3931111111111099</v>
      </c>
      <c r="I4" s="64">
        <v>2.0297000000000001</v>
      </c>
      <c r="J4" s="64">
        <v>9.7808816666666694</v>
      </c>
      <c r="K4" s="64">
        <v>4.5094428866366396</v>
      </c>
      <c r="L4" s="64">
        <v>23.984000000000002</v>
      </c>
      <c r="M4" s="64">
        <v>3.54</v>
      </c>
      <c r="N4" s="64">
        <v>2.25</v>
      </c>
      <c r="O4" s="64">
        <v>3.645</v>
      </c>
      <c r="P4" s="64">
        <f>SUM(H4:O4)</f>
        <v>54.13213566441442</v>
      </c>
      <c r="Q4" s="64">
        <f>(F4+P4)*1.18</f>
        <v>555.0662217478781</v>
      </c>
      <c r="R4" s="64">
        <v>0.7</v>
      </c>
      <c r="S4" s="64">
        <v>13.3495145631068</v>
      </c>
      <c r="T4" s="64">
        <f>E4*1.03</f>
        <v>178.73054354824149</v>
      </c>
      <c r="U4" s="64">
        <f>SUM(Q4:T4)</f>
        <v>747.84627985922646</v>
      </c>
    </row>
    <row r="5" spans="1:21" ht="16.5">
      <c r="A5" s="61" t="s">
        <v>7</v>
      </c>
      <c r="B5" s="65"/>
      <c r="C5" s="3" t="s">
        <v>10</v>
      </c>
      <c r="D5" s="4" t="s">
        <v>11</v>
      </c>
      <c r="E5" s="63">
        <f>'SHT0017311'!N1</f>
        <v>29.057816320145008</v>
      </c>
      <c r="F5" s="63">
        <f>'SHT0017311'!L1</f>
        <v>27.07732335971</v>
      </c>
      <c r="G5" s="64">
        <f>E5+F5</f>
        <v>56.135139679855008</v>
      </c>
      <c r="H5" s="64" t="s">
        <v>12</v>
      </c>
      <c r="I5" s="64" t="s">
        <v>12</v>
      </c>
      <c r="J5" s="64">
        <v>1.3960916666666701</v>
      </c>
      <c r="K5" s="64">
        <v>0.58820175957207199</v>
      </c>
      <c r="L5" s="64" t="s">
        <v>12</v>
      </c>
      <c r="M5" s="64" t="s">
        <v>12</v>
      </c>
      <c r="N5" s="64">
        <v>0.54</v>
      </c>
      <c r="O5" s="64">
        <v>0.82250000000000001</v>
      </c>
      <c r="P5" s="64">
        <f>SUM(H5:O5)</f>
        <v>3.346793426238742</v>
      </c>
      <c r="Q5" s="64">
        <f>(F5+P5)*1.18</f>
        <v>35.900457807419514</v>
      </c>
      <c r="R5" s="64">
        <v>7.0000000000000007E-2</v>
      </c>
      <c r="S5" s="64">
        <v>1.3</v>
      </c>
      <c r="T5" s="64">
        <f>E5*1.03</f>
        <v>29.929550809749358</v>
      </c>
      <c r="U5" s="64">
        <f>SUM(Q5:T5)</f>
        <v>67.200008617168862</v>
      </c>
    </row>
    <row r="7" spans="1:21" ht="16.5">
      <c r="A7" s="27" t="s">
        <v>393</v>
      </c>
      <c r="B7" s="28" t="s">
        <v>394</v>
      </c>
      <c r="C7" s="29" t="s">
        <v>395</v>
      </c>
      <c r="D7" s="30" t="s">
        <v>396</v>
      </c>
      <c r="E7" s="31" t="s">
        <v>397</v>
      </c>
      <c r="F7" s="32"/>
      <c r="G7" s="33" t="s">
        <v>398</v>
      </c>
      <c r="H7" s="34" t="s">
        <v>399</v>
      </c>
      <c r="I7" s="35" t="s">
        <v>400</v>
      </c>
      <c r="J7" s="33" t="s">
        <v>401</v>
      </c>
      <c r="K7" s="36" t="s">
        <v>402</v>
      </c>
      <c r="L7" s="37" t="s">
        <v>403</v>
      </c>
      <c r="M7" s="30" t="s">
        <v>404</v>
      </c>
      <c r="N7" s="37" t="s">
        <v>405</v>
      </c>
      <c r="O7" s="37" t="s">
        <v>406</v>
      </c>
      <c r="P7" s="33" t="s">
        <v>407</v>
      </c>
      <c r="Q7" s="38" t="s">
        <v>408</v>
      </c>
      <c r="R7" s="40" t="s">
        <v>410</v>
      </c>
      <c r="S7" s="40"/>
      <c r="T7" s="39" t="s">
        <v>409</v>
      </c>
      <c r="U7" s="37" t="s">
        <v>411</v>
      </c>
    </row>
    <row r="8" spans="1:21" ht="16.5">
      <c r="A8" s="41" t="s">
        <v>412</v>
      </c>
      <c r="B8" s="28"/>
      <c r="C8" s="29"/>
      <c r="D8" s="42"/>
      <c r="E8" s="43" t="s">
        <v>413</v>
      </c>
      <c r="F8" s="43" t="s">
        <v>414</v>
      </c>
      <c r="G8" s="44"/>
      <c r="H8" s="45"/>
      <c r="I8" s="46"/>
      <c r="J8" s="44"/>
      <c r="K8" s="47"/>
      <c r="L8" s="48"/>
      <c r="M8" s="42"/>
      <c r="N8" s="48"/>
      <c r="O8" s="48"/>
      <c r="P8" s="44"/>
      <c r="Q8" s="49"/>
      <c r="R8" s="51" t="s">
        <v>415</v>
      </c>
      <c r="S8" s="51" t="s">
        <v>416</v>
      </c>
      <c r="T8" s="50"/>
      <c r="U8" s="48"/>
    </row>
    <row r="9" spans="1:21" ht="33">
      <c r="A9" s="66">
        <v>1</v>
      </c>
      <c r="B9" s="67" t="s">
        <v>417</v>
      </c>
      <c r="C9" s="67" t="s">
        <v>418</v>
      </c>
      <c r="D9" s="76" t="s">
        <v>420</v>
      </c>
      <c r="E9" s="68">
        <v>0.33300000000000002</v>
      </c>
      <c r="F9" s="68">
        <v>0.33900000000000002</v>
      </c>
      <c r="G9" s="69">
        <v>6.7256999999999998</v>
      </c>
      <c r="H9" s="69">
        <f>F9*G9</f>
        <v>2.2800123000000001</v>
      </c>
      <c r="I9" s="70" t="s">
        <v>421</v>
      </c>
      <c r="J9" s="71">
        <v>55.384615384615401</v>
      </c>
      <c r="K9" s="71">
        <f t="shared" ref="K9" si="0">3600/J9</f>
        <v>64.999999999999986</v>
      </c>
      <c r="L9" s="66">
        <v>1</v>
      </c>
      <c r="M9" s="72">
        <v>121.5</v>
      </c>
      <c r="N9" s="72">
        <v>0.76</v>
      </c>
      <c r="O9" s="72">
        <v>22.5</v>
      </c>
      <c r="P9" s="69">
        <f t="shared" ref="P9" si="1">O9/J9/L9</f>
        <v>0.40624999999999989</v>
      </c>
      <c r="Q9" s="73"/>
      <c r="R9" s="75">
        <f t="shared" ref="R9" si="2">39.3472/200+8.8889/30</f>
        <v>0.49303266666666667</v>
      </c>
      <c r="S9" s="75">
        <f>35/30</f>
        <v>1.1666666666666667</v>
      </c>
      <c r="T9" s="74"/>
      <c r="U9" s="69">
        <f>(H9+P9+(M9*N9/J9/L9)/2)*1.11+Q9*1.03+R9+S9+T9</f>
        <v>5.566774236333333</v>
      </c>
    </row>
    <row r="10" spans="1:21" ht="33">
      <c r="A10" s="66">
        <v>2</v>
      </c>
      <c r="B10" s="67" t="s">
        <v>419</v>
      </c>
      <c r="C10" s="67" t="s">
        <v>418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</sheetData>
  <mergeCells count="29">
    <mergeCell ref="T7:T8"/>
    <mergeCell ref="R7:S7"/>
    <mergeCell ref="U7:U8"/>
    <mergeCell ref="L7:L8"/>
    <mergeCell ref="M7:M8"/>
    <mergeCell ref="N7:N8"/>
    <mergeCell ref="O7:O8"/>
    <mergeCell ref="P7:P8"/>
    <mergeCell ref="Q7:Q8"/>
    <mergeCell ref="G7:G8"/>
    <mergeCell ref="H7:H8"/>
    <mergeCell ref="I7:I8"/>
    <mergeCell ref="J7:J8"/>
    <mergeCell ref="K7:K8"/>
    <mergeCell ref="C2:C3"/>
    <mergeCell ref="D2:D3"/>
    <mergeCell ref="B7:B8"/>
    <mergeCell ref="C7:C8"/>
    <mergeCell ref="D7:D8"/>
    <mergeCell ref="E7:F7"/>
    <mergeCell ref="A1:U1"/>
    <mergeCell ref="E2:G2"/>
    <mergeCell ref="H2:I2"/>
    <mergeCell ref="J2:K2"/>
    <mergeCell ref="L2:M2"/>
    <mergeCell ref="N2:O2"/>
    <mergeCell ref="R2:S2"/>
    <mergeCell ref="A2:A3"/>
    <mergeCell ref="B2:B3"/>
  </mergeCells>
  <phoneticPr fontId="3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45F3-323B-4087-903F-D69719FF994F}">
  <dimension ref="A1:N222"/>
  <sheetViews>
    <sheetView workbookViewId="0">
      <selection activeCell="Q24" sqref="Q24"/>
    </sheetView>
  </sheetViews>
  <sheetFormatPr defaultColWidth="7" defaultRowHeight="12.75" customHeight="1"/>
  <cols>
    <col min="1" max="1" width="7.625" style="6" bestFit="1" customWidth="1"/>
    <col min="2" max="2" width="11" style="6" bestFit="1" customWidth="1"/>
    <col min="3" max="3" width="21.125" style="6" bestFit="1" customWidth="1"/>
    <col min="4" max="4" width="12.25" style="5" bestFit="1" customWidth="1"/>
    <col min="5" max="5" width="4.375" style="6" bestFit="1" customWidth="1"/>
    <col min="6" max="6" width="4.5" style="6" bestFit="1" customWidth="1"/>
    <col min="7" max="7" width="3.125" style="6" bestFit="1" customWidth="1"/>
    <col min="8" max="8" width="2.5" style="6" bestFit="1" customWidth="1"/>
    <col min="9" max="9" width="11.25" style="6" bestFit="1" customWidth="1"/>
    <col min="10" max="10" width="4.375" style="5" customWidth="1"/>
    <col min="11" max="12" width="7" style="5"/>
    <col min="13" max="14" width="7.375" style="5" bestFit="1" customWidth="1"/>
    <col min="15" max="16384" width="7" style="5"/>
  </cols>
  <sheetData>
    <row r="1" spans="1:14" ht="16.5">
      <c r="A1" s="11" t="s">
        <v>179</v>
      </c>
      <c r="B1" s="11" t="s">
        <v>192</v>
      </c>
      <c r="C1" s="11" t="s">
        <v>181</v>
      </c>
      <c r="D1" s="12" t="s">
        <v>182</v>
      </c>
      <c r="E1" s="12"/>
      <c r="F1" s="13" t="s">
        <v>183</v>
      </c>
      <c r="G1" s="13"/>
      <c r="H1" s="13"/>
      <c r="I1" s="13"/>
      <c r="J1" s="11" t="s">
        <v>377</v>
      </c>
      <c r="K1" s="11" t="s">
        <v>374</v>
      </c>
      <c r="L1" s="17">
        <f>SUMIF($J3:$J221,"M",$M3:$M221)</f>
        <v>416.26296751175346</v>
      </c>
      <c r="M1" s="11" t="s">
        <v>375</v>
      </c>
      <c r="N1" s="25">
        <f>M2-L1</f>
        <v>173.5247995613995</v>
      </c>
    </row>
    <row r="2" spans="1:14" ht="15.2" customHeight="1">
      <c r="A2" s="7" t="s">
        <v>180</v>
      </c>
      <c r="B2" s="7" t="s">
        <v>9</v>
      </c>
      <c r="C2" s="14" t="s">
        <v>320</v>
      </c>
      <c r="D2" s="15" t="s">
        <v>184</v>
      </c>
      <c r="E2" s="14" t="s">
        <v>185</v>
      </c>
      <c r="F2" s="13"/>
      <c r="G2" s="13"/>
      <c r="H2" s="13"/>
      <c r="I2" s="13"/>
      <c r="J2" s="11" t="s">
        <v>186</v>
      </c>
      <c r="K2" s="12" t="s">
        <v>184</v>
      </c>
      <c r="L2" s="12"/>
      <c r="M2" s="16">
        <f>SUMIF($A4:$A222,1,M4:M222)</f>
        <v>589.78776707315296</v>
      </c>
      <c r="N2" s="26" t="s">
        <v>376</v>
      </c>
    </row>
    <row r="3" spans="1:14" ht="15.2" customHeight="1">
      <c r="A3" s="10" t="s">
        <v>179</v>
      </c>
      <c r="B3" s="10" t="s">
        <v>178</v>
      </c>
      <c r="C3" s="18" t="s">
        <v>187</v>
      </c>
      <c r="D3" s="19" t="s">
        <v>177</v>
      </c>
      <c r="E3" s="21" t="s">
        <v>176</v>
      </c>
      <c r="F3" s="18" t="s">
        <v>175</v>
      </c>
      <c r="G3" s="18" t="s">
        <v>174</v>
      </c>
      <c r="H3" s="18" t="s">
        <v>173</v>
      </c>
      <c r="I3" s="18" t="s">
        <v>172</v>
      </c>
      <c r="J3" s="18" t="s">
        <v>188</v>
      </c>
      <c r="K3" s="22" t="s">
        <v>189</v>
      </c>
      <c r="L3" s="22" t="s">
        <v>190</v>
      </c>
      <c r="M3" s="20" t="s">
        <v>191</v>
      </c>
      <c r="N3" s="22" t="s">
        <v>378</v>
      </c>
    </row>
    <row r="4" spans="1:14" ht="15.2" customHeight="1">
      <c r="A4" s="7">
        <v>1</v>
      </c>
      <c r="B4" s="7" t="s">
        <v>171</v>
      </c>
      <c r="C4" s="14" t="s">
        <v>193</v>
      </c>
      <c r="D4" s="9">
        <v>4</v>
      </c>
      <c r="E4" s="7" t="s">
        <v>31</v>
      </c>
      <c r="F4" s="8">
        <v>10</v>
      </c>
      <c r="I4" s="7" t="s">
        <v>27</v>
      </c>
      <c r="J4" s="7" t="s">
        <v>373</v>
      </c>
      <c r="K4" s="5">
        <v>1.4059999999999999</v>
      </c>
      <c r="M4" s="24">
        <f>D4*(K4+L4)</f>
        <v>5.6239999999999997</v>
      </c>
    </row>
    <row r="5" spans="1:14" ht="15.2" customHeight="1">
      <c r="A5" s="7">
        <v>1</v>
      </c>
      <c r="B5" s="7" t="s">
        <v>170</v>
      </c>
      <c r="C5" s="14" t="s">
        <v>194</v>
      </c>
      <c r="D5" s="9">
        <v>1</v>
      </c>
      <c r="E5" s="7" t="s">
        <v>31</v>
      </c>
      <c r="F5" s="8">
        <v>10</v>
      </c>
      <c r="I5" s="7" t="s">
        <v>27</v>
      </c>
      <c r="J5" s="7" t="s">
        <v>373</v>
      </c>
      <c r="K5" s="5">
        <v>0.18</v>
      </c>
      <c r="M5" s="24">
        <f>D5*(K5+L5)</f>
        <v>0.18</v>
      </c>
    </row>
    <row r="6" spans="1:14" ht="15.2" customHeight="1">
      <c r="A6" s="7">
        <v>1</v>
      </c>
      <c r="B6" s="7" t="s">
        <v>169</v>
      </c>
      <c r="C6" s="14" t="s">
        <v>195</v>
      </c>
      <c r="D6" s="9">
        <v>1</v>
      </c>
      <c r="E6" s="7" t="s">
        <v>31</v>
      </c>
      <c r="F6" s="8">
        <v>10</v>
      </c>
      <c r="I6" s="7" t="s">
        <v>27</v>
      </c>
      <c r="J6" s="7" t="s">
        <v>373</v>
      </c>
      <c r="K6" s="5">
        <v>0.27</v>
      </c>
      <c r="M6" s="24">
        <f>D6*(K6+L6)</f>
        <v>0.27</v>
      </c>
    </row>
    <row r="7" spans="1:14" ht="15.2" customHeight="1">
      <c r="A7" s="7">
        <v>1</v>
      </c>
      <c r="B7" s="7" t="s">
        <v>168</v>
      </c>
      <c r="C7" s="14" t="s">
        <v>196</v>
      </c>
      <c r="D7" s="9">
        <v>1</v>
      </c>
      <c r="E7" s="7" t="s">
        <v>31</v>
      </c>
      <c r="F7" s="8">
        <v>10</v>
      </c>
      <c r="I7" s="7" t="s">
        <v>27</v>
      </c>
      <c r="J7" s="7" t="s">
        <v>373</v>
      </c>
      <c r="K7" s="5">
        <v>0.53</v>
      </c>
      <c r="M7" s="24">
        <f>D7*(K7+L7)</f>
        <v>0.53</v>
      </c>
    </row>
    <row r="8" spans="1:14" ht="15.2" customHeight="1">
      <c r="A8" s="7">
        <v>1</v>
      </c>
      <c r="B8" s="7" t="s">
        <v>167</v>
      </c>
      <c r="C8" s="14" t="s">
        <v>197</v>
      </c>
      <c r="D8" s="9">
        <v>28</v>
      </c>
      <c r="E8" s="7" t="s">
        <v>31</v>
      </c>
      <c r="F8" s="8">
        <v>10</v>
      </c>
      <c r="I8" s="7" t="s">
        <v>27</v>
      </c>
      <c r="J8" s="7" t="s">
        <v>153</v>
      </c>
      <c r="K8" s="24">
        <f>M9</f>
        <v>2.4623974000000003E-2</v>
      </c>
      <c r="M8" s="24">
        <f>D8*(K8+L8)</f>
        <v>0.68947127200000013</v>
      </c>
    </row>
    <row r="9" spans="1:14" ht="15.2" customHeight="1">
      <c r="A9" s="7">
        <v>2</v>
      </c>
      <c r="B9" s="7" t="s">
        <v>166</v>
      </c>
      <c r="C9" s="14" t="s">
        <v>198</v>
      </c>
      <c r="D9" s="9">
        <v>1.34E-3</v>
      </c>
      <c r="E9" s="7" t="s">
        <v>14</v>
      </c>
      <c r="F9" s="8">
        <v>90</v>
      </c>
      <c r="I9" s="7" t="s">
        <v>165</v>
      </c>
      <c r="J9" s="7" t="s">
        <v>373</v>
      </c>
      <c r="K9" s="5">
        <v>18.376100000000001</v>
      </c>
      <c r="M9" s="24">
        <f>D9*(K9+L9)</f>
        <v>2.4623974000000003E-2</v>
      </c>
    </row>
    <row r="10" spans="1:14" ht="15.2" customHeight="1">
      <c r="A10" s="7">
        <v>1</v>
      </c>
      <c r="B10" s="7" t="s">
        <v>164</v>
      </c>
      <c r="C10" s="14" t="s">
        <v>199</v>
      </c>
      <c r="D10" s="9">
        <v>5</v>
      </c>
      <c r="E10" s="7" t="s">
        <v>143</v>
      </c>
      <c r="F10" s="8">
        <v>10</v>
      </c>
      <c r="I10" s="7" t="s">
        <v>27</v>
      </c>
      <c r="J10" s="7" t="s">
        <v>373</v>
      </c>
      <c r="K10" s="5">
        <v>0.04</v>
      </c>
      <c r="M10" s="24">
        <f>D10*(K10+L10)</f>
        <v>0.2</v>
      </c>
    </row>
    <row r="11" spans="1:14" ht="15.2" customHeight="1">
      <c r="A11" s="7">
        <v>1</v>
      </c>
      <c r="B11" s="7" t="s">
        <v>163</v>
      </c>
      <c r="C11" s="14" t="s">
        <v>200</v>
      </c>
      <c r="D11" s="9">
        <v>2</v>
      </c>
      <c r="E11" s="7" t="s">
        <v>31</v>
      </c>
      <c r="F11" s="8">
        <v>10</v>
      </c>
      <c r="I11" s="7" t="s">
        <v>27</v>
      </c>
      <c r="J11" s="7" t="s">
        <v>373</v>
      </c>
      <c r="K11" s="5">
        <v>8.9599999999999999E-2</v>
      </c>
      <c r="M11" s="24">
        <f>D11*(K11+L11)</f>
        <v>0.1792</v>
      </c>
    </row>
    <row r="12" spans="1:14" ht="15.2" customHeight="1">
      <c r="A12" s="7">
        <v>1</v>
      </c>
      <c r="B12" s="7" t="s">
        <v>162</v>
      </c>
      <c r="C12" s="14" t="s">
        <v>201</v>
      </c>
      <c r="D12" s="9">
        <v>1</v>
      </c>
      <c r="E12" s="7" t="s">
        <v>31</v>
      </c>
      <c r="F12" s="8">
        <v>10</v>
      </c>
      <c r="I12" s="7" t="s">
        <v>27</v>
      </c>
      <c r="J12" s="7" t="s">
        <v>373</v>
      </c>
      <c r="K12" s="5">
        <v>0.88500000000000001</v>
      </c>
      <c r="M12" s="24">
        <f>D12*(K12+L12)</f>
        <v>0.88500000000000001</v>
      </c>
    </row>
    <row r="13" spans="1:14" ht="15.2" customHeight="1">
      <c r="A13" s="7">
        <v>1</v>
      </c>
      <c r="B13" s="7" t="s">
        <v>161</v>
      </c>
      <c r="C13" s="14" t="s">
        <v>202</v>
      </c>
      <c r="D13" s="9">
        <v>4</v>
      </c>
      <c r="E13" s="7" t="s">
        <v>143</v>
      </c>
      <c r="F13" s="8">
        <v>10</v>
      </c>
      <c r="I13" s="7" t="s">
        <v>27</v>
      </c>
      <c r="J13" s="7" t="s">
        <v>373</v>
      </c>
      <c r="K13" s="5">
        <v>0.13100000000000001</v>
      </c>
      <c r="M13" s="24">
        <f>D13*(K13+L13)</f>
        <v>0.52400000000000002</v>
      </c>
    </row>
    <row r="14" spans="1:14" ht="15.2" customHeight="1">
      <c r="A14" s="7">
        <v>1</v>
      </c>
      <c r="B14" s="7" t="s">
        <v>160</v>
      </c>
      <c r="C14" s="14" t="s">
        <v>203</v>
      </c>
      <c r="D14" s="9">
        <v>1</v>
      </c>
      <c r="E14" s="7" t="s">
        <v>31</v>
      </c>
      <c r="F14" s="8">
        <v>10</v>
      </c>
      <c r="I14" s="7" t="s">
        <v>27</v>
      </c>
      <c r="J14" s="7" t="s">
        <v>373</v>
      </c>
      <c r="K14" s="5">
        <v>4.9000000000000002E-2</v>
      </c>
      <c r="M14" s="24">
        <f>D14*(K14+L14)</f>
        <v>4.9000000000000002E-2</v>
      </c>
    </row>
    <row r="15" spans="1:14" ht="15.2" customHeight="1">
      <c r="A15" s="7">
        <v>1</v>
      </c>
      <c r="B15" s="7" t="s">
        <v>159</v>
      </c>
      <c r="C15" s="14" t="s">
        <v>204</v>
      </c>
      <c r="D15" s="9">
        <v>2</v>
      </c>
      <c r="E15" s="7" t="s">
        <v>31</v>
      </c>
      <c r="F15" s="8">
        <v>10</v>
      </c>
      <c r="I15" s="7" t="s">
        <v>158</v>
      </c>
      <c r="J15" s="7" t="s">
        <v>373</v>
      </c>
      <c r="K15" s="5">
        <v>0.13719999999999999</v>
      </c>
      <c r="M15" s="24">
        <f>D15*(K15+L15)</f>
        <v>0.27439999999999998</v>
      </c>
    </row>
    <row r="16" spans="1:14" ht="15.2" customHeight="1">
      <c r="A16" s="7">
        <v>1</v>
      </c>
      <c r="B16" s="7" t="s">
        <v>157</v>
      </c>
      <c r="C16" s="14" t="s">
        <v>205</v>
      </c>
      <c r="D16" s="9">
        <v>1</v>
      </c>
      <c r="E16" s="7" t="s">
        <v>31</v>
      </c>
      <c r="F16" s="8">
        <v>10</v>
      </c>
      <c r="I16" s="7" t="s">
        <v>27</v>
      </c>
      <c r="J16" s="7" t="s">
        <v>373</v>
      </c>
      <c r="K16" s="5">
        <v>0.24</v>
      </c>
      <c r="M16" s="24">
        <f>D16*(K16+L16)</f>
        <v>0.24</v>
      </c>
    </row>
    <row r="17" spans="1:13" ht="15.2" customHeight="1">
      <c r="A17" s="7">
        <v>1</v>
      </c>
      <c r="B17" s="7" t="s">
        <v>156</v>
      </c>
      <c r="C17" s="14" t="s">
        <v>206</v>
      </c>
      <c r="D17" s="9">
        <v>2</v>
      </c>
      <c r="E17" s="7" t="s">
        <v>31</v>
      </c>
      <c r="F17" s="8">
        <v>10</v>
      </c>
      <c r="I17" s="7" t="s">
        <v>27</v>
      </c>
      <c r="J17" s="7" t="s">
        <v>373</v>
      </c>
      <c r="K17" s="5">
        <v>1.34</v>
      </c>
      <c r="M17" s="24">
        <f>D17*(K17+L17)</f>
        <v>2.68</v>
      </c>
    </row>
    <row r="18" spans="1:13" ht="15.2" customHeight="1">
      <c r="A18" s="7">
        <v>1</v>
      </c>
      <c r="B18" s="7" t="s">
        <v>155</v>
      </c>
      <c r="C18" s="14" t="s">
        <v>207</v>
      </c>
      <c r="D18" s="9">
        <v>4</v>
      </c>
      <c r="E18" s="7" t="s">
        <v>31</v>
      </c>
      <c r="F18" s="8">
        <v>10</v>
      </c>
      <c r="I18" s="7" t="s">
        <v>27</v>
      </c>
      <c r="J18" s="7" t="s">
        <v>373</v>
      </c>
      <c r="K18" s="5">
        <v>0.08</v>
      </c>
      <c r="M18" s="24">
        <f>D18*(K18+L18)</f>
        <v>0.32</v>
      </c>
    </row>
    <row r="19" spans="1:13" ht="15.2" customHeight="1">
      <c r="A19" s="7">
        <v>1</v>
      </c>
      <c r="B19" s="7" t="s">
        <v>154</v>
      </c>
      <c r="C19" s="14" t="s">
        <v>208</v>
      </c>
      <c r="D19" s="9">
        <v>0.55000000000000004</v>
      </c>
      <c r="E19" s="7" t="s">
        <v>153</v>
      </c>
      <c r="F19" s="8">
        <v>10</v>
      </c>
      <c r="I19" s="7" t="s">
        <v>27</v>
      </c>
      <c r="J19" s="7" t="s">
        <v>373</v>
      </c>
      <c r="K19" s="5">
        <v>0.58899999999999997</v>
      </c>
      <c r="M19" s="24">
        <f>D19*(K19+L19)</f>
        <v>0.32395000000000002</v>
      </c>
    </row>
    <row r="20" spans="1:13" ht="15.2" customHeight="1">
      <c r="A20" s="7">
        <v>1</v>
      </c>
      <c r="B20" s="7" t="s">
        <v>152</v>
      </c>
      <c r="C20" s="14" t="s">
        <v>209</v>
      </c>
      <c r="D20" s="9">
        <v>2</v>
      </c>
      <c r="E20" s="7" t="s">
        <v>31</v>
      </c>
      <c r="F20" s="8">
        <v>10</v>
      </c>
      <c r="I20" s="7" t="s">
        <v>27</v>
      </c>
      <c r="J20" s="7" t="s">
        <v>373</v>
      </c>
      <c r="K20" s="5">
        <v>0.15820000000000001</v>
      </c>
      <c r="M20" s="24">
        <f>D20*(K20+L20)</f>
        <v>0.31640000000000001</v>
      </c>
    </row>
    <row r="21" spans="1:13" ht="15.2" customHeight="1">
      <c r="A21" s="7">
        <v>1</v>
      </c>
      <c r="B21" s="7" t="s">
        <v>151</v>
      </c>
      <c r="C21" s="14" t="s">
        <v>210</v>
      </c>
      <c r="D21" s="9">
        <v>1</v>
      </c>
      <c r="E21" s="7" t="s">
        <v>31</v>
      </c>
      <c r="F21" s="8">
        <v>10</v>
      </c>
      <c r="I21" s="7" t="s">
        <v>27</v>
      </c>
      <c r="J21" s="7" t="s">
        <v>373</v>
      </c>
      <c r="K21" s="5">
        <v>2.6499999999999999E-2</v>
      </c>
      <c r="M21" s="24">
        <f>D21*(K21+L21)</f>
        <v>2.6499999999999999E-2</v>
      </c>
    </row>
    <row r="22" spans="1:13" ht="15.2" customHeight="1">
      <c r="A22" s="7">
        <v>1</v>
      </c>
      <c r="B22" s="7" t="s">
        <v>150</v>
      </c>
      <c r="C22" s="14" t="s">
        <v>211</v>
      </c>
      <c r="D22" s="9">
        <v>2</v>
      </c>
      <c r="E22" s="7" t="s">
        <v>31</v>
      </c>
      <c r="F22" s="8">
        <v>10</v>
      </c>
      <c r="I22" s="7" t="s">
        <v>27</v>
      </c>
      <c r="J22" s="7" t="s">
        <v>373</v>
      </c>
      <c r="K22" s="5">
        <v>0.48670000000000002</v>
      </c>
      <c r="M22" s="24">
        <f>D22*(K22+L22)</f>
        <v>0.97340000000000004</v>
      </c>
    </row>
    <row r="23" spans="1:13" ht="15.2" customHeight="1">
      <c r="A23" s="7">
        <v>1</v>
      </c>
      <c r="B23" s="7" t="s">
        <v>149</v>
      </c>
      <c r="C23" s="14" t="s">
        <v>212</v>
      </c>
      <c r="D23" s="9">
        <v>1</v>
      </c>
      <c r="E23" s="7" t="s">
        <v>31</v>
      </c>
      <c r="F23" s="8">
        <v>10</v>
      </c>
      <c r="I23" s="7" t="s">
        <v>27</v>
      </c>
      <c r="J23" s="7" t="s">
        <v>373</v>
      </c>
      <c r="K23" s="5">
        <v>1.65</v>
      </c>
      <c r="M23" s="24">
        <f>D23*(K23+L23)</f>
        <v>1.65</v>
      </c>
    </row>
    <row r="24" spans="1:13" ht="15.2" customHeight="1">
      <c r="A24" s="7">
        <v>1</v>
      </c>
      <c r="B24" s="7" t="s">
        <v>148</v>
      </c>
      <c r="C24" s="14" t="s">
        <v>213</v>
      </c>
      <c r="D24" s="9">
        <v>1</v>
      </c>
      <c r="E24" s="7" t="s">
        <v>143</v>
      </c>
      <c r="F24" s="8">
        <v>10</v>
      </c>
      <c r="I24" s="7" t="s">
        <v>27</v>
      </c>
      <c r="J24" s="7" t="s">
        <v>153</v>
      </c>
      <c r="K24" s="24">
        <f>M25+M26</f>
        <v>0.28834075599999998</v>
      </c>
      <c r="M24" s="24">
        <f>D24*(K24+L24)</f>
        <v>0.28834075599999998</v>
      </c>
    </row>
    <row r="25" spans="1:13" ht="15.2" customHeight="1">
      <c r="A25" s="7">
        <v>2</v>
      </c>
      <c r="B25" s="7" t="s">
        <v>147</v>
      </c>
      <c r="C25" s="14" t="s">
        <v>214</v>
      </c>
      <c r="D25" s="9">
        <v>5.1999999999999995E-4</v>
      </c>
      <c r="E25" s="7" t="s">
        <v>14</v>
      </c>
      <c r="F25" s="8">
        <v>90</v>
      </c>
      <c r="I25" s="7" t="s">
        <v>146</v>
      </c>
      <c r="J25" s="7" t="s">
        <v>373</v>
      </c>
      <c r="K25" s="5">
        <v>14.1593</v>
      </c>
      <c r="M25" s="24">
        <f>D25*(K25+L25)</f>
        <v>7.3628359999999993E-3</v>
      </c>
    </row>
    <row r="26" spans="1:13" ht="15.2" customHeight="1">
      <c r="A26" s="7">
        <v>2</v>
      </c>
      <c r="B26" s="7" t="s">
        <v>145</v>
      </c>
      <c r="C26" s="14" t="s">
        <v>215</v>
      </c>
      <c r="D26" s="9">
        <v>2.6239999999999999E-2</v>
      </c>
      <c r="E26" s="7" t="s">
        <v>14</v>
      </c>
      <c r="F26" s="8">
        <v>90</v>
      </c>
      <c r="I26" s="7" t="s">
        <v>74</v>
      </c>
      <c r="J26" s="7" t="s">
        <v>373</v>
      </c>
      <c r="K26" s="5">
        <v>10.708</v>
      </c>
      <c r="M26" s="24">
        <f>D26*(K26+L26)</f>
        <v>0.28097791999999999</v>
      </c>
    </row>
    <row r="27" spans="1:13" ht="15.2" customHeight="1">
      <c r="A27" s="7">
        <v>1</v>
      </c>
      <c r="B27" s="7" t="s">
        <v>144</v>
      </c>
      <c r="C27" s="14" t="s">
        <v>216</v>
      </c>
      <c r="D27" s="9">
        <v>4</v>
      </c>
      <c r="E27" s="7" t="s">
        <v>143</v>
      </c>
      <c r="F27" s="8">
        <v>10</v>
      </c>
      <c r="I27" s="7" t="s">
        <v>27</v>
      </c>
      <c r="J27" s="7" t="s">
        <v>153</v>
      </c>
      <c r="K27" s="24">
        <f>M28</f>
        <v>0.57194081299999999</v>
      </c>
      <c r="M27" s="24">
        <f>D27*(K27+L27)</f>
        <v>2.287763252</v>
      </c>
    </row>
    <row r="28" spans="1:13" ht="15.2" customHeight="1">
      <c r="A28" s="7">
        <v>2</v>
      </c>
      <c r="B28" s="7" t="s">
        <v>142</v>
      </c>
      <c r="C28" s="14" t="s">
        <v>217</v>
      </c>
      <c r="D28" s="9">
        <v>1.013E-2</v>
      </c>
      <c r="E28" s="7" t="s">
        <v>14</v>
      </c>
      <c r="F28" s="8">
        <v>90</v>
      </c>
      <c r="I28" s="7" t="s">
        <v>141</v>
      </c>
      <c r="J28" s="7" t="s">
        <v>373</v>
      </c>
      <c r="K28" s="5">
        <v>56.460099999999997</v>
      </c>
      <c r="M28" s="24">
        <f>D28*(K28+L28)</f>
        <v>0.57194081299999999</v>
      </c>
    </row>
    <row r="29" spans="1:13" ht="15.2" customHeight="1">
      <c r="A29" s="7">
        <v>1</v>
      </c>
      <c r="B29" s="7" t="s">
        <v>140</v>
      </c>
      <c r="C29" s="14" t="s">
        <v>218</v>
      </c>
      <c r="D29" s="9">
        <v>1</v>
      </c>
      <c r="E29" s="7" t="s">
        <v>31</v>
      </c>
      <c r="F29" s="8">
        <v>10</v>
      </c>
      <c r="I29" s="7" t="s">
        <v>27</v>
      </c>
      <c r="J29" s="7" t="s">
        <v>153</v>
      </c>
      <c r="K29" s="5">
        <f>SUMIF(A30:A57,2,M30:M57)</f>
        <v>75.353574863050497</v>
      </c>
      <c r="M29" s="24">
        <f>D29*(K29+L29)</f>
        <v>75.353574863050497</v>
      </c>
    </row>
    <row r="30" spans="1:13" ht="15.2" customHeight="1">
      <c r="A30" s="7">
        <v>2</v>
      </c>
      <c r="B30" s="7" t="s">
        <v>139</v>
      </c>
      <c r="C30" s="14" t="s">
        <v>219</v>
      </c>
      <c r="D30" s="9">
        <v>1</v>
      </c>
      <c r="E30" s="7" t="s">
        <v>31</v>
      </c>
      <c r="F30" s="8">
        <v>20</v>
      </c>
      <c r="H30" s="7" t="s">
        <v>40</v>
      </c>
      <c r="I30" s="7" t="s">
        <v>138</v>
      </c>
      <c r="J30" s="7" t="s">
        <v>153</v>
      </c>
      <c r="K30" s="5">
        <f>SUMIF(A31:A46,3,M31:M46)</f>
        <v>72.990694832000003</v>
      </c>
      <c r="M30" s="24">
        <f>D30*(K30+L30)</f>
        <v>72.990694832000003</v>
      </c>
    </row>
    <row r="31" spans="1:13" ht="15.2" customHeight="1">
      <c r="A31" s="7">
        <v>3</v>
      </c>
      <c r="B31" s="7" t="s">
        <v>137</v>
      </c>
      <c r="C31" s="14" t="s">
        <v>220</v>
      </c>
      <c r="D31" s="9">
        <v>2</v>
      </c>
      <c r="E31" s="7" t="s">
        <v>31</v>
      </c>
      <c r="F31" s="8">
        <v>20</v>
      </c>
      <c r="I31" s="7" t="s">
        <v>74</v>
      </c>
      <c r="J31" s="7" t="s">
        <v>373</v>
      </c>
      <c r="K31" s="5">
        <v>1.8525</v>
      </c>
      <c r="M31" s="24">
        <f>D31*(K31+L31)</f>
        <v>3.7050000000000001</v>
      </c>
    </row>
    <row r="32" spans="1:13" ht="15.2" customHeight="1">
      <c r="A32" s="7">
        <v>3</v>
      </c>
      <c r="B32" s="7" t="s">
        <v>136</v>
      </c>
      <c r="C32" s="14" t="s">
        <v>221</v>
      </c>
      <c r="D32" s="9">
        <v>2</v>
      </c>
      <c r="E32" s="7" t="s">
        <v>31</v>
      </c>
      <c r="F32" s="8">
        <v>20</v>
      </c>
      <c r="I32" s="7" t="s">
        <v>123</v>
      </c>
      <c r="J32" s="7" t="s">
        <v>373</v>
      </c>
      <c r="K32" s="5">
        <v>4.7785000000000002</v>
      </c>
      <c r="M32" s="24">
        <f>D32*(K32+L32)</f>
        <v>9.5570000000000004</v>
      </c>
    </row>
    <row r="33" spans="1:13" ht="15.2" customHeight="1">
      <c r="A33" s="7">
        <v>3</v>
      </c>
      <c r="B33" s="7" t="s">
        <v>135</v>
      </c>
      <c r="C33" s="14" t="s">
        <v>222</v>
      </c>
      <c r="D33" s="9">
        <v>2</v>
      </c>
      <c r="E33" s="7" t="s">
        <v>31</v>
      </c>
      <c r="F33" s="8">
        <v>20</v>
      </c>
      <c r="I33" s="7" t="s">
        <v>123</v>
      </c>
      <c r="J33" s="7" t="s">
        <v>373</v>
      </c>
      <c r="K33" s="5">
        <v>4.7785000000000002</v>
      </c>
      <c r="M33" s="24">
        <f>D33*(K33+L33)</f>
        <v>9.5570000000000004</v>
      </c>
    </row>
    <row r="34" spans="1:13" ht="15.2" customHeight="1">
      <c r="A34" s="7">
        <v>3</v>
      </c>
      <c r="B34" s="7" t="s">
        <v>134</v>
      </c>
      <c r="C34" s="14" t="s">
        <v>223</v>
      </c>
      <c r="D34" s="9">
        <v>2</v>
      </c>
      <c r="E34" s="7" t="s">
        <v>31</v>
      </c>
      <c r="F34" s="8">
        <v>20</v>
      </c>
      <c r="I34" s="7" t="s">
        <v>123</v>
      </c>
      <c r="J34" s="7" t="s">
        <v>153</v>
      </c>
      <c r="K34" s="24">
        <f>M35</f>
        <v>6.5805220000000002</v>
      </c>
      <c r="M34" s="24">
        <f>D34*(K34+L34)</f>
        <v>13.161044</v>
      </c>
    </row>
    <row r="35" spans="1:13" ht="15.2" customHeight="1">
      <c r="A35" s="7">
        <v>4</v>
      </c>
      <c r="B35" s="7" t="s">
        <v>61</v>
      </c>
      <c r="C35" s="14" t="s">
        <v>224</v>
      </c>
      <c r="D35" s="9">
        <v>1.3</v>
      </c>
      <c r="E35" s="7" t="s">
        <v>14</v>
      </c>
      <c r="F35" s="8">
        <v>110</v>
      </c>
      <c r="I35" s="7" t="s">
        <v>133</v>
      </c>
      <c r="J35" s="7" t="s">
        <v>373</v>
      </c>
      <c r="K35" s="5">
        <v>5.0619399999999999</v>
      </c>
      <c r="M35" s="24">
        <f>D35*(K35+L35)</f>
        <v>6.5805220000000002</v>
      </c>
    </row>
    <row r="36" spans="1:13" ht="15.2" customHeight="1">
      <c r="A36" s="7">
        <v>3</v>
      </c>
      <c r="B36" s="7" t="s">
        <v>132</v>
      </c>
      <c r="C36" s="14" t="s">
        <v>225</v>
      </c>
      <c r="D36" s="9">
        <v>1</v>
      </c>
      <c r="E36" s="7" t="s">
        <v>31</v>
      </c>
      <c r="F36" s="8">
        <v>20</v>
      </c>
      <c r="I36" s="7" t="s">
        <v>74</v>
      </c>
      <c r="J36" s="7" t="s">
        <v>153</v>
      </c>
      <c r="K36" s="24">
        <f>M37</f>
        <v>4.7102871039999998</v>
      </c>
      <c r="M36" s="24">
        <f>D36*(K36+L36)</f>
        <v>4.7102871039999998</v>
      </c>
    </row>
    <row r="37" spans="1:13" ht="15.2" customHeight="1">
      <c r="A37" s="7">
        <v>4</v>
      </c>
      <c r="B37" s="7" t="s">
        <v>63</v>
      </c>
      <c r="C37" s="14" t="s">
        <v>224</v>
      </c>
      <c r="D37" s="9">
        <v>1.0688</v>
      </c>
      <c r="E37" s="7" t="s">
        <v>14</v>
      </c>
      <c r="F37" s="8">
        <v>110</v>
      </c>
      <c r="I37" s="7" t="s">
        <v>123</v>
      </c>
      <c r="J37" s="7" t="s">
        <v>373</v>
      </c>
      <c r="K37" s="5">
        <v>4.4070799999999997</v>
      </c>
      <c r="M37" s="24">
        <f>D37*(K37+L37)</f>
        <v>4.7102871039999998</v>
      </c>
    </row>
    <row r="38" spans="1:13" ht="15.2" customHeight="1">
      <c r="A38" s="7">
        <v>3</v>
      </c>
      <c r="B38" s="7" t="s">
        <v>131</v>
      </c>
      <c r="C38" s="14" t="s">
        <v>226</v>
      </c>
      <c r="D38" s="9">
        <v>2</v>
      </c>
      <c r="E38" s="7" t="s">
        <v>31</v>
      </c>
      <c r="F38" s="8">
        <v>20</v>
      </c>
      <c r="I38" s="7" t="s">
        <v>74</v>
      </c>
      <c r="J38" s="7" t="s">
        <v>373</v>
      </c>
      <c r="K38" s="5">
        <v>1.62</v>
      </c>
      <c r="M38" s="24">
        <f>D38*(K38+L38)</f>
        <v>3.24</v>
      </c>
    </row>
    <row r="39" spans="1:13" ht="15.2" customHeight="1">
      <c r="A39" s="7">
        <v>3</v>
      </c>
      <c r="B39" s="7" t="s">
        <v>130</v>
      </c>
      <c r="C39" s="14" t="s">
        <v>227</v>
      </c>
      <c r="D39" s="9">
        <v>1</v>
      </c>
      <c r="E39" s="7" t="s">
        <v>31</v>
      </c>
      <c r="F39" s="8">
        <v>20</v>
      </c>
      <c r="I39" s="7" t="s">
        <v>74</v>
      </c>
      <c r="J39" s="7" t="s">
        <v>373</v>
      </c>
      <c r="K39" s="5">
        <v>0.6</v>
      </c>
      <c r="M39" s="24">
        <f>D39*(K39+L39)</f>
        <v>0.6</v>
      </c>
    </row>
    <row r="40" spans="1:13" ht="15.2" customHeight="1">
      <c r="A40" s="7">
        <v>3</v>
      </c>
      <c r="B40" s="7" t="s">
        <v>129</v>
      </c>
      <c r="C40" s="14" t="s">
        <v>228</v>
      </c>
      <c r="D40" s="9">
        <v>2</v>
      </c>
      <c r="E40" s="7" t="s">
        <v>31</v>
      </c>
      <c r="F40" s="8">
        <v>20</v>
      </c>
      <c r="I40" s="7" t="s">
        <v>74</v>
      </c>
      <c r="J40" s="7" t="s">
        <v>153</v>
      </c>
      <c r="K40" s="24">
        <f>M41</f>
        <v>7.6108508639999988</v>
      </c>
      <c r="M40" s="24">
        <f>D40*(K40+L40)</f>
        <v>15.221701727999998</v>
      </c>
    </row>
    <row r="41" spans="1:13" ht="15.2" customHeight="1">
      <c r="A41" s="7">
        <v>4</v>
      </c>
      <c r="B41" s="7" t="s">
        <v>87</v>
      </c>
      <c r="C41" s="14" t="s">
        <v>224</v>
      </c>
      <c r="D41" s="9">
        <v>1.6538999999999999</v>
      </c>
      <c r="E41" s="7" t="s">
        <v>14</v>
      </c>
      <c r="F41" s="8">
        <v>110</v>
      </c>
      <c r="I41" s="7" t="s">
        <v>128</v>
      </c>
      <c r="J41" s="7" t="s">
        <v>373</v>
      </c>
      <c r="K41" s="5">
        <v>4.6017599999999996</v>
      </c>
      <c r="M41" s="24">
        <f>D41*(K41+L41)</f>
        <v>7.6108508639999988</v>
      </c>
    </row>
    <row r="42" spans="1:13" ht="15.2" customHeight="1">
      <c r="A42" s="7">
        <v>3</v>
      </c>
      <c r="B42" s="7" t="s">
        <v>127</v>
      </c>
      <c r="C42" s="14" t="s">
        <v>229</v>
      </c>
      <c r="D42" s="9">
        <v>2</v>
      </c>
      <c r="E42" s="7" t="s">
        <v>31</v>
      </c>
      <c r="F42" s="8">
        <v>20</v>
      </c>
      <c r="I42" s="7" t="s">
        <v>74</v>
      </c>
      <c r="J42" s="7" t="s">
        <v>373</v>
      </c>
      <c r="K42" s="5">
        <v>4.4249999999999998</v>
      </c>
      <c r="M42" s="24">
        <f>D42*(K42+L42)</f>
        <v>8.85</v>
      </c>
    </row>
    <row r="43" spans="1:13" ht="15.2" customHeight="1">
      <c r="A43" s="7">
        <v>3</v>
      </c>
      <c r="B43" s="7" t="s">
        <v>126</v>
      </c>
      <c r="C43" s="14" t="s">
        <v>230</v>
      </c>
      <c r="D43" s="9">
        <v>1</v>
      </c>
      <c r="E43" s="7" t="s">
        <v>31</v>
      </c>
      <c r="F43" s="8">
        <v>20</v>
      </c>
      <c r="I43" s="7" t="s">
        <v>74</v>
      </c>
      <c r="J43" s="7" t="s">
        <v>373</v>
      </c>
      <c r="K43" s="5">
        <v>0.82899999999999996</v>
      </c>
      <c r="M43" s="24">
        <f>D43*(K43+L43)</f>
        <v>0.82899999999999996</v>
      </c>
    </row>
    <row r="44" spans="1:13" ht="15.2" customHeight="1">
      <c r="A44" s="7">
        <v>3</v>
      </c>
      <c r="B44" s="7" t="s">
        <v>125</v>
      </c>
      <c r="C44" s="14" t="s">
        <v>231</v>
      </c>
      <c r="D44" s="9">
        <v>1</v>
      </c>
      <c r="E44" s="7" t="s">
        <v>31</v>
      </c>
      <c r="F44" s="8">
        <v>20</v>
      </c>
      <c r="I44" s="7" t="s">
        <v>74</v>
      </c>
      <c r="J44" s="7" t="s">
        <v>373</v>
      </c>
      <c r="K44" s="5">
        <v>3.5061</v>
      </c>
      <c r="M44" s="24">
        <f>D44*(K44+L44)</f>
        <v>3.5061</v>
      </c>
    </row>
    <row r="45" spans="1:13" ht="15.2" customHeight="1">
      <c r="A45" s="7">
        <v>3</v>
      </c>
      <c r="B45" s="7" t="s">
        <v>124</v>
      </c>
      <c r="C45" s="14" t="s">
        <v>232</v>
      </c>
      <c r="D45" s="9">
        <v>7.4999999999999997E-3</v>
      </c>
      <c r="E45" s="7" t="s">
        <v>14</v>
      </c>
      <c r="F45" s="8">
        <v>20</v>
      </c>
      <c r="I45" s="7" t="s">
        <v>123</v>
      </c>
      <c r="J45" s="7" t="s">
        <v>373</v>
      </c>
      <c r="K45" s="5">
        <v>5</v>
      </c>
      <c r="M45" s="24">
        <f>D45*(K45+L45)</f>
        <v>3.7499999999999999E-2</v>
      </c>
    </row>
    <row r="46" spans="1:13" ht="15.2" customHeight="1">
      <c r="A46" s="7">
        <v>3</v>
      </c>
      <c r="B46" s="7" t="s">
        <v>53</v>
      </c>
      <c r="C46" s="14" t="s">
        <v>233</v>
      </c>
      <c r="D46" s="9">
        <v>3.0000000000000001E-3</v>
      </c>
      <c r="E46" s="7" t="s">
        <v>14</v>
      </c>
      <c r="F46" s="8">
        <v>20</v>
      </c>
      <c r="I46" s="7" t="s">
        <v>122</v>
      </c>
      <c r="J46" s="7" t="s">
        <v>373</v>
      </c>
      <c r="K46" s="5">
        <v>5.3540000000000001</v>
      </c>
      <c r="M46" s="24">
        <f>D46*(K46+L46)</f>
        <v>1.6062E-2</v>
      </c>
    </row>
    <row r="47" spans="1:13" ht="15.2" customHeight="1">
      <c r="A47" s="7">
        <v>2</v>
      </c>
      <c r="B47" s="7" t="s">
        <v>29</v>
      </c>
      <c r="C47" s="14" t="s">
        <v>234</v>
      </c>
      <c r="D47" s="9">
        <v>0.40300000000000002</v>
      </c>
      <c r="E47" s="7" t="s">
        <v>28</v>
      </c>
      <c r="F47" s="8">
        <v>70</v>
      </c>
      <c r="I47" s="7" t="s">
        <v>74</v>
      </c>
      <c r="J47" s="7" t="s">
        <v>153</v>
      </c>
      <c r="K47" s="24">
        <f>SUM(M48:M57)</f>
        <v>5.8632258835000002</v>
      </c>
      <c r="M47" s="24">
        <f>D47*(K47+L47)</f>
        <v>2.3628800310505</v>
      </c>
    </row>
    <row r="48" spans="1:13" ht="15.2" customHeight="1">
      <c r="A48" s="7">
        <v>3</v>
      </c>
      <c r="B48" s="7" t="s">
        <v>26</v>
      </c>
      <c r="C48" s="14" t="s">
        <v>235</v>
      </c>
      <c r="D48" s="9">
        <v>0.156</v>
      </c>
      <c r="E48" s="7" t="s">
        <v>14</v>
      </c>
      <c r="F48" s="8">
        <v>70</v>
      </c>
      <c r="I48" s="7" t="s">
        <v>25</v>
      </c>
      <c r="J48" s="7" t="s">
        <v>373</v>
      </c>
      <c r="K48" s="5">
        <v>22.2</v>
      </c>
      <c r="M48" s="24">
        <f>D48*(K48+L48)</f>
        <v>3.4632000000000001</v>
      </c>
    </row>
    <row r="49" spans="1:13" ht="15.2" customHeight="1">
      <c r="A49" s="7">
        <v>3</v>
      </c>
      <c r="B49" s="7" t="s">
        <v>24</v>
      </c>
      <c r="C49" s="14" t="s">
        <v>236</v>
      </c>
      <c r="D49" s="9">
        <v>1.6554098999999999E-2</v>
      </c>
      <c r="E49" s="7" t="s">
        <v>14</v>
      </c>
      <c r="F49" s="8">
        <v>70</v>
      </c>
      <c r="I49" s="7" t="s">
        <v>22</v>
      </c>
      <c r="J49" s="7" t="s">
        <v>373</v>
      </c>
      <c r="K49" s="5">
        <v>22.5</v>
      </c>
      <c r="M49" s="24">
        <f>D49*(K49+L49)</f>
        <v>0.3724672275</v>
      </c>
    </row>
    <row r="50" spans="1:13" ht="15.2" customHeight="1">
      <c r="A50" s="7">
        <v>3</v>
      </c>
      <c r="B50" s="7" t="s">
        <v>23</v>
      </c>
      <c r="C50" s="14" t="s">
        <v>237</v>
      </c>
      <c r="D50" s="9">
        <v>3.2843332000000003E-2</v>
      </c>
      <c r="E50" s="7" t="s">
        <v>14</v>
      </c>
      <c r="F50" s="8">
        <v>70</v>
      </c>
      <c r="I50" s="7" t="s">
        <v>22</v>
      </c>
      <c r="J50" s="7" t="s">
        <v>373</v>
      </c>
      <c r="K50" s="5">
        <v>28</v>
      </c>
      <c r="M50" s="24">
        <f>D50*(K50+L50)</f>
        <v>0.91961329600000008</v>
      </c>
    </row>
    <row r="51" spans="1:13" ht="15.2" customHeight="1">
      <c r="A51" s="7">
        <v>3</v>
      </c>
      <c r="B51" s="7" t="s">
        <v>21</v>
      </c>
      <c r="C51" s="14" t="s">
        <v>238</v>
      </c>
      <c r="D51" s="9">
        <v>3.447E-3</v>
      </c>
      <c r="E51" s="7" t="s">
        <v>14</v>
      </c>
      <c r="F51" s="8">
        <v>70</v>
      </c>
      <c r="I51" s="7" t="s">
        <v>13</v>
      </c>
      <c r="J51" s="7" t="s">
        <v>373</v>
      </c>
      <c r="K51" s="5">
        <v>43.08</v>
      </c>
      <c r="M51" s="24">
        <f>D51*(K51+L51)</f>
        <v>0.14849676000000001</v>
      </c>
    </row>
    <row r="52" spans="1:13" ht="15.2" customHeight="1">
      <c r="A52" s="7">
        <v>3</v>
      </c>
      <c r="B52" s="7" t="s">
        <v>20</v>
      </c>
      <c r="C52" s="14" t="s">
        <v>239</v>
      </c>
      <c r="D52" s="9">
        <v>1.8612E-2</v>
      </c>
      <c r="E52" s="7" t="s">
        <v>14</v>
      </c>
      <c r="F52" s="8">
        <v>70</v>
      </c>
      <c r="I52" s="7" t="s">
        <v>13</v>
      </c>
      <c r="J52" s="7" t="s">
        <v>373</v>
      </c>
      <c r="K52" s="5">
        <v>14.68</v>
      </c>
      <c r="M52" s="24">
        <f>D52*(K52+L52)</f>
        <v>0.27322415999999999</v>
      </c>
    </row>
    <row r="53" spans="1:13" ht="15.2" customHeight="1">
      <c r="A53" s="7">
        <v>3</v>
      </c>
      <c r="B53" s="7" t="s">
        <v>19</v>
      </c>
      <c r="C53" s="14" t="s">
        <v>240</v>
      </c>
      <c r="D53" s="9">
        <v>1.034E-3</v>
      </c>
      <c r="E53" s="7" t="s">
        <v>14</v>
      </c>
      <c r="F53" s="8">
        <v>70</v>
      </c>
      <c r="I53" s="7" t="s">
        <v>13</v>
      </c>
      <c r="J53" s="7" t="s">
        <v>373</v>
      </c>
      <c r="K53" s="5">
        <v>90.12</v>
      </c>
      <c r="M53" s="24">
        <f>D53*(K53+L53)</f>
        <v>9.3184080000000002E-2</v>
      </c>
    </row>
    <row r="54" spans="1:13" ht="15.2" customHeight="1">
      <c r="A54" s="7">
        <v>3</v>
      </c>
      <c r="B54" s="7" t="s">
        <v>18</v>
      </c>
      <c r="C54" s="14" t="s">
        <v>241</v>
      </c>
      <c r="D54" s="9">
        <v>2.1714000000000001E-2</v>
      </c>
      <c r="E54" s="7" t="s">
        <v>14</v>
      </c>
      <c r="F54" s="8">
        <v>70</v>
      </c>
      <c r="I54" s="7" t="s">
        <v>13</v>
      </c>
      <c r="J54" s="7" t="s">
        <v>373</v>
      </c>
      <c r="K54" s="5">
        <v>19.54</v>
      </c>
      <c r="M54" s="24">
        <f>D54*(K54+L54)</f>
        <v>0.42429156000000001</v>
      </c>
    </row>
    <row r="55" spans="1:13" ht="15.2" customHeight="1">
      <c r="A55" s="7">
        <v>3</v>
      </c>
      <c r="B55" s="7" t="s">
        <v>17</v>
      </c>
      <c r="C55" s="14" t="s">
        <v>242</v>
      </c>
      <c r="D55" s="9">
        <v>2.068E-3</v>
      </c>
      <c r="E55" s="7" t="s">
        <v>14</v>
      </c>
      <c r="F55" s="8">
        <v>70</v>
      </c>
      <c r="I55" s="7" t="s">
        <v>13</v>
      </c>
      <c r="J55" s="7" t="s">
        <v>373</v>
      </c>
      <c r="K55" s="5">
        <v>12.98</v>
      </c>
      <c r="M55" s="24">
        <f>D55*(K55+L55)</f>
        <v>2.6842640000000001E-2</v>
      </c>
    </row>
    <row r="56" spans="1:13" ht="15.2" customHeight="1">
      <c r="A56" s="7">
        <v>3</v>
      </c>
      <c r="B56" s="7" t="s">
        <v>16</v>
      </c>
      <c r="C56" s="14" t="s">
        <v>243</v>
      </c>
      <c r="D56" s="9">
        <v>2.068E-3</v>
      </c>
      <c r="E56" s="7" t="s">
        <v>14</v>
      </c>
      <c r="F56" s="8">
        <v>70</v>
      </c>
      <c r="I56" s="7" t="s">
        <v>13</v>
      </c>
      <c r="J56" s="7" t="s">
        <v>373</v>
      </c>
      <c r="K56" s="5">
        <v>47.23</v>
      </c>
      <c r="M56" s="24">
        <f>D56*(K56+L56)</f>
        <v>9.767163999999999E-2</v>
      </c>
    </row>
    <row r="57" spans="1:13" ht="15.2" customHeight="1">
      <c r="A57" s="7">
        <v>3</v>
      </c>
      <c r="B57" s="7" t="s">
        <v>15</v>
      </c>
      <c r="C57" s="14" t="s">
        <v>244</v>
      </c>
      <c r="D57" s="9">
        <v>6.2040000000000003E-3</v>
      </c>
      <c r="E57" s="7" t="s">
        <v>14</v>
      </c>
      <c r="F57" s="8">
        <v>70</v>
      </c>
      <c r="I57" s="7" t="s">
        <v>13</v>
      </c>
      <c r="J57" s="7" t="s">
        <v>373</v>
      </c>
      <c r="K57" s="5">
        <v>7.13</v>
      </c>
      <c r="M57" s="24">
        <f>D57*(K57+L57)</f>
        <v>4.4234519999999999E-2</v>
      </c>
    </row>
    <row r="58" spans="1:13" ht="15.2" customHeight="1">
      <c r="A58" s="7">
        <v>1</v>
      </c>
      <c r="B58" s="7" t="s">
        <v>121</v>
      </c>
      <c r="C58" s="14" t="s">
        <v>245</v>
      </c>
      <c r="D58" s="9">
        <v>1</v>
      </c>
      <c r="E58" s="7" t="s">
        <v>31</v>
      </c>
      <c r="F58" s="8">
        <v>10</v>
      </c>
      <c r="I58" s="7" t="s">
        <v>27</v>
      </c>
      <c r="J58" s="7" t="s">
        <v>373</v>
      </c>
      <c r="K58" s="5">
        <v>0.67469000000000001</v>
      </c>
      <c r="M58" s="24">
        <f>D58*(K58+L58)</f>
        <v>0.67469000000000001</v>
      </c>
    </row>
    <row r="59" spans="1:13" ht="15.2" customHeight="1">
      <c r="A59" s="7">
        <v>1</v>
      </c>
      <c r="B59" s="7" t="s">
        <v>120</v>
      </c>
      <c r="C59" s="14" t="s">
        <v>246</v>
      </c>
      <c r="D59" s="9">
        <v>1</v>
      </c>
      <c r="E59" s="7" t="s">
        <v>31</v>
      </c>
      <c r="F59" s="8">
        <v>10</v>
      </c>
      <c r="I59" s="7" t="s">
        <v>27</v>
      </c>
      <c r="J59" s="7" t="s">
        <v>373</v>
      </c>
      <c r="K59" s="5">
        <v>1.98</v>
      </c>
      <c r="M59" s="24">
        <f>D59*(K59+L59)</f>
        <v>1.98</v>
      </c>
    </row>
    <row r="60" spans="1:13" ht="15.2" customHeight="1">
      <c r="A60" s="7">
        <v>1</v>
      </c>
      <c r="B60" s="7" t="s">
        <v>119</v>
      </c>
      <c r="C60" s="14" t="s">
        <v>247</v>
      </c>
      <c r="D60" s="9">
        <v>4</v>
      </c>
      <c r="E60" s="7" t="s">
        <v>31</v>
      </c>
      <c r="F60" s="8">
        <v>10</v>
      </c>
      <c r="I60" s="7" t="s">
        <v>27</v>
      </c>
      <c r="J60" s="7" t="s">
        <v>153</v>
      </c>
      <c r="K60" s="5">
        <v>2.4700000000000002</v>
      </c>
      <c r="M60" s="24">
        <f>D60*(K60+L60)</f>
        <v>9.8800000000000008</v>
      </c>
    </row>
    <row r="61" spans="1:13" ht="15.2" customHeight="1">
      <c r="A61" s="7">
        <v>2</v>
      </c>
      <c r="B61" s="7" t="s">
        <v>118</v>
      </c>
      <c r="C61" s="14" t="s">
        <v>248</v>
      </c>
      <c r="D61" s="9">
        <v>1</v>
      </c>
      <c r="E61" s="7" t="s">
        <v>31</v>
      </c>
      <c r="F61" s="8">
        <v>90</v>
      </c>
      <c r="I61" s="7" t="s">
        <v>117</v>
      </c>
      <c r="J61" s="7" t="s">
        <v>373</v>
      </c>
      <c r="K61" s="5">
        <v>1.3</v>
      </c>
      <c r="M61" s="24">
        <f>D61*(K61+L61)</f>
        <v>1.3</v>
      </c>
    </row>
    <row r="62" spans="1:13" ht="15.2" customHeight="1">
      <c r="A62" s="7">
        <v>2</v>
      </c>
      <c r="B62" s="7" t="s">
        <v>50</v>
      </c>
      <c r="C62" s="14" t="s">
        <v>249</v>
      </c>
      <c r="D62" s="9">
        <v>2.5500000000000002E-3</v>
      </c>
      <c r="E62" s="7" t="s">
        <v>14</v>
      </c>
      <c r="F62" s="8">
        <v>90</v>
      </c>
      <c r="I62" s="7" t="s">
        <v>117</v>
      </c>
      <c r="J62" s="7" t="s">
        <v>373</v>
      </c>
      <c r="K62" s="5">
        <v>15.309699999999999</v>
      </c>
      <c r="M62" s="24">
        <f>D62*(K62+L62)</f>
        <v>3.9039734999999999E-2</v>
      </c>
    </row>
    <row r="63" spans="1:13" ht="15.2" customHeight="1">
      <c r="A63" s="7">
        <v>1</v>
      </c>
      <c r="B63" s="7" t="s">
        <v>116</v>
      </c>
      <c r="C63" s="14" t="s">
        <v>250</v>
      </c>
      <c r="D63" s="9">
        <v>1</v>
      </c>
      <c r="E63" s="7" t="s">
        <v>31</v>
      </c>
      <c r="F63" s="8">
        <v>10</v>
      </c>
      <c r="I63" s="7" t="s">
        <v>27</v>
      </c>
      <c r="J63" s="7" t="s">
        <v>373</v>
      </c>
      <c r="K63" s="5">
        <v>30</v>
      </c>
      <c r="M63" s="24">
        <f>D63*(K63+L63)</f>
        <v>30</v>
      </c>
    </row>
    <row r="64" spans="1:13" ht="15.2" customHeight="1">
      <c r="A64" s="7">
        <v>1</v>
      </c>
      <c r="B64" s="7" t="s">
        <v>115</v>
      </c>
      <c r="C64" s="14" t="s">
        <v>251</v>
      </c>
      <c r="D64" s="9">
        <v>2</v>
      </c>
      <c r="E64" s="7" t="s">
        <v>31</v>
      </c>
      <c r="F64" s="8">
        <v>10</v>
      </c>
      <c r="I64" s="7" t="s">
        <v>27</v>
      </c>
      <c r="J64" s="7" t="s">
        <v>373</v>
      </c>
      <c r="K64" s="5">
        <v>2.34</v>
      </c>
      <c r="M64" s="24">
        <f>D64*(K64+L64)</f>
        <v>4.68</v>
      </c>
    </row>
    <row r="65" spans="1:13" ht="15.2" customHeight="1">
      <c r="A65" s="7">
        <v>1</v>
      </c>
      <c r="B65" s="7" t="s">
        <v>114</v>
      </c>
      <c r="C65" s="14" t="s">
        <v>252</v>
      </c>
      <c r="D65" s="9">
        <v>2</v>
      </c>
      <c r="E65" s="7" t="s">
        <v>31</v>
      </c>
      <c r="F65" s="8">
        <v>10</v>
      </c>
      <c r="I65" s="7" t="s">
        <v>27</v>
      </c>
      <c r="J65" s="7" t="s">
        <v>373</v>
      </c>
      <c r="K65" s="5">
        <v>2</v>
      </c>
      <c r="M65" s="24">
        <f>D65*(K65+L65)</f>
        <v>4</v>
      </c>
    </row>
    <row r="66" spans="1:13" ht="15.2" customHeight="1">
      <c r="A66" s="7">
        <v>1</v>
      </c>
      <c r="B66" s="7" t="s">
        <v>113</v>
      </c>
      <c r="C66" s="14" t="s">
        <v>253</v>
      </c>
      <c r="D66" s="9">
        <v>2</v>
      </c>
      <c r="E66" s="7" t="s">
        <v>31</v>
      </c>
      <c r="F66" s="8">
        <v>10</v>
      </c>
      <c r="I66" s="7" t="s">
        <v>27</v>
      </c>
      <c r="J66" s="7" t="s">
        <v>153</v>
      </c>
      <c r="K66" s="24">
        <f>M67+M68</f>
        <v>0.5687264517670001</v>
      </c>
      <c r="M66" s="24">
        <f>D66*(K66+L66)</f>
        <v>1.1374529035340002</v>
      </c>
    </row>
    <row r="67" spans="1:13" ht="15.2" customHeight="1">
      <c r="A67" s="7">
        <v>2</v>
      </c>
      <c r="B67" s="7" t="s">
        <v>112</v>
      </c>
      <c r="C67" s="14" t="s">
        <v>254</v>
      </c>
      <c r="D67" s="9">
        <v>1</v>
      </c>
      <c r="E67" s="7" t="s">
        <v>31</v>
      </c>
      <c r="F67" s="8">
        <v>70</v>
      </c>
      <c r="I67" s="7" t="s">
        <v>111</v>
      </c>
      <c r="J67" s="7" t="s">
        <v>373</v>
      </c>
      <c r="K67" s="5">
        <v>0.55700000000000005</v>
      </c>
      <c r="M67" s="24">
        <f>D67*(K67+L67)</f>
        <v>0.55700000000000005</v>
      </c>
    </row>
    <row r="68" spans="1:13" ht="15.2" customHeight="1">
      <c r="A68" s="7">
        <v>2</v>
      </c>
      <c r="B68" s="7" t="s">
        <v>29</v>
      </c>
      <c r="C68" s="14" t="s">
        <v>234</v>
      </c>
      <c r="D68" s="9">
        <v>2E-3</v>
      </c>
      <c r="E68" s="7" t="s">
        <v>28</v>
      </c>
      <c r="F68" s="8">
        <v>70</v>
      </c>
      <c r="I68" s="7" t="s">
        <v>111</v>
      </c>
      <c r="J68" s="7" t="s">
        <v>153</v>
      </c>
      <c r="K68" s="24">
        <f>SUM(M69:M78)</f>
        <v>5.8632258835000002</v>
      </c>
      <c r="M68" s="24">
        <f>D68*(K68+L68)</f>
        <v>1.1726451767000001E-2</v>
      </c>
    </row>
    <row r="69" spans="1:13" ht="15.2" customHeight="1">
      <c r="A69" s="7">
        <v>3</v>
      </c>
      <c r="B69" s="7" t="s">
        <v>26</v>
      </c>
      <c r="C69" s="14" t="s">
        <v>235</v>
      </c>
      <c r="D69" s="9">
        <v>0.156</v>
      </c>
      <c r="E69" s="7" t="s">
        <v>14</v>
      </c>
      <c r="F69" s="8">
        <v>70</v>
      </c>
      <c r="I69" s="7" t="s">
        <v>25</v>
      </c>
      <c r="J69" s="7" t="s">
        <v>373</v>
      </c>
      <c r="K69" s="5">
        <v>22.2</v>
      </c>
      <c r="M69" s="24">
        <f>D69*(K69+L69)</f>
        <v>3.4632000000000001</v>
      </c>
    </row>
    <row r="70" spans="1:13" ht="15.2" customHeight="1">
      <c r="A70" s="7">
        <v>3</v>
      </c>
      <c r="B70" s="7" t="s">
        <v>24</v>
      </c>
      <c r="C70" s="14" t="s">
        <v>236</v>
      </c>
      <c r="D70" s="9">
        <v>1.6554098999999999E-2</v>
      </c>
      <c r="E70" s="7" t="s">
        <v>14</v>
      </c>
      <c r="F70" s="8">
        <v>70</v>
      </c>
      <c r="I70" s="7" t="s">
        <v>22</v>
      </c>
      <c r="J70" s="7" t="s">
        <v>373</v>
      </c>
      <c r="K70" s="5">
        <v>22.5</v>
      </c>
      <c r="M70" s="24">
        <f>D70*(K70+L70)</f>
        <v>0.3724672275</v>
      </c>
    </row>
    <row r="71" spans="1:13" ht="15.2" customHeight="1">
      <c r="A71" s="7">
        <v>3</v>
      </c>
      <c r="B71" s="7" t="s">
        <v>23</v>
      </c>
      <c r="C71" s="14" t="s">
        <v>237</v>
      </c>
      <c r="D71" s="9">
        <v>3.2843332000000003E-2</v>
      </c>
      <c r="E71" s="7" t="s">
        <v>14</v>
      </c>
      <c r="F71" s="8">
        <v>70</v>
      </c>
      <c r="I71" s="7" t="s">
        <v>22</v>
      </c>
      <c r="J71" s="7" t="s">
        <v>373</v>
      </c>
      <c r="K71" s="5">
        <v>28</v>
      </c>
      <c r="M71" s="24">
        <f>D71*(K71+L71)</f>
        <v>0.91961329600000008</v>
      </c>
    </row>
    <row r="72" spans="1:13" ht="15.2" customHeight="1">
      <c r="A72" s="7">
        <v>3</v>
      </c>
      <c r="B72" s="7" t="s">
        <v>21</v>
      </c>
      <c r="C72" s="14" t="s">
        <v>238</v>
      </c>
      <c r="D72" s="9">
        <v>3.447E-3</v>
      </c>
      <c r="E72" s="7" t="s">
        <v>14</v>
      </c>
      <c r="F72" s="8">
        <v>70</v>
      </c>
      <c r="I72" s="7" t="s">
        <v>13</v>
      </c>
      <c r="J72" s="7" t="s">
        <v>373</v>
      </c>
      <c r="K72" s="5">
        <v>43.08</v>
      </c>
      <c r="M72" s="24">
        <f>D72*(K72+L72)</f>
        <v>0.14849676000000001</v>
      </c>
    </row>
    <row r="73" spans="1:13" ht="15.2" customHeight="1">
      <c r="A73" s="7">
        <v>3</v>
      </c>
      <c r="B73" s="7" t="s">
        <v>20</v>
      </c>
      <c r="C73" s="14" t="s">
        <v>239</v>
      </c>
      <c r="D73" s="9">
        <v>1.8612E-2</v>
      </c>
      <c r="E73" s="7" t="s">
        <v>14</v>
      </c>
      <c r="F73" s="8">
        <v>70</v>
      </c>
      <c r="I73" s="7" t="s">
        <v>13</v>
      </c>
      <c r="J73" s="7" t="s">
        <v>373</v>
      </c>
      <c r="K73" s="5">
        <v>14.68</v>
      </c>
      <c r="M73" s="24">
        <f>D73*(K73+L73)</f>
        <v>0.27322415999999999</v>
      </c>
    </row>
    <row r="74" spans="1:13" ht="15.2" customHeight="1">
      <c r="A74" s="7">
        <v>3</v>
      </c>
      <c r="B74" s="7" t="s">
        <v>19</v>
      </c>
      <c r="C74" s="14" t="s">
        <v>240</v>
      </c>
      <c r="D74" s="9">
        <v>1.034E-3</v>
      </c>
      <c r="E74" s="7" t="s">
        <v>14</v>
      </c>
      <c r="F74" s="8">
        <v>70</v>
      </c>
      <c r="I74" s="7" t="s">
        <v>13</v>
      </c>
      <c r="J74" s="7" t="s">
        <v>373</v>
      </c>
      <c r="K74" s="5">
        <v>90.12</v>
      </c>
      <c r="M74" s="24">
        <f>D74*(K74+L74)</f>
        <v>9.3184080000000002E-2</v>
      </c>
    </row>
    <row r="75" spans="1:13" ht="15.2" customHeight="1">
      <c r="A75" s="7">
        <v>3</v>
      </c>
      <c r="B75" s="7" t="s">
        <v>18</v>
      </c>
      <c r="C75" s="14" t="s">
        <v>241</v>
      </c>
      <c r="D75" s="9">
        <v>2.1714000000000001E-2</v>
      </c>
      <c r="E75" s="7" t="s">
        <v>14</v>
      </c>
      <c r="F75" s="8">
        <v>70</v>
      </c>
      <c r="I75" s="7" t="s">
        <v>13</v>
      </c>
      <c r="J75" s="7" t="s">
        <v>373</v>
      </c>
      <c r="K75" s="5">
        <v>19.54</v>
      </c>
      <c r="M75" s="24">
        <f>D75*(K75+L75)</f>
        <v>0.42429156000000001</v>
      </c>
    </row>
    <row r="76" spans="1:13" ht="15.2" customHeight="1">
      <c r="A76" s="7">
        <v>3</v>
      </c>
      <c r="B76" s="7" t="s">
        <v>17</v>
      </c>
      <c r="C76" s="14" t="s">
        <v>242</v>
      </c>
      <c r="D76" s="9">
        <v>2.068E-3</v>
      </c>
      <c r="E76" s="7" t="s">
        <v>14</v>
      </c>
      <c r="F76" s="8">
        <v>70</v>
      </c>
      <c r="I76" s="7" t="s">
        <v>13</v>
      </c>
      <c r="J76" s="7" t="s">
        <v>373</v>
      </c>
      <c r="K76" s="5">
        <v>12.98</v>
      </c>
      <c r="M76" s="24">
        <f>D76*(K76+L76)</f>
        <v>2.6842640000000001E-2</v>
      </c>
    </row>
    <row r="77" spans="1:13" ht="15.2" customHeight="1">
      <c r="A77" s="7">
        <v>3</v>
      </c>
      <c r="B77" s="7" t="s">
        <v>16</v>
      </c>
      <c r="C77" s="14" t="s">
        <v>243</v>
      </c>
      <c r="D77" s="9">
        <v>2.068E-3</v>
      </c>
      <c r="E77" s="7" t="s">
        <v>14</v>
      </c>
      <c r="F77" s="8">
        <v>70</v>
      </c>
      <c r="I77" s="7" t="s">
        <v>13</v>
      </c>
      <c r="J77" s="7" t="s">
        <v>373</v>
      </c>
      <c r="K77" s="5">
        <v>47.23</v>
      </c>
      <c r="M77" s="24">
        <f>D77*(K77+L77)</f>
        <v>9.767163999999999E-2</v>
      </c>
    </row>
    <row r="78" spans="1:13" ht="15.2" customHeight="1">
      <c r="A78" s="7">
        <v>3</v>
      </c>
      <c r="B78" s="7" t="s">
        <v>15</v>
      </c>
      <c r="C78" s="14" t="s">
        <v>244</v>
      </c>
      <c r="D78" s="9">
        <v>6.2040000000000003E-3</v>
      </c>
      <c r="E78" s="7" t="s">
        <v>14</v>
      </c>
      <c r="F78" s="8">
        <v>70</v>
      </c>
      <c r="I78" s="7" t="s">
        <v>13</v>
      </c>
      <c r="J78" s="7" t="s">
        <v>373</v>
      </c>
      <c r="K78" s="5">
        <v>7.13</v>
      </c>
      <c r="M78" s="24">
        <f>D78*(K78+L78)</f>
        <v>4.4234519999999999E-2</v>
      </c>
    </row>
    <row r="79" spans="1:13" ht="15.2" customHeight="1">
      <c r="A79" s="7">
        <v>1</v>
      </c>
      <c r="B79" s="7" t="s">
        <v>110</v>
      </c>
      <c r="C79" s="14" t="s">
        <v>255</v>
      </c>
      <c r="D79" s="9">
        <v>1</v>
      </c>
      <c r="E79" s="7" t="s">
        <v>31</v>
      </c>
      <c r="F79" s="8">
        <v>10</v>
      </c>
      <c r="I79" s="7" t="s">
        <v>27</v>
      </c>
      <c r="J79" s="7" t="s">
        <v>373</v>
      </c>
      <c r="K79" s="5">
        <v>212.15</v>
      </c>
      <c r="M79" s="24">
        <f>D79*(K79+L79)</f>
        <v>212.15</v>
      </c>
    </row>
    <row r="80" spans="1:13" ht="15.2" customHeight="1">
      <c r="A80" s="7">
        <v>1</v>
      </c>
      <c r="B80" s="7" t="s">
        <v>109</v>
      </c>
      <c r="C80" s="14" t="s">
        <v>256</v>
      </c>
      <c r="D80" s="9">
        <v>4</v>
      </c>
      <c r="E80" s="7" t="s">
        <v>31</v>
      </c>
      <c r="F80" s="8">
        <v>10</v>
      </c>
      <c r="I80" s="7" t="s">
        <v>27</v>
      </c>
      <c r="J80" s="7" t="s">
        <v>153</v>
      </c>
      <c r="K80" s="24">
        <f>M81</f>
        <v>0.19584000000000001</v>
      </c>
      <c r="M80" s="24">
        <f>D80*(K80+L80)</f>
        <v>0.78336000000000006</v>
      </c>
    </row>
    <row r="81" spans="1:13" ht="15.2" customHeight="1">
      <c r="A81" s="7">
        <v>2</v>
      </c>
      <c r="B81" s="7" t="s">
        <v>108</v>
      </c>
      <c r="C81" s="14" t="s">
        <v>257</v>
      </c>
      <c r="D81" s="9">
        <v>1.5299999999999999E-2</v>
      </c>
      <c r="E81" s="7" t="s">
        <v>14</v>
      </c>
      <c r="F81" s="8">
        <v>90</v>
      </c>
      <c r="I81" s="7" t="s">
        <v>107</v>
      </c>
      <c r="J81" s="7" t="s">
        <v>373</v>
      </c>
      <c r="K81" s="5">
        <v>12.8</v>
      </c>
      <c r="M81" s="24">
        <f>D81*(K81+L81)</f>
        <v>0.19584000000000001</v>
      </c>
    </row>
    <row r="82" spans="1:13" ht="15.2" customHeight="1">
      <c r="A82" s="7">
        <v>1</v>
      </c>
      <c r="B82" s="7" t="s">
        <v>106</v>
      </c>
      <c r="C82" s="14" t="s">
        <v>258</v>
      </c>
      <c r="D82" s="9">
        <v>1</v>
      </c>
      <c r="E82" s="7" t="s">
        <v>31</v>
      </c>
      <c r="F82" s="8">
        <v>10</v>
      </c>
      <c r="I82" s="7" t="s">
        <v>27</v>
      </c>
      <c r="J82" s="7" t="s">
        <v>153</v>
      </c>
      <c r="K82" s="24">
        <f>M83+M97</f>
        <v>24.622483105302003</v>
      </c>
      <c r="M82" s="24">
        <f>D82*(K82+L82)</f>
        <v>24.622483105302003</v>
      </c>
    </row>
    <row r="83" spans="1:13" ht="15.2" customHeight="1">
      <c r="A83" s="7">
        <v>2</v>
      </c>
      <c r="B83" s="7" t="s">
        <v>105</v>
      </c>
      <c r="C83" s="14" t="s">
        <v>259</v>
      </c>
      <c r="D83" s="9">
        <v>1</v>
      </c>
      <c r="E83" s="7" t="s">
        <v>31</v>
      </c>
      <c r="F83" s="8">
        <v>70</v>
      </c>
      <c r="H83" s="7" t="s">
        <v>40</v>
      </c>
      <c r="I83" s="7" t="s">
        <v>94</v>
      </c>
      <c r="J83" s="7" t="s">
        <v>153</v>
      </c>
      <c r="K83" s="5">
        <f>SUMIF(A84:A96,3,M84:M96)</f>
        <v>23.379479218000004</v>
      </c>
      <c r="M83" s="24">
        <f>D83*(K83+L83)</f>
        <v>23.379479218000004</v>
      </c>
    </row>
    <row r="84" spans="1:13" ht="15.2" customHeight="1">
      <c r="A84" s="7">
        <v>3</v>
      </c>
      <c r="B84" s="7" t="s">
        <v>104</v>
      </c>
      <c r="C84" s="14" t="s">
        <v>260</v>
      </c>
      <c r="D84" s="9">
        <v>1</v>
      </c>
      <c r="E84" s="7" t="s">
        <v>31</v>
      </c>
      <c r="F84" s="8">
        <v>20</v>
      </c>
      <c r="I84" s="7" t="s">
        <v>94</v>
      </c>
      <c r="J84" s="7" t="s">
        <v>153</v>
      </c>
      <c r="K84" s="5">
        <v>4.4424999999999999</v>
      </c>
      <c r="M84" s="24">
        <f>D84*(K84+L84)</f>
        <v>4.4424999999999999</v>
      </c>
    </row>
    <row r="85" spans="1:13" ht="15.2" customHeight="1">
      <c r="A85" s="7">
        <v>4</v>
      </c>
      <c r="B85" s="7" t="s">
        <v>102</v>
      </c>
      <c r="C85" s="14" t="s">
        <v>261</v>
      </c>
      <c r="D85" s="9">
        <v>0.83499999999999996</v>
      </c>
      <c r="E85" s="7" t="s">
        <v>14</v>
      </c>
      <c r="F85" s="8">
        <v>110</v>
      </c>
      <c r="I85" s="7" t="s">
        <v>101</v>
      </c>
      <c r="J85" s="7" t="s">
        <v>373</v>
      </c>
      <c r="K85" s="5">
        <v>4.0619399999999999</v>
      </c>
      <c r="M85" s="24">
        <f>D85*(K85+L85)</f>
        <v>3.3917198999999996</v>
      </c>
    </row>
    <row r="86" spans="1:13" ht="15.2" customHeight="1">
      <c r="A86" s="7">
        <v>3</v>
      </c>
      <c r="B86" s="7" t="s">
        <v>103</v>
      </c>
      <c r="C86" s="14" t="s">
        <v>262</v>
      </c>
      <c r="D86" s="9">
        <v>1</v>
      </c>
      <c r="E86" s="7" t="s">
        <v>31</v>
      </c>
      <c r="F86" s="8">
        <v>20</v>
      </c>
      <c r="I86" s="7" t="s">
        <v>94</v>
      </c>
      <c r="J86" s="7" t="s">
        <v>153</v>
      </c>
      <c r="K86" s="5">
        <v>4.4424999999999999</v>
      </c>
      <c r="M86" s="24">
        <f>D86*(K86+L86)</f>
        <v>4.4424999999999999</v>
      </c>
    </row>
    <row r="87" spans="1:13" ht="15.2" customHeight="1">
      <c r="A87" s="7">
        <v>4</v>
      </c>
      <c r="B87" s="7" t="s">
        <v>102</v>
      </c>
      <c r="C87" s="14" t="s">
        <v>261</v>
      </c>
      <c r="D87" s="9">
        <v>0.83499999999999996</v>
      </c>
      <c r="E87" s="7" t="s">
        <v>14</v>
      </c>
      <c r="F87" s="8">
        <v>110</v>
      </c>
      <c r="I87" s="7" t="s">
        <v>101</v>
      </c>
      <c r="J87" s="7" t="s">
        <v>373</v>
      </c>
      <c r="K87" s="5">
        <v>4.0619399999999999</v>
      </c>
      <c r="M87" s="24">
        <f>D87*(K87+L87)</f>
        <v>3.3917198999999996</v>
      </c>
    </row>
    <row r="88" spans="1:13" ht="15.2" customHeight="1">
      <c r="A88" s="7">
        <v>3</v>
      </c>
      <c r="B88" s="7" t="s">
        <v>100</v>
      </c>
      <c r="C88" s="14" t="s">
        <v>263</v>
      </c>
      <c r="D88" s="9">
        <v>1</v>
      </c>
      <c r="E88" s="7" t="s">
        <v>31</v>
      </c>
      <c r="F88" s="8">
        <v>20</v>
      </c>
      <c r="I88" s="7" t="s">
        <v>94</v>
      </c>
      <c r="J88" s="7" t="s">
        <v>373</v>
      </c>
      <c r="K88" s="5">
        <v>3.7309999999999999</v>
      </c>
      <c r="M88" s="24">
        <f>D88*(K88+L88)</f>
        <v>3.7309999999999999</v>
      </c>
    </row>
    <row r="89" spans="1:13" ht="15.2" customHeight="1">
      <c r="A89" s="7">
        <v>3</v>
      </c>
      <c r="B89" s="7" t="s">
        <v>99</v>
      </c>
      <c r="C89" s="14" t="s">
        <v>264</v>
      </c>
      <c r="D89" s="9">
        <v>1</v>
      </c>
      <c r="E89" s="7" t="s">
        <v>31</v>
      </c>
      <c r="F89" s="8">
        <v>20</v>
      </c>
      <c r="I89" s="7" t="s">
        <v>94</v>
      </c>
      <c r="J89" s="7" t="s">
        <v>373</v>
      </c>
      <c r="K89" s="5">
        <v>0.4</v>
      </c>
      <c r="M89" s="24">
        <f>D89*(K89+L89)</f>
        <v>0.4</v>
      </c>
    </row>
    <row r="90" spans="1:13" ht="15.2" customHeight="1">
      <c r="A90" s="7">
        <v>3</v>
      </c>
      <c r="B90" s="7" t="s">
        <v>98</v>
      </c>
      <c r="C90" s="14" t="s">
        <v>265</v>
      </c>
      <c r="D90" s="9">
        <v>2</v>
      </c>
      <c r="E90" s="7" t="s">
        <v>31</v>
      </c>
      <c r="F90" s="8">
        <v>20</v>
      </c>
      <c r="I90" s="7" t="s">
        <v>94</v>
      </c>
      <c r="J90" s="7" t="s">
        <v>373</v>
      </c>
      <c r="K90" s="5">
        <v>1</v>
      </c>
      <c r="M90" s="24">
        <f>D90*(K90+L90)</f>
        <v>2</v>
      </c>
    </row>
    <row r="91" spans="1:13" ht="15.2" customHeight="1">
      <c r="A91" s="7">
        <v>3</v>
      </c>
      <c r="B91" s="7" t="s">
        <v>97</v>
      </c>
      <c r="C91" s="14" t="s">
        <v>266</v>
      </c>
      <c r="D91" s="9">
        <v>2</v>
      </c>
      <c r="E91" s="7" t="s">
        <v>31</v>
      </c>
      <c r="F91" s="8">
        <v>20</v>
      </c>
      <c r="I91" s="7" t="s">
        <v>94</v>
      </c>
      <c r="J91" s="7" t="s">
        <v>373</v>
      </c>
      <c r="K91" s="5">
        <v>0.55000000000000004</v>
      </c>
      <c r="M91" s="24">
        <f>D91*(K91+L91)</f>
        <v>1.1000000000000001</v>
      </c>
    </row>
    <row r="92" spans="1:13" ht="15.2" customHeight="1">
      <c r="A92" s="7">
        <v>3</v>
      </c>
      <c r="B92" s="7" t="s">
        <v>96</v>
      </c>
      <c r="C92" s="14" t="s">
        <v>267</v>
      </c>
      <c r="D92" s="9">
        <v>1</v>
      </c>
      <c r="E92" s="7" t="s">
        <v>31</v>
      </c>
      <c r="F92" s="8">
        <v>20</v>
      </c>
      <c r="I92" s="7" t="s">
        <v>94</v>
      </c>
      <c r="J92" s="7" t="s">
        <v>153</v>
      </c>
      <c r="K92" s="24">
        <f>M93</f>
        <v>3.9992679680000003</v>
      </c>
      <c r="M92" s="24">
        <f>D92*(K92+L92)</f>
        <v>3.9992679680000003</v>
      </c>
    </row>
    <row r="93" spans="1:13" ht="15.2" customHeight="1">
      <c r="A93" s="7">
        <v>4</v>
      </c>
      <c r="B93" s="7" t="s">
        <v>58</v>
      </c>
      <c r="C93" s="14" t="s">
        <v>268</v>
      </c>
      <c r="D93" s="9">
        <v>0.88959999999999995</v>
      </c>
      <c r="E93" s="7" t="s">
        <v>14</v>
      </c>
      <c r="F93" s="8">
        <v>110</v>
      </c>
      <c r="I93" s="7" t="s">
        <v>94</v>
      </c>
      <c r="J93" s="7" t="s">
        <v>373</v>
      </c>
      <c r="K93" s="5">
        <v>4.4955800000000004</v>
      </c>
      <c r="M93" s="24">
        <f>D93*(K93+L93)</f>
        <v>3.9992679680000003</v>
      </c>
    </row>
    <row r="94" spans="1:13" ht="15.2" customHeight="1">
      <c r="A94" s="7">
        <v>3</v>
      </c>
      <c r="B94" s="7" t="s">
        <v>95</v>
      </c>
      <c r="C94" s="14" t="s">
        <v>269</v>
      </c>
      <c r="D94" s="9">
        <v>2</v>
      </c>
      <c r="E94" s="7" t="s">
        <v>31</v>
      </c>
      <c r="F94" s="8">
        <v>20</v>
      </c>
      <c r="I94" s="7" t="s">
        <v>94</v>
      </c>
      <c r="J94" s="7" t="s">
        <v>153</v>
      </c>
      <c r="K94" s="24">
        <f>M95</f>
        <v>1.5202419700000001</v>
      </c>
      <c r="M94" s="24">
        <f>D94*(K94+L94)</f>
        <v>3.0404839400000001</v>
      </c>
    </row>
    <row r="95" spans="1:13" ht="15.2" customHeight="1">
      <c r="A95" s="7">
        <v>4</v>
      </c>
      <c r="B95" s="7" t="s">
        <v>39</v>
      </c>
      <c r="C95" s="14" t="s">
        <v>270</v>
      </c>
      <c r="D95" s="9">
        <v>0.3826</v>
      </c>
      <c r="E95" s="7" t="s">
        <v>14</v>
      </c>
      <c r="F95" s="8">
        <v>110</v>
      </c>
      <c r="I95" s="7" t="s">
        <v>94</v>
      </c>
      <c r="J95" s="7" t="s">
        <v>373</v>
      </c>
      <c r="K95" s="5">
        <v>3.9734500000000001</v>
      </c>
      <c r="M95" s="24">
        <f>D95*(K95+L95)</f>
        <v>1.5202419700000001</v>
      </c>
    </row>
    <row r="96" spans="1:13" ht="15.2" customHeight="1">
      <c r="A96" s="7">
        <v>3</v>
      </c>
      <c r="B96" s="7" t="s">
        <v>37</v>
      </c>
      <c r="C96" s="14" t="s">
        <v>271</v>
      </c>
      <c r="D96" s="9">
        <v>4.7699999999999999E-2</v>
      </c>
      <c r="E96" s="7" t="s">
        <v>14</v>
      </c>
      <c r="F96" s="8">
        <v>20</v>
      </c>
      <c r="I96" s="7" t="s">
        <v>94</v>
      </c>
      <c r="J96" s="7" t="s">
        <v>373</v>
      </c>
      <c r="K96" s="5">
        <v>4.6902999999999997</v>
      </c>
      <c r="M96" s="24">
        <f>D96*(K96+L96)</f>
        <v>0.22372730999999998</v>
      </c>
    </row>
    <row r="97" spans="1:13" ht="15.2" customHeight="1">
      <c r="A97" s="7">
        <v>2</v>
      </c>
      <c r="B97" s="7" t="s">
        <v>29</v>
      </c>
      <c r="C97" s="14" t="s">
        <v>234</v>
      </c>
      <c r="D97" s="9">
        <v>0.21199999999999999</v>
      </c>
      <c r="E97" s="7" t="s">
        <v>28</v>
      </c>
      <c r="F97" s="8">
        <v>70</v>
      </c>
      <c r="I97" s="7" t="s">
        <v>94</v>
      </c>
      <c r="J97" s="7" t="s">
        <v>153</v>
      </c>
      <c r="K97" s="24">
        <f>SUM(M98:M107)</f>
        <v>5.8632258835000002</v>
      </c>
      <c r="M97" s="24">
        <f>D97*(K97+L97)</f>
        <v>1.243003887302</v>
      </c>
    </row>
    <row r="98" spans="1:13" ht="15.2" customHeight="1">
      <c r="A98" s="7">
        <v>3</v>
      </c>
      <c r="B98" s="7" t="s">
        <v>26</v>
      </c>
      <c r="C98" s="14" t="s">
        <v>235</v>
      </c>
      <c r="D98" s="9">
        <v>0.156</v>
      </c>
      <c r="E98" s="7" t="s">
        <v>14</v>
      </c>
      <c r="F98" s="8">
        <v>70</v>
      </c>
      <c r="I98" s="7" t="s">
        <v>25</v>
      </c>
      <c r="J98" s="7" t="s">
        <v>373</v>
      </c>
      <c r="K98" s="5">
        <v>22.2</v>
      </c>
      <c r="M98" s="24">
        <f>D98*(K98+L98)</f>
        <v>3.4632000000000001</v>
      </c>
    </row>
    <row r="99" spans="1:13" ht="15.2" customHeight="1">
      <c r="A99" s="7">
        <v>3</v>
      </c>
      <c r="B99" s="7" t="s">
        <v>24</v>
      </c>
      <c r="C99" s="14" t="s">
        <v>236</v>
      </c>
      <c r="D99" s="9">
        <v>1.6554098999999999E-2</v>
      </c>
      <c r="E99" s="7" t="s">
        <v>14</v>
      </c>
      <c r="F99" s="8">
        <v>70</v>
      </c>
      <c r="I99" s="7" t="s">
        <v>22</v>
      </c>
      <c r="J99" s="7" t="s">
        <v>373</v>
      </c>
      <c r="K99" s="5">
        <v>22.5</v>
      </c>
      <c r="M99" s="24">
        <f>D99*(K99+L99)</f>
        <v>0.3724672275</v>
      </c>
    </row>
    <row r="100" spans="1:13" ht="15.2" customHeight="1">
      <c r="A100" s="7">
        <v>3</v>
      </c>
      <c r="B100" s="7" t="s">
        <v>23</v>
      </c>
      <c r="C100" s="14" t="s">
        <v>237</v>
      </c>
      <c r="D100" s="9">
        <v>3.2843332000000003E-2</v>
      </c>
      <c r="E100" s="7" t="s">
        <v>14</v>
      </c>
      <c r="F100" s="8">
        <v>70</v>
      </c>
      <c r="I100" s="7" t="s">
        <v>22</v>
      </c>
      <c r="J100" s="7" t="s">
        <v>373</v>
      </c>
      <c r="K100" s="5">
        <v>28</v>
      </c>
      <c r="M100" s="24">
        <f>D100*(K100+L100)</f>
        <v>0.91961329600000008</v>
      </c>
    </row>
    <row r="101" spans="1:13" ht="15.2" customHeight="1">
      <c r="A101" s="7">
        <v>3</v>
      </c>
      <c r="B101" s="7" t="s">
        <v>21</v>
      </c>
      <c r="C101" s="14" t="s">
        <v>238</v>
      </c>
      <c r="D101" s="9">
        <v>3.447E-3</v>
      </c>
      <c r="E101" s="7" t="s">
        <v>14</v>
      </c>
      <c r="F101" s="8">
        <v>70</v>
      </c>
      <c r="I101" s="7" t="s">
        <v>13</v>
      </c>
      <c r="J101" s="7" t="s">
        <v>373</v>
      </c>
      <c r="K101" s="5">
        <v>43.08</v>
      </c>
      <c r="M101" s="24">
        <f>D101*(K101+L101)</f>
        <v>0.14849676000000001</v>
      </c>
    </row>
    <row r="102" spans="1:13" ht="15.2" customHeight="1">
      <c r="A102" s="7">
        <v>3</v>
      </c>
      <c r="B102" s="7" t="s">
        <v>20</v>
      </c>
      <c r="C102" s="14" t="s">
        <v>239</v>
      </c>
      <c r="D102" s="9">
        <v>1.8612E-2</v>
      </c>
      <c r="E102" s="7" t="s">
        <v>14</v>
      </c>
      <c r="F102" s="8">
        <v>70</v>
      </c>
      <c r="I102" s="7" t="s">
        <v>13</v>
      </c>
      <c r="J102" s="7" t="s">
        <v>373</v>
      </c>
      <c r="K102" s="5">
        <v>14.68</v>
      </c>
      <c r="M102" s="24">
        <f>D102*(K102+L102)</f>
        <v>0.27322415999999999</v>
      </c>
    </row>
    <row r="103" spans="1:13" ht="15.2" customHeight="1">
      <c r="A103" s="7">
        <v>3</v>
      </c>
      <c r="B103" s="7" t="s">
        <v>19</v>
      </c>
      <c r="C103" s="14" t="s">
        <v>240</v>
      </c>
      <c r="D103" s="9">
        <v>1.034E-3</v>
      </c>
      <c r="E103" s="7" t="s">
        <v>14</v>
      </c>
      <c r="F103" s="8">
        <v>70</v>
      </c>
      <c r="I103" s="7" t="s">
        <v>13</v>
      </c>
      <c r="J103" s="7" t="s">
        <v>373</v>
      </c>
      <c r="K103" s="5">
        <v>90.12</v>
      </c>
      <c r="M103" s="24">
        <f>D103*(K103+L103)</f>
        <v>9.3184080000000002E-2</v>
      </c>
    </row>
    <row r="104" spans="1:13" ht="15.2" customHeight="1">
      <c r="A104" s="7">
        <v>3</v>
      </c>
      <c r="B104" s="7" t="s">
        <v>18</v>
      </c>
      <c r="C104" s="14" t="s">
        <v>241</v>
      </c>
      <c r="D104" s="9">
        <v>2.1714000000000001E-2</v>
      </c>
      <c r="E104" s="7" t="s">
        <v>14</v>
      </c>
      <c r="F104" s="8">
        <v>70</v>
      </c>
      <c r="I104" s="7" t="s">
        <v>13</v>
      </c>
      <c r="J104" s="7" t="s">
        <v>373</v>
      </c>
      <c r="K104" s="5">
        <v>19.54</v>
      </c>
      <c r="M104" s="24">
        <f>D104*(K104+L104)</f>
        <v>0.42429156000000001</v>
      </c>
    </row>
    <row r="105" spans="1:13" ht="15.2" customHeight="1">
      <c r="A105" s="7">
        <v>3</v>
      </c>
      <c r="B105" s="7" t="s">
        <v>17</v>
      </c>
      <c r="C105" s="14" t="s">
        <v>242</v>
      </c>
      <c r="D105" s="9">
        <v>2.068E-3</v>
      </c>
      <c r="E105" s="7" t="s">
        <v>14</v>
      </c>
      <c r="F105" s="8">
        <v>70</v>
      </c>
      <c r="I105" s="7" t="s">
        <v>13</v>
      </c>
      <c r="J105" s="7" t="s">
        <v>373</v>
      </c>
      <c r="K105" s="5">
        <v>12.98</v>
      </c>
      <c r="M105" s="24">
        <f>D105*(K105+L105)</f>
        <v>2.6842640000000001E-2</v>
      </c>
    </row>
    <row r="106" spans="1:13" ht="15.2" customHeight="1">
      <c r="A106" s="7">
        <v>3</v>
      </c>
      <c r="B106" s="7" t="s">
        <v>16</v>
      </c>
      <c r="C106" s="14" t="s">
        <v>243</v>
      </c>
      <c r="D106" s="9">
        <v>2.068E-3</v>
      </c>
      <c r="E106" s="7" t="s">
        <v>14</v>
      </c>
      <c r="F106" s="8">
        <v>70</v>
      </c>
      <c r="I106" s="7" t="s">
        <v>13</v>
      </c>
      <c r="J106" s="7" t="s">
        <v>373</v>
      </c>
      <c r="K106" s="5">
        <v>47.23</v>
      </c>
      <c r="M106" s="24">
        <f>D106*(K106+L106)</f>
        <v>9.767163999999999E-2</v>
      </c>
    </row>
    <row r="107" spans="1:13" ht="15.2" customHeight="1">
      <c r="A107" s="7">
        <v>3</v>
      </c>
      <c r="B107" s="7" t="s">
        <v>15</v>
      </c>
      <c r="C107" s="14" t="s">
        <v>244</v>
      </c>
      <c r="D107" s="9">
        <v>6.2040000000000003E-3</v>
      </c>
      <c r="E107" s="7" t="s">
        <v>14</v>
      </c>
      <c r="F107" s="8">
        <v>70</v>
      </c>
      <c r="I107" s="7" t="s">
        <v>13</v>
      </c>
      <c r="J107" s="7" t="s">
        <v>373</v>
      </c>
      <c r="K107" s="5">
        <v>7.13</v>
      </c>
      <c r="M107" s="24">
        <f>D107*(K107+L107)</f>
        <v>4.4234519999999999E-2</v>
      </c>
    </row>
    <row r="108" spans="1:13" ht="15.2" customHeight="1">
      <c r="A108" s="7">
        <v>1</v>
      </c>
      <c r="B108" s="7" t="s">
        <v>93</v>
      </c>
      <c r="C108" s="14" t="s">
        <v>272</v>
      </c>
      <c r="D108" s="9">
        <v>1</v>
      </c>
      <c r="E108" s="7" t="s">
        <v>31</v>
      </c>
      <c r="F108" s="8">
        <v>10</v>
      </c>
      <c r="I108" s="7" t="s">
        <v>27</v>
      </c>
      <c r="J108" s="7" t="s">
        <v>373</v>
      </c>
      <c r="K108" s="5">
        <v>43.65</v>
      </c>
      <c r="M108" s="24">
        <f>D108*(K108+L108)</f>
        <v>43.65</v>
      </c>
    </row>
    <row r="109" spans="1:13" ht="15.2" customHeight="1">
      <c r="A109" s="7">
        <v>1</v>
      </c>
      <c r="B109" s="7" t="s">
        <v>92</v>
      </c>
      <c r="C109" s="14" t="s">
        <v>273</v>
      </c>
      <c r="D109" s="9">
        <v>1</v>
      </c>
      <c r="E109" s="7" t="s">
        <v>31</v>
      </c>
      <c r="F109" s="8">
        <v>10</v>
      </c>
      <c r="I109" s="7" t="s">
        <v>27</v>
      </c>
      <c r="J109" s="7" t="s">
        <v>373</v>
      </c>
      <c r="K109" s="5">
        <v>58.51</v>
      </c>
      <c r="M109" s="24">
        <f>D109*(K109+L109)</f>
        <v>58.51</v>
      </c>
    </row>
    <row r="110" spans="1:13" ht="15.2" customHeight="1">
      <c r="A110" s="7">
        <v>1</v>
      </c>
      <c r="B110" s="7" t="s">
        <v>91</v>
      </c>
      <c r="C110" s="14" t="s">
        <v>274</v>
      </c>
      <c r="D110" s="9">
        <v>1</v>
      </c>
      <c r="E110" s="7" t="s">
        <v>31</v>
      </c>
      <c r="F110" s="8">
        <v>10</v>
      </c>
      <c r="I110" s="7" t="s">
        <v>27</v>
      </c>
      <c r="J110" s="7" t="s">
        <v>373</v>
      </c>
      <c r="K110" s="5">
        <v>39.119999999999997</v>
      </c>
      <c r="M110" s="24">
        <f>D110*(K110+L110)</f>
        <v>39.119999999999997</v>
      </c>
    </row>
    <row r="111" spans="1:13" ht="15.2" customHeight="1">
      <c r="A111" s="7">
        <v>1</v>
      </c>
      <c r="B111" s="7" t="s">
        <v>90</v>
      </c>
      <c r="C111" s="14" t="s">
        <v>275</v>
      </c>
      <c r="D111" s="9">
        <v>2</v>
      </c>
      <c r="E111" s="7" t="s">
        <v>31</v>
      </c>
      <c r="F111" s="8">
        <v>10</v>
      </c>
      <c r="I111" s="7" t="s">
        <v>27</v>
      </c>
      <c r="J111" s="7" t="s">
        <v>153</v>
      </c>
      <c r="K111" s="24">
        <f>M112</f>
        <v>0.743362725</v>
      </c>
      <c r="M111" s="24">
        <f>D111*(K111+L111)</f>
        <v>1.48672545</v>
      </c>
    </row>
    <row r="112" spans="1:13" ht="15.2" customHeight="1">
      <c r="A112" s="7">
        <v>2</v>
      </c>
      <c r="B112" s="7" t="s">
        <v>89</v>
      </c>
      <c r="C112" s="14" t="s">
        <v>276</v>
      </c>
      <c r="D112" s="9">
        <v>5.2499999999999998E-2</v>
      </c>
      <c r="E112" s="7" t="s">
        <v>14</v>
      </c>
      <c r="F112" s="8">
        <v>90</v>
      </c>
      <c r="I112" s="7" t="s">
        <v>83</v>
      </c>
      <c r="J112" s="7" t="s">
        <v>373</v>
      </c>
      <c r="K112" s="5">
        <v>14.15929</v>
      </c>
      <c r="M112" s="24">
        <f>D112*(K112+L112)</f>
        <v>0.743362725</v>
      </c>
    </row>
    <row r="113" spans="1:13" ht="15.2" customHeight="1">
      <c r="A113" s="7">
        <v>1</v>
      </c>
      <c r="B113" s="7" t="s">
        <v>88</v>
      </c>
      <c r="C113" s="14" t="s">
        <v>277</v>
      </c>
      <c r="D113" s="9">
        <v>2</v>
      </c>
      <c r="E113" s="7" t="s">
        <v>31</v>
      </c>
      <c r="F113" s="8">
        <v>10</v>
      </c>
      <c r="I113" s="7" t="s">
        <v>27</v>
      </c>
      <c r="J113" s="7" t="s">
        <v>153</v>
      </c>
      <c r="K113" s="24">
        <f>M114</f>
        <v>0.5139009957888</v>
      </c>
      <c r="M113" s="24">
        <f>D113*(K113+L113)</f>
        <v>1.0278019915776</v>
      </c>
    </row>
    <row r="114" spans="1:13" ht="15.2" customHeight="1">
      <c r="A114" s="7">
        <v>2</v>
      </c>
      <c r="B114" s="7" t="s">
        <v>87</v>
      </c>
      <c r="C114" s="14" t="s">
        <v>224</v>
      </c>
      <c r="D114" s="9">
        <v>0.11167488</v>
      </c>
      <c r="E114" s="7" t="s">
        <v>14</v>
      </c>
      <c r="F114" s="8">
        <v>110</v>
      </c>
      <c r="I114" s="7" t="s">
        <v>27</v>
      </c>
      <c r="J114" s="7" t="s">
        <v>373</v>
      </c>
      <c r="K114" s="5">
        <v>4.6017599999999996</v>
      </c>
      <c r="M114" s="24">
        <f>D114*(K114+L114)</f>
        <v>0.5139009957888</v>
      </c>
    </row>
    <row r="115" spans="1:13" ht="15.2" customHeight="1">
      <c r="A115" s="7">
        <v>1</v>
      </c>
      <c r="B115" s="7" t="s">
        <v>86</v>
      </c>
      <c r="C115" s="14" t="s">
        <v>278</v>
      </c>
      <c r="D115" s="9">
        <v>1</v>
      </c>
      <c r="E115" s="7" t="s">
        <v>31</v>
      </c>
      <c r="F115" s="8">
        <v>10</v>
      </c>
      <c r="I115" s="7" t="s">
        <v>27</v>
      </c>
      <c r="J115" s="7" t="s">
        <v>373</v>
      </c>
      <c r="K115" s="5">
        <v>4.97</v>
      </c>
      <c r="M115" s="24">
        <f>D115*(K115+L115)</f>
        <v>4.97</v>
      </c>
    </row>
    <row r="116" spans="1:13" ht="15.2" customHeight="1">
      <c r="A116" s="7">
        <v>1</v>
      </c>
      <c r="B116" s="7" t="s">
        <v>85</v>
      </c>
      <c r="C116" s="14" t="s">
        <v>279</v>
      </c>
      <c r="D116" s="9">
        <v>2</v>
      </c>
      <c r="E116" s="7" t="s">
        <v>31</v>
      </c>
      <c r="F116" s="8">
        <v>10</v>
      </c>
      <c r="I116" s="7" t="s">
        <v>27</v>
      </c>
      <c r="J116" s="7" t="s">
        <v>153</v>
      </c>
      <c r="K116" s="24">
        <f>M117</f>
        <v>6.7698899999999992E-2</v>
      </c>
      <c r="M116" s="24">
        <f>D116*(K116+L116)</f>
        <v>0.13539779999999998</v>
      </c>
    </row>
    <row r="117" spans="1:13" ht="15.2" customHeight="1">
      <c r="A117" s="7">
        <v>2</v>
      </c>
      <c r="B117" s="7" t="s">
        <v>84</v>
      </c>
      <c r="C117" s="14" t="s">
        <v>280</v>
      </c>
      <c r="D117" s="9">
        <v>4.4999999999999997E-3</v>
      </c>
      <c r="E117" s="7" t="s">
        <v>14</v>
      </c>
      <c r="F117" s="8">
        <v>90</v>
      </c>
      <c r="I117" s="7" t="s">
        <v>83</v>
      </c>
      <c r="J117" s="7" t="s">
        <v>373</v>
      </c>
      <c r="K117" s="5">
        <v>15.0442</v>
      </c>
      <c r="M117" s="24">
        <f>D117*(K117+L117)</f>
        <v>6.7698899999999992E-2</v>
      </c>
    </row>
    <row r="118" spans="1:13" ht="15.2" customHeight="1">
      <c r="A118" s="7">
        <v>1</v>
      </c>
      <c r="B118" s="7" t="s">
        <v>82</v>
      </c>
      <c r="C118" s="14" t="s">
        <v>281</v>
      </c>
      <c r="D118" s="9">
        <v>1</v>
      </c>
      <c r="E118" s="7" t="s">
        <v>31</v>
      </c>
      <c r="F118" s="8">
        <v>10</v>
      </c>
      <c r="I118" s="7" t="s">
        <v>27</v>
      </c>
      <c r="J118" s="7" t="s">
        <v>153</v>
      </c>
      <c r="K118" s="24">
        <f>M119+M154</f>
        <v>39.153555402027493</v>
      </c>
      <c r="M118" s="24">
        <f>D118*(K118+L118)</f>
        <v>39.153555402027493</v>
      </c>
    </row>
    <row r="119" spans="1:13" ht="15.2" customHeight="1">
      <c r="A119" s="7">
        <v>2</v>
      </c>
      <c r="B119" s="7" t="s">
        <v>81</v>
      </c>
      <c r="C119" s="14" t="s">
        <v>282</v>
      </c>
      <c r="D119" s="9">
        <v>1</v>
      </c>
      <c r="E119" s="7" t="s">
        <v>31</v>
      </c>
      <c r="F119" s="8">
        <v>70</v>
      </c>
      <c r="H119" s="7" t="s">
        <v>40</v>
      </c>
      <c r="I119" s="7" t="s">
        <v>27</v>
      </c>
      <c r="J119" s="7" t="s">
        <v>153</v>
      </c>
      <c r="K119" s="5">
        <f>SUMIF(A120:A153,3,M120:M153)</f>
        <v>36.145720523791994</v>
      </c>
      <c r="M119" s="24">
        <f>D119*(K119+L119)</f>
        <v>36.145720523791994</v>
      </c>
    </row>
    <row r="120" spans="1:13" ht="15.2" customHeight="1">
      <c r="A120" s="7">
        <v>3</v>
      </c>
      <c r="B120" s="7" t="s">
        <v>80</v>
      </c>
      <c r="C120" s="14" t="s">
        <v>283</v>
      </c>
      <c r="D120" s="9">
        <v>1</v>
      </c>
      <c r="E120" s="7" t="s">
        <v>31</v>
      </c>
      <c r="F120" s="8">
        <v>20</v>
      </c>
      <c r="I120" s="7" t="s">
        <v>27</v>
      </c>
      <c r="J120" s="7" t="s">
        <v>373</v>
      </c>
      <c r="K120" s="5">
        <v>0.2089</v>
      </c>
      <c r="M120" s="24">
        <f>D120*(K120+L120)</f>
        <v>0.2089</v>
      </c>
    </row>
    <row r="121" spans="1:13" ht="15.2" customHeight="1">
      <c r="A121" s="7">
        <v>3</v>
      </c>
      <c r="B121" s="7" t="s">
        <v>79</v>
      </c>
      <c r="C121" s="14" t="s">
        <v>284</v>
      </c>
      <c r="D121" s="9">
        <v>1</v>
      </c>
      <c r="E121" s="7" t="s">
        <v>31</v>
      </c>
      <c r="F121" s="8">
        <v>20</v>
      </c>
      <c r="I121" s="7" t="s">
        <v>27</v>
      </c>
      <c r="J121" s="7" t="s">
        <v>373</v>
      </c>
      <c r="K121" s="5">
        <v>0.20519999999999999</v>
      </c>
      <c r="M121" s="24">
        <f>D121*(K121+L121)</f>
        <v>0.20519999999999999</v>
      </c>
    </row>
    <row r="122" spans="1:13" ht="15.2" customHeight="1">
      <c r="A122" s="7">
        <v>3</v>
      </c>
      <c r="B122" s="7" t="s">
        <v>78</v>
      </c>
      <c r="C122" s="14" t="s">
        <v>285</v>
      </c>
      <c r="D122" s="9">
        <v>1</v>
      </c>
      <c r="E122" s="7" t="s">
        <v>31</v>
      </c>
      <c r="F122" s="8">
        <v>20</v>
      </c>
      <c r="I122" s="7" t="s">
        <v>27</v>
      </c>
      <c r="J122" s="7" t="s">
        <v>153</v>
      </c>
      <c r="K122" s="5">
        <v>5.43</v>
      </c>
      <c r="M122" s="24">
        <f>D122*(K122+L122)</f>
        <v>5.43</v>
      </c>
    </row>
    <row r="123" spans="1:13" ht="15.2" customHeight="1">
      <c r="A123" s="7">
        <v>4</v>
      </c>
      <c r="B123" s="7" t="s">
        <v>58</v>
      </c>
      <c r="C123" s="14" t="s">
        <v>268</v>
      </c>
      <c r="D123" s="9">
        <v>0.69610000000000005</v>
      </c>
      <c r="E123" s="7" t="s">
        <v>14</v>
      </c>
      <c r="F123" s="8">
        <v>110</v>
      </c>
      <c r="I123" s="7" t="s">
        <v>76</v>
      </c>
      <c r="J123" s="7" t="s">
        <v>373</v>
      </c>
      <c r="K123" s="5">
        <v>4.4955800000000004</v>
      </c>
      <c r="M123" s="24">
        <f>D123*(K123+L123)</f>
        <v>3.1293732380000003</v>
      </c>
    </row>
    <row r="124" spans="1:13" ht="15.2" customHeight="1">
      <c r="A124" s="7">
        <v>3</v>
      </c>
      <c r="B124" s="7" t="s">
        <v>77</v>
      </c>
      <c r="C124" s="14" t="s">
        <v>286</v>
      </c>
      <c r="D124" s="9">
        <v>1</v>
      </c>
      <c r="E124" s="7" t="s">
        <v>31</v>
      </c>
      <c r="F124" s="8">
        <v>20</v>
      </c>
      <c r="I124" s="7" t="s">
        <v>27</v>
      </c>
      <c r="J124" s="7" t="s">
        <v>153</v>
      </c>
      <c r="K124" s="5">
        <v>5.43</v>
      </c>
      <c r="M124" s="24">
        <f>D124*(K124+L124)</f>
        <v>5.43</v>
      </c>
    </row>
    <row r="125" spans="1:13" ht="15.2" customHeight="1">
      <c r="A125" s="7">
        <v>4</v>
      </c>
      <c r="B125" s="7" t="s">
        <v>58</v>
      </c>
      <c r="C125" s="14" t="s">
        <v>268</v>
      </c>
      <c r="D125" s="9">
        <v>0.69610000000000005</v>
      </c>
      <c r="E125" s="7" t="s">
        <v>14</v>
      </c>
      <c r="F125" s="8">
        <v>110</v>
      </c>
      <c r="I125" s="7" t="s">
        <v>76</v>
      </c>
      <c r="J125" s="7" t="s">
        <v>373</v>
      </c>
      <c r="K125" s="5">
        <v>4.4955800000000004</v>
      </c>
      <c r="M125" s="24">
        <f>D125*(K125+L125)</f>
        <v>3.1293732380000003</v>
      </c>
    </row>
    <row r="126" spans="1:13" ht="15.2" customHeight="1">
      <c r="A126" s="7">
        <v>3</v>
      </c>
      <c r="B126" s="7" t="s">
        <v>75</v>
      </c>
      <c r="C126" s="14" t="s">
        <v>287</v>
      </c>
      <c r="D126" s="9">
        <v>2</v>
      </c>
      <c r="E126" s="7" t="s">
        <v>31</v>
      </c>
      <c r="F126" s="8">
        <v>20</v>
      </c>
      <c r="I126" s="7" t="s">
        <v>27</v>
      </c>
      <c r="J126" s="7" t="s">
        <v>153</v>
      </c>
      <c r="K126" s="24">
        <f>M127</f>
        <v>0.13936298</v>
      </c>
      <c r="M126" s="24">
        <f>D126*(K126+L126)</f>
        <v>0.27872595999999999</v>
      </c>
    </row>
    <row r="127" spans="1:13" ht="15.2" customHeight="1">
      <c r="A127" s="7">
        <v>4</v>
      </c>
      <c r="B127" s="7" t="s">
        <v>58</v>
      </c>
      <c r="C127" s="14" t="s">
        <v>268</v>
      </c>
      <c r="D127" s="9">
        <v>3.1E-2</v>
      </c>
      <c r="E127" s="7" t="s">
        <v>14</v>
      </c>
      <c r="F127" s="8">
        <v>110</v>
      </c>
      <c r="I127" s="7" t="s">
        <v>74</v>
      </c>
      <c r="J127" s="7" t="s">
        <v>373</v>
      </c>
      <c r="K127" s="5">
        <v>4.4955800000000004</v>
      </c>
      <c r="M127" s="24">
        <f>D127*(K127+L127)</f>
        <v>0.13936298</v>
      </c>
    </row>
    <row r="128" spans="1:13" ht="15.2" customHeight="1">
      <c r="A128" s="7">
        <v>3</v>
      </c>
      <c r="B128" s="7" t="s">
        <v>73</v>
      </c>
      <c r="C128" s="14" t="s">
        <v>288</v>
      </c>
      <c r="D128" s="9">
        <v>1</v>
      </c>
      <c r="E128" s="7" t="s">
        <v>31</v>
      </c>
      <c r="F128" s="8">
        <v>20</v>
      </c>
      <c r="I128" s="7" t="s">
        <v>27</v>
      </c>
      <c r="J128" s="7" t="s">
        <v>373</v>
      </c>
      <c r="K128" s="5">
        <v>0.18759999999999999</v>
      </c>
      <c r="M128" s="24">
        <f>D128*(K128+L128)</f>
        <v>0.18759999999999999</v>
      </c>
    </row>
    <row r="129" spans="1:13" ht="15.2" customHeight="1">
      <c r="A129" s="7">
        <v>3</v>
      </c>
      <c r="B129" s="7" t="s">
        <v>72</v>
      </c>
      <c r="C129" s="14" t="s">
        <v>289</v>
      </c>
      <c r="D129" s="9">
        <v>1</v>
      </c>
      <c r="E129" s="7" t="s">
        <v>31</v>
      </c>
      <c r="F129" s="8">
        <v>20</v>
      </c>
      <c r="I129" s="7" t="s">
        <v>27</v>
      </c>
      <c r="J129" s="7" t="s">
        <v>373</v>
      </c>
      <c r="K129" s="5">
        <v>0.65</v>
      </c>
      <c r="M129" s="24">
        <f>D129*(K129+L129)</f>
        <v>0.65</v>
      </c>
    </row>
    <row r="130" spans="1:13" ht="15.2" customHeight="1">
      <c r="A130" s="7">
        <v>3</v>
      </c>
      <c r="B130" s="7" t="s">
        <v>71</v>
      </c>
      <c r="C130" s="14" t="s">
        <v>290</v>
      </c>
      <c r="D130" s="9">
        <v>1</v>
      </c>
      <c r="E130" s="7" t="s">
        <v>31</v>
      </c>
      <c r="F130" s="8">
        <v>20</v>
      </c>
      <c r="I130" s="7" t="s">
        <v>27</v>
      </c>
      <c r="J130" s="7" t="s">
        <v>373</v>
      </c>
      <c r="K130" s="5">
        <v>4.9999900000000004</v>
      </c>
      <c r="M130" s="24">
        <f>D130*(K130+L130)</f>
        <v>4.9999900000000004</v>
      </c>
    </row>
    <row r="131" spans="1:13" ht="15.2" customHeight="1">
      <c r="A131" s="7">
        <v>3</v>
      </c>
      <c r="B131" s="7" t="s">
        <v>70</v>
      </c>
      <c r="C131" s="14" t="s">
        <v>291</v>
      </c>
      <c r="D131" s="9">
        <v>1</v>
      </c>
      <c r="E131" s="7" t="s">
        <v>31</v>
      </c>
      <c r="F131" s="8">
        <v>20</v>
      </c>
      <c r="I131" s="7" t="s">
        <v>27</v>
      </c>
      <c r="J131" s="7" t="s">
        <v>373</v>
      </c>
      <c r="K131" s="5">
        <v>5</v>
      </c>
      <c r="M131" s="24">
        <f>D131*(K131+L131)</f>
        <v>5</v>
      </c>
    </row>
    <row r="132" spans="1:13" ht="15.2" customHeight="1">
      <c r="A132" s="7">
        <v>3</v>
      </c>
      <c r="B132" s="7" t="s">
        <v>69</v>
      </c>
      <c r="C132" s="14" t="s">
        <v>292</v>
      </c>
      <c r="D132" s="9">
        <v>1</v>
      </c>
      <c r="E132" s="7" t="s">
        <v>31</v>
      </c>
      <c r="F132" s="8">
        <v>20</v>
      </c>
      <c r="I132" s="7" t="s">
        <v>27</v>
      </c>
      <c r="J132" s="7" t="s">
        <v>153</v>
      </c>
      <c r="K132" s="24">
        <f>M133</f>
        <v>3.0273235720000002</v>
      </c>
      <c r="M132" s="24">
        <f>D132*(K132+L132)</f>
        <v>3.0273235720000002</v>
      </c>
    </row>
    <row r="133" spans="1:13" ht="15.2" customHeight="1">
      <c r="A133" s="7">
        <v>4</v>
      </c>
      <c r="B133" s="7" t="s">
        <v>58</v>
      </c>
      <c r="C133" s="14" t="s">
        <v>268</v>
      </c>
      <c r="D133" s="9">
        <v>0.6734</v>
      </c>
      <c r="E133" s="7" t="s">
        <v>14</v>
      </c>
      <c r="F133" s="8">
        <v>110</v>
      </c>
      <c r="I133" s="7" t="s">
        <v>27</v>
      </c>
      <c r="J133" s="7" t="s">
        <v>373</v>
      </c>
      <c r="K133" s="5">
        <v>4.4955800000000004</v>
      </c>
      <c r="M133" s="24">
        <f>D133*(K133+L133)</f>
        <v>3.0273235720000002</v>
      </c>
    </row>
    <row r="134" spans="1:13" ht="15.2" customHeight="1">
      <c r="A134" s="7">
        <v>3</v>
      </c>
      <c r="B134" s="7" t="s">
        <v>68</v>
      </c>
      <c r="C134" s="14" t="s">
        <v>293</v>
      </c>
      <c r="D134" s="9">
        <v>1</v>
      </c>
      <c r="E134" s="7" t="s">
        <v>31</v>
      </c>
      <c r="F134" s="8">
        <v>20</v>
      </c>
      <c r="I134" s="7" t="s">
        <v>27</v>
      </c>
      <c r="J134" s="7" t="s">
        <v>153</v>
      </c>
      <c r="K134" s="24">
        <f>M135</f>
        <v>1.3374350500000001</v>
      </c>
      <c r="M134" s="24">
        <f>D134*(K134+L134)</f>
        <v>1.3374350500000001</v>
      </c>
    </row>
    <row r="135" spans="1:13" ht="15.2" customHeight="1">
      <c r="A135" s="7">
        <v>4</v>
      </c>
      <c r="B135" s="7" t="s">
        <v>58</v>
      </c>
      <c r="C135" s="14" t="s">
        <v>268</v>
      </c>
      <c r="D135" s="9">
        <v>0.29749999999999999</v>
      </c>
      <c r="E135" s="7" t="s">
        <v>14</v>
      </c>
      <c r="F135" s="8">
        <v>110</v>
      </c>
      <c r="I135" s="7" t="s">
        <v>27</v>
      </c>
      <c r="J135" s="7" t="s">
        <v>373</v>
      </c>
      <c r="K135" s="5">
        <v>4.4955800000000004</v>
      </c>
      <c r="M135" s="24">
        <f>D135*(K135+L135)</f>
        <v>1.3374350500000001</v>
      </c>
    </row>
    <row r="136" spans="1:13" ht="15.2" customHeight="1">
      <c r="A136" s="7">
        <v>3</v>
      </c>
      <c r="B136" s="7" t="s">
        <v>67</v>
      </c>
      <c r="C136" s="14" t="s">
        <v>294</v>
      </c>
      <c r="D136" s="9">
        <v>1</v>
      </c>
      <c r="E136" s="7" t="s">
        <v>31</v>
      </c>
      <c r="F136" s="8">
        <v>20</v>
      </c>
      <c r="I136" s="7" t="s">
        <v>27</v>
      </c>
      <c r="J136" s="7" t="s">
        <v>153</v>
      </c>
      <c r="K136" s="24">
        <f>M137</f>
        <v>1.1956946400000001</v>
      </c>
      <c r="M136" s="24">
        <f>D136*(K136+L136)</f>
        <v>1.1956946400000001</v>
      </c>
    </row>
    <row r="137" spans="1:13" ht="15.2" customHeight="1">
      <c r="A137" s="7">
        <v>4</v>
      </c>
      <c r="B137" s="7" t="s">
        <v>66</v>
      </c>
      <c r="C137" s="14" t="s">
        <v>270</v>
      </c>
      <c r="D137" s="9">
        <v>0.23580000000000001</v>
      </c>
      <c r="E137" s="7" t="s">
        <v>14</v>
      </c>
      <c r="F137" s="8">
        <v>110</v>
      </c>
      <c r="I137" s="7" t="s">
        <v>27</v>
      </c>
      <c r="J137" s="7" t="s">
        <v>373</v>
      </c>
      <c r="K137" s="5">
        <v>5.0708000000000002</v>
      </c>
      <c r="M137" s="24">
        <f>D137*(K137+L137)</f>
        <v>1.1956946400000001</v>
      </c>
    </row>
    <row r="138" spans="1:13" ht="15.2" customHeight="1">
      <c r="A138" s="7">
        <v>3</v>
      </c>
      <c r="B138" s="7" t="s">
        <v>65</v>
      </c>
      <c r="C138" s="14" t="s">
        <v>295</v>
      </c>
      <c r="D138" s="9">
        <v>1</v>
      </c>
      <c r="E138" s="7" t="s">
        <v>31</v>
      </c>
      <c r="F138" s="8">
        <v>20</v>
      </c>
      <c r="I138" s="7" t="s">
        <v>27</v>
      </c>
      <c r="J138" s="7" t="s">
        <v>153</v>
      </c>
      <c r="K138" s="24">
        <f>M139</f>
        <v>0.99644078799999991</v>
      </c>
      <c r="M138" s="24">
        <f>D138*(K138+L138)</f>
        <v>0.99644078799999991</v>
      </c>
    </row>
    <row r="139" spans="1:13" ht="15.2" customHeight="1">
      <c r="A139" s="7">
        <v>4</v>
      </c>
      <c r="B139" s="7" t="s">
        <v>63</v>
      </c>
      <c r="C139" s="14" t="s">
        <v>224</v>
      </c>
      <c r="D139" s="9">
        <v>0.2261</v>
      </c>
      <c r="E139" s="7" t="s">
        <v>14</v>
      </c>
      <c r="F139" s="8">
        <v>110</v>
      </c>
      <c r="I139" s="7" t="s">
        <v>27</v>
      </c>
      <c r="J139" s="7" t="s">
        <v>373</v>
      </c>
      <c r="K139" s="5">
        <v>4.4070799999999997</v>
      </c>
      <c r="M139" s="24">
        <f>D139*(K139+L139)</f>
        <v>0.99644078799999991</v>
      </c>
    </row>
    <row r="140" spans="1:13" ht="15.2" customHeight="1">
      <c r="A140" s="7">
        <v>3</v>
      </c>
      <c r="B140" s="7" t="s">
        <v>64</v>
      </c>
      <c r="C140" s="14" t="s">
        <v>296</v>
      </c>
      <c r="D140" s="9">
        <v>1</v>
      </c>
      <c r="E140" s="7" t="s">
        <v>31</v>
      </c>
      <c r="F140" s="8">
        <v>20</v>
      </c>
      <c r="I140" s="7" t="s">
        <v>27</v>
      </c>
      <c r="J140" s="7" t="s">
        <v>153</v>
      </c>
      <c r="K140" s="24">
        <f>M141</f>
        <v>0.99644078799999991</v>
      </c>
      <c r="M140" s="24">
        <f>D140*(K140+L140)</f>
        <v>0.99644078799999991</v>
      </c>
    </row>
    <row r="141" spans="1:13" ht="15.2" customHeight="1">
      <c r="A141" s="7">
        <v>4</v>
      </c>
      <c r="B141" s="7" t="s">
        <v>63</v>
      </c>
      <c r="C141" s="14" t="s">
        <v>224</v>
      </c>
      <c r="D141" s="9">
        <v>0.2261</v>
      </c>
      <c r="E141" s="7" t="s">
        <v>14</v>
      </c>
      <c r="F141" s="8">
        <v>110</v>
      </c>
      <c r="I141" s="7" t="s">
        <v>27</v>
      </c>
      <c r="J141" s="7" t="s">
        <v>373</v>
      </c>
      <c r="K141" s="5">
        <v>4.4070799999999997</v>
      </c>
      <c r="M141" s="24">
        <f>D141*(K141+L141)</f>
        <v>0.99644078799999991</v>
      </c>
    </row>
    <row r="142" spans="1:13" ht="15.2" customHeight="1">
      <c r="A142" s="7">
        <v>3</v>
      </c>
      <c r="B142" s="7" t="s">
        <v>62</v>
      </c>
      <c r="C142" s="14" t="s">
        <v>297</v>
      </c>
      <c r="D142" s="9">
        <v>1</v>
      </c>
      <c r="E142" s="7" t="s">
        <v>31</v>
      </c>
      <c r="F142" s="8">
        <v>20</v>
      </c>
      <c r="I142" s="7" t="s">
        <v>27</v>
      </c>
      <c r="J142" s="7" t="s">
        <v>153</v>
      </c>
      <c r="K142" s="24">
        <f>M143</f>
        <v>5.4162757999999998E-2</v>
      </c>
      <c r="M142" s="24">
        <f>D142*(K142+L142)</f>
        <v>5.4162757999999998E-2</v>
      </c>
    </row>
    <row r="143" spans="1:13" ht="15.2" customHeight="1">
      <c r="A143" s="7">
        <v>4</v>
      </c>
      <c r="B143" s="7" t="s">
        <v>61</v>
      </c>
      <c r="C143" s="14" t="s">
        <v>224</v>
      </c>
      <c r="D143" s="9">
        <v>1.0699999999999999E-2</v>
      </c>
      <c r="E143" s="7" t="s">
        <v>14</v>
      </c>
      <c r="F143" s="8">
        <v>110</v>
      </c>
      <c r="I143" s="7" t="s">
        <v>27</v>
      </c>
      <c r="J143" s="7" t="s">
        <v>373</v>
      </c>
      <c r="K143" s="5">
        <v>5.0619399999999999</v>
      </c>
      <c r="M143" s="24">
        <f>D143*(K143+L143)</f>
        <v>5.4162757999999998E-2</v>
      </c>
    </row>
    <row r="144" spans="1:13" ht="15.2" customHeight="1">
      <c r="A144" s="7">
        <v>3</v>
      </c>
      <c r="B144" s="7" t="s">
        <v>60</v>
      </c>
      <c r="C144" s="14" t="s">
        <v>298</v>
      </c>
      <c r="D144" s="9">
        <v>1</v>
      </c>
      <c r="E144" s="7" t="s">
        <v>31</v>
      </c>
      <c r="F144" s="8">
        <v>20</v>
      </c>
      <c r="I144" s="7" t="s">
        <v>27</v>
      </c>
      <c r="J144" s="7" t="s">
        <v>153</v>
      </c>
      <c r="K144" s="24">
        <f>M145</f>
        <v>1.7078708420000002</v>
      </c>
      <c r="M144" s="24">
        <f>D144*(K144+L144)</f>
        <v>1.7078708420000002</v>
      </c>
    </row>
    <row r="145" spans="1:13" ht="15.2" customHeight="1">
      <c r="A145" s="7">
        <v>4</v>
      </c>
      <c r="B145" s="7" t="s">
        <v>58</v>
      </c>
      <c r="C145" s="14" t="s">
        <v>268</v>
      </c>
      <c r="D145" s="9">
        <v>0.37990000000000002</v>
      </c>
      <c r="E145" s="7" t="s">
        <v>14</v>
      </c>
      <c r="F145" s="8">
        <v>110</v>
      </c>
      <c r="I145" s="7" t="s">
        <v>27</v>
      </c>
      <c r="J145" s="7" t="s">
        <v>373</v>
      </c>
      <c r="K145" s="5">
        <v>4.4955800000000004</v>
      </c>
      <c r="M145" s="24">
        <f>D145*(K145+L145)</f>
        <v>1.7078708420000002</v>
      </c>
    </row>
    <row r="146" spans="1:13" ht="15.2" customHeight="1">
      <c r="A146" s="7">
        <v>3</v>
      </c>
      <c r="B146" s="7" t="s">
        <v>59</v>
      </c>
      <c r="C146" s="14" t="s">
        <v>299</v>
      </c>
      <c r="D146" s="9">
        <v>1</v>
      </c>
      <c r="E146" s="7" t="s">
        <v>31</v>
      </c>
      <c r="F146" s="8">
        <v>20</v>
      </c>
      <c r="I146" s="7" t="s">
        <v>27</v>
      </c>
      <c r="J146" s="7" t="s">
        <v>153</v>
      </c>
      <c r="K146" s="24">
        <f>M147</f>
        <v>1.7078708420000002</v>
      </c>
      <c r="M146" s="24">
        <f>D146*(K146+L146)</f>
        <v>1.7078708420000002</v>
      </c>
    </row>
    <row r="147" spans="1:13" ht="15.2" customHeight="1">
      <c r="A147" s="7">
        <v>4</v>
      </c>
      <c r="B147" s="7" t="s">
        <v>58</v>
      </c>
      <c r="C147" s="14" t="s">
        <v>268</v>
      </c>
      <c r="D147" s="9">
        <v>0.37990000000000002</v>
      </c>
      <c r="E147" s="7" t="s">
        <v>14</v>
      </c>
      <c r="F147" s="8">
        <v>110</v>
      </c>
      <c r="I147" s="7" t="s">
        <v>27</v>
      </c>
      <c r="J147" s="7" t="s">
        <v>373</v>
      </c>
      <c r="K147" s="5">
        <v>4.4955800000000004</v>
      </c>
      <c r="M147" s="24">
        <f>D147*(K147+L147)</f>
        <v>1.7078708420000002</v>
      </c>
    </row>
    <row r="148" spans="1:13" ht="15.2" customHeight="1">
      <c r="A148" s="7">
        <v>3</v>
      </c>
      <c r="B148" s="7" t="s">
        <v>57</v>
      </c>
      <c r="C148" s="14" t="s">
        <v>300</v>
      </c>
      <c r="D148" s="9">
        <v>1</v>
      </c>
      <c r="E148" s="7" t="s">
        <v>31</v>
      </c>
      <c r="F148" s="8">
        <v>20</v>
      </c>
      <c r="I148" s="7" t="s">
        <v>27</v>
      </c>
      <c r="J148" s="7" t="s">
        <v>373</v>
      </c>
      <c r="K148" s="5">
        <v>0.8</v>
      </c>
      <c r="M148" s="24">
        <f>D148*(K148+L148)</f>
        <v>0.8</v>
      </c>
    </row>
    <row r="149" spans="1:13" ht="15.2" customHeight="1">
      <c r="A149" s="7">
        <v>3</v>
      </c>
      <c r="B149" s="7" t="s">
        <v>56</v>
      </c>
      <c r="C149" s="14" t="s">
        <v>301</v>
      </c>
      <c r="D149" s="9">
        <v>1</v>
      </c>
      <c r="E149" s="7" t="s">
        <v>31</v>
      </c>
      <c r="F149" s="8">
        <v>20</v>
      </c>
      <c r="I149" s="7" t="s">
        <v>27</v>
      </c>
      <c r="J149" s="7" t="s">
        <v>153</v>
      </c>
      <c r="K149" s="24">
        <f>M150</f>
        <v>6.2864493792000001E-2</v>
      </c>
      <c r="M149" s="24">
        <f>D149*(K149+L149)</f>
        <v>6.2864493792000001E-2</v>
      </c>
    </row>
    <row r="150" spans="1:13" ht="15.2" customHeight="1">
      <c r="A150" s="7">
        <v>4</v>
      </c>
      <c r="B150" s="7" t="s">
        <v>30</v>
      </c>
      <c r="C150" s="14" t="s">
        <v>270</v>
      </c>
      <c r="D150" s="9">
        <v>1.5342720000000001E-2</v>
      </c>
      <c r="E150" s="7" t="s">
        <v>14</v>
      </c>
      <c r="F150" s="8">
        <v>110</v>
      </c>
      <c r="I150" s="7" t="s">
        <v>55</v>
      </c>
      <c r="J150" s="7" t="s">
        <v>373</v>
      </c>
      <c r="K150" s="5">
        <v>4.0973499999999996</v>
      </c>
      <c r="M150" s="24">
        <f>D150*(K150+L150)</f>
        <v>6.2864493792000001E-2</v>
      </c>
    </row>
    <row r="151" spans="1:13" ht="15.2" customHeight="1">
      <c r="A151" s="7">
        <v>3</v>
      </c>
      <c r="B151" s="7" t="s">
        <v>54</v>
      </c>
      <c r="C151" s="14" t="s">
        <v>302</v>
      </c>
      <c r="D151" s="9">
        <v>2</v>
      </c>
      <c r="E151" s="7" t="s">
        <v>31</v>
      </c>
      <c r="F151" s="8">
        <v>20</v>
      </c>
      <c r="I151" s="7" t="s">
        <v>27</v>
      </c>
      <c r="J151" s="7" t="s">
        <v>373</v>
      </c>
      <c r="K151" s="5">
        <v>0.8</v>
      </c>
      <c r="M151" s="24">
        <f>D151*(K151+L151)</f>
        <v>1.6</v>
      </c>
    </row>
    <row r="152" spans="1:13" ht="15.2" customHeight="1">
      <c r="A152" s="7">
        <v>3</v>
      </c>
      <c r="B152" s="7" t="s">
        <v>53</v>
      </c>
      <c r="C152" s="14" t="s">
        <v>233</v>
      </c>
      <c r="D152" s="9">
        <v>1.41E-2</v>
      </c>
      <c r="E152" s="7" t="s">
        <v>14</v>
      </c>
      <c r="F152" s="8">
        <v>20</v>
      </c>
      <c r="I152" s="7" t="s">
        <v>27</v>
      </c>
      <c r="J152" s="7" t="s">
        <v>373</v>
      </c>
      <c r="K152" s="5">
        <v>5.3540000000000001</v>
      </c>
      <c r="M152" s="24">
        <f>D152*(K152+L152)</f>
        <v>7.54914E-2</v>
      </c>
    </row>
    <row r="153" spans="1:13" ht="15.2" customHeight="1">
      <c r="A153" s="7">
        <v>3</v>
      </c>
      <c r="B153" s="7" t="s">
        <v>37</v>
      </c>
      <c r="C153" s="14" t="s">
        <v>271</v>
      </c>
      <c r="D153" s="9">
        <v>4.1300000000000003E-2</v>
      </c>
      <c r="E153" s="7" t="s">
        <v>14</v>
      </c>
      <c r="F153" s="8">
        <v>20</v>
      </c>
      <c r="I153" s="7" t="s">
        <v>27</v>
      </c>
      <c r="J153" s="7" t="s">
        <v>373</v>
      </c>
      <c r="K153" s="5">
        <v>4.6902999999999997</v>
      </c>
      <c r="M153" s="24">
        <f>D153*(K153+L153)</f>
        <v>0.19370939000000001</v>
      </c>
    </row>
    <row r="154" spans="1:13" ht="15.2" customHeight="1">
      <c r="A154" s="7">
        <v>2</v>
      </c>
      <c r="B154" s="7" t="s">
        <v>29</v>
      </c>
      <c r="C154" s="14" t="s">
        <v>234</v>
      </c>
      <c r="D154" s="9">
        <v>0.51300000000000001</v>
      </c>
      <c r="E154" s="7" t="s">
        <v>28</v>
      </c>
      <c r="F154" s="8">
        <v>70</v>
      </c>
      <c r="I154" s="7" t="s">
        <v>27</v>
      </c>
      <c r="J154" s="7" t="s">
        <v>153</v>
      </c>
      <c r="K154" s="24">
        <f>SUM(M155:M164)</f>
        <v>5.8632258835000002</v>
      </c>
      <c r="M154" s="24">
        <f>D154*(K154+L154)</f>
        <v>3.0078348782355002</v>
      </c>
    </row>
    <row r="155" spans="1:13" ht="15.2" customHeight="1">
      <c r="A155" s="7">
        <v>3</v>
      </c>
      <c r="B155" s="7" t="s">
        <v>26</v>
      </c>
      <c r="C155" s="14" t="s">
        <v>235</v>
      </c>
      <c r="D155" s="9">
        <v>0.156</v>
      </c>
      <c r="E155" s="7" t="s">
        <v>14</v>
      </c>
      <c r="F155" s="8">
        <v>70</v>
      </c>
      <c r="I155" s="7" t="s">
        <v>25</v>
      </c>
      <c r="J155" s="7" t="s">
        <v>373</v>
      </c>
      <c r="K155" s="5">
        <v>22.2</v>
      </c>
      <c r="M155" s="24">
        <f>D155*(K155+L155)</f>
        <v>3.4632000000000001</v>
      </c>
    </row>
    <row r="156" spans="1:13" ht="15.2" customHeight="1">
      <c r="A156" s="7">
        <v>3</v>
      </c>
      <c r="B156" s="7" t="s">
        <v>24</v>
      </c>
      <c r="C156" s="14" t="s">
        <v>236</v>
      </c>
      <c r="D156" s="9">
        <v>1.6554098999999999E-2</v>
      </c>
      <c r="E156" s="7" t="s">
        <v>14</v>
      </c>
      <c r="F156" s="8">
        <v>70</v>
      </c>
      <c r="I156" s="7" t="s">
        <v>22</v>
      </c>
      <c r="J156" s="7" t="s">
        <v>373</v>
      </c>
      <c r="K156" s="5">
        <v>22.5</v>
      </c>
      <c r="M156" s="24">
        <f>D156*(K156+L156)</f>
        <v>0.3724672275</v>
      </c>
    </row>
    <row r="157" spans="1:13" ht="15.2" customHeight="1">
      <c r="A157" s="7">
        <v>3</v>
      </c>
      <c r="B157" s="7" t="s">
        <v>23</v>
      </c>
      <c r="C157" s="14" t="s">
        <v>237</v>
      </c>
      <c r="D157" s="9">
        <v>3.2843332000000003E-2</v>
      </c>
      <c r="E157" s="7" t="s">
        <v>14</v>
      </c>
      <c r="F157" s="8">
        <v>70</v>
      </c>
      <c r="I157" s="7" t="s">
        <v>22</v>
      </c>
      <c r="J157" s="7" t="s">
        <v>373</v>
      </c>
      <c r="K157" s="5">
        <v>28</v>
      </c>
      <c r="M157" s="24">
        <f>D157*(K157+L157)</f>
        <v>0.91961329600000008</v>
      </c>
    </row>
    <row r="158" spans="1:13" ht="15.2" customHeight="1">
      <c r="A158" s="7">
        <v>3</v>
      </c>
      <c r="B158" s="7" t="s">
        <v>21</v>
      </c>
      <c r="C158" s="14" t="s">
        <v>238</v>
      </c>
      <c r="D158" s="9">
        <v>3.447E-3</v>
      </c>
      <c r="E158" s="7" t="s">
        <v>14</v>
      </c>
      <c r="F158" s="8">
        <v>70</v>
      </c>
      <c r="I158" s="7" t="s">
        <v>13</v>
      </c>
      <c r="J158" s="7" t="s">
        <v>373</v>
      </c>
      <c r="K158" s="5">
        <v>43.08</v>
      </c>
      <c r="M158" s="24">
        <f>D158*(K158+L158)</f>
        <v>0.14849676000000001</v>
      </c>
    </row>
    <row r="159" spans="1:13" ht="15.2" customHeight="1">
      <c r="A159" s="7">
        <v>3</v>
      </c>
      <c r="B159" s="7" t="s">
        <v>20</v>
      </c>
      <c r="C159" s="14" t="s">
        <v>239</v>
      </c>
      <c r="D159" s="9">
        <v>1.8612E-2</v>
      </c>
      <c r="E159" s="7" t="s">
        <v>14</v>
      </c>
      <c r="F159" s="8">
        <v>70</v>
      </c>
      <c r="I159" s="7" t="s">
        <v>13</v>
      </c>
      <c r="J159" s="7" t="s">
        <v>373</v>
      </c>
      <c r="K159" s="5">
        <v>14.68</v>
      </c>
      <c r="M159" s="24">
        <f>D159*(K159+L159)</f>
        <v>0.27322415999999999</v>
      </c>
    </row>
    <row r="160" spans="1:13" ht="15.2" customHeight="1">
      <c r="A160" s="7">
        <v>3</v>
      </c>
      <c r="B160" s="7" t="s">
        <v>19</v>
      </c>
      <c r="C160" s="14" t="s">
        <v>240</v>
      </c>
      <c r="D160" s="9">
        <v>1.034E-3</v>
      </c>
      <c r="E160" s="7" t="s">
        <v>14</v>
      </c>
      <c r="F160" s="8">
        <v>70</v>
      </c>
      <c r="I160" s="7" t="s">
        <v>13</v>
      </c>
      <c r="J160" s="7" t="s">
        <v>373</v>
      </c>
      <c r="K160" s="5">
        <v>90.12</v>
      </c>
      <c r="M160" s="24">
        <f>D160*(K160+L160)</f>
        <v>9.3184080000000002E-2</v>
      </c>
    </row>
    <row r="161" spans="1:13" ht="15.2" customHeight="1">
      <c r="A161" s="7">
        <v>3</v>
      </c>
      <c r="B161" s="7" t="s">
        <v>18</v>
      </c>
      <c r="C161" s="14" t="s">
        <v>241</v>
      </c>
      <c r="D161" s="9">
        <v>2.1714000000000001E-2</v>
      </c>
      <c r="E161" s="7" t="s">
        <v>14</v>
      </c>
      <c r="F161" s="8">
        <v>70</v>
      </c>
      <c r="I161" s="7" t="s">
        <v>13</v>
      </c>
      <c r="J161" s="7" t="s">
        <v>373</v>
      </c>
      <c r="K161" s="5">
        <v>19.54</v>
      </c>
      <c r="M161" s="24">
        <f>D161*(K161+L161)</f>
        <v>0.42429156000000001</v>
      </c>
    </row>
    <row r="162" spans="1:13" ht="15.2" customHeight="1">
      <c r="A162" s="7">
        <v>3</v>
      </c>
      <c r="B162" s="7" t="s">
        <v>17</v>
      </c>
      <c r="C162" s="14" t="s">
        <v>242</v>
      </c>
      <c r="D162" s="9">
        <v>2.068E-3</v>
      </c>
      <c r="E162" s="7" t="s">
        <v>14</v>
      </c>
      <c r="F162" s="8">
        <v>70</v>
      </c>
      <c r="I162" s="7" t="s">
        <v>13</v>
      </c>
      <c r="J162" s="7" t="s">
        <v>373</v>
      </c>
      <c r="K162" s="5">
        <v>12.98</v>
      </c>
      <c r="M162" s="24">
        <f>D162*(K162+L162)</f>
        <v>2.6842640000000001E-2</v>
      </c>
    </row>
    <row r="163" spans="1:13" ht="15.2" customHeight="1">
      <c r="A163" s="7">
        <v>3</v>
      </c>
      <c r="B163" s="7" t="s">
        <v>16</v>
      </c>
      <c r="C163" s="14" t="s">
        <v>243</v>
      </c>
      <c r="D163" s="9">
        <v>2.068E-3</v>
      </c>
      <c r="E163" s="7" t="s">
        <v>14</v>
      </c>
      <c r="F163" s="8">
        <v>70</v>
      </c>
      <c r="I163" s="7" t="s">
        <v>13</v>
      </c>
      <c r="J163" s="7" t="s">
        <v>373</v>
      </c>
      <c r="K163" s="5">
        <v>47.23</v>
      </c>
      <c r="M163" s="24">
        <f>D163*(K163+L163)</f>
        <v>9.767163999999999E-2</v>
      </c>
    </row>
    <row r="164" spans="1:13" ht="15.2" customHeight="1">
      <c r="A164" s="7">
        <v>3</v>
      </c>
      <c r="B164" s="7" t="s">
        <v>15</v>
      </c>
      <c r="C164" s="14" t="s">
        <v>244</v>
      </c>
      <c r="D164" s="9">
        <v>6.2040000000000003E-3</v>
      </c>
      <c r="E164" s="7" t="s">
        <v>14</v>
      </c>
      <c r="F164" s="8">
        <v>70</v>
      </c>
      <c r="I164" s="7" t="s">
        <v>13</v>
      </c>
      <c r="J164" s="7" t="s">
        <v>373</v>
      </c>
      <c r="K164" s="5">
        <v>7.13</v>
      </c>
      <c r="M164" s="24">
        <f>D164*(K164+L164)</f>
        <v>4.4234519999999999E-2</v>
      </c>
    </row>
    <row r="165" spans="1:13" ht="15.2" customHeight="1">
      <c r="A165" s="7">
        <v>1</v>
      </c>
      <c r="B165" s="7" t="s">
        <v>52</v>
      </c>
      <c r="C165" s="14" t="s">
        <v>303</v>
      </c>
      <c r="D165" s="9">
        <v>1</v>
      </c>
      <c r="E165" s="7" t="s">
        <v>31</v>
      </c>
      <c r="F165" s="8">
        <v>10</v>
      </c>
      <c r="I165" s="7" t="s">
        <v>27</v>
      </c>
      <c r="J165" s="7" t="s">
        <v>153</v>
      </c>
      <c r="K165" s="24">
        <f>M166+M167</f>
        <v>0.54391118000000005</v>
      </c>
      <c r="M165" s="24">
        <f>D165*(K165+L165)</f>
        <v>0.54391118000000005</v>
      </c>
    </row>
    <row r="166" spans="1:13" ht="15.2" customHeight="1">
      <c r="A166" s="7">
        <v>2</v>
      </c>
      <c r="B166" s="7" t="s">
        <v>51</v>
      </c>
      <c r="C166" s="14" t="s">
        <v>304</v>
      </c>
      <c r="D166" s="9">
        <v>2</v>
      </c>
      <c r="E166" s="7" t="s">
        <v>31</v>
      </c>
      <c r="F166" s="8">
        <v>90</v>
      </c>
      <c r="I166" s="7" t="s">
        <v>27</v>
      </c>
      <c r="J166" s="7" t="s">
        <v>373</v>
      </c>
      <c r="K166" s="5">
        <v>0.2</v>
      </c>
      <c r="M166" s="24">
        <f>D166*(K166+L166)</f>
        <v>0.4</v>
      </c>
    </row>
    <row r="167" spans="1:13" ht="15.2" customHeight="1">
      <c r="A167" s="7">
        <v>2</v>
      </c>
      <c r="B167" s="7" t="s">
        <v>50</v>
      </c>
      <c r="C167" s="14" t="s">
        <v>249</v>
      </c>
      <c r="D167" s="9">
        <v>9.4000000000000004E-3</v>
      </c>
      <c r="E167" s="7" t="s">
        <v>14</v>
      </c>
      <c r="F167" s="8">
        <v>90</v>
      </c>
      <c r="I167" s="7" t="s">
        <v>27</v>
      </c>
      <c r="J167" s="7" t="s">
        <v>373</v>
      </c>
      <c r="K167" s="5">
        <v>15.309699999999999</v>
      </c>
      <c r="M167" s="24">
        <f>D167*(K167+L167)</f>
        <v>0.14391118</v>
      </c>
    </row>
    <row r="168" spans="1:13" ht="15.2" customHeight="1">
      <c r="A168" s="7">
        <v>1</v>
      </c>
      <c r="B168" s="7" t="s">
        <v>49</v>
      </c>
      <c r="C168" s="14" t="s">
        <v>305</v>
      </c>
      <c r="D168" s="9">
        <v>1</v>
      </c>
      <c r="E168" s="7" t="s">
        <v>31</v>
      </c>
      <c r="F168" s="8">
        <v>10</v>
      </c>
      <c r="I168" s="7" t="s">
        <v>27</v>
      </c>
      <c r="J168" s="7" t="s">
        <v>153</v>
      </c>
      <c r="K168" s="24">
        <f>M169+M184</f>
        <v>17.2536838058945</v>
      </c>
      <c r="M168" s="24">
        <f>D168*(K168+L168)</f>
        <v>17.2536838058945</v>
      </c>
    </row>
    <row r="169" spans="1:13" ht="15.2" customHeight="1">
      <c r="A169" s="7">
        <v>2</v>
      </c>
      <c r="B169" s="7" t="s">
        <v>48</v>
      </c>
      <c r="C169" s="14" t="s">
        <v>306</v>
      </c>
      <c r="D169" s="9">
        <v>1</v>
      </c>
      <c r="E169" s="7" t="s">
        <v>31</v>
      </c>
      <c r="F169" s="8">
        <v>70</v>
      </c>
      <c r="H169" s="7" t="s">
        <v>40</v>
      </c>
      <c r="I169" s="7" t="s">
        <v>27</v>
      </c>
      <c r="J169" s="7" t="s">
        <v>153</v>
      </c>
      <c r="K169" s="5">
        <f>SUMIF(A170:A183,3,M170:M183)</f>
        <v>15.688202494999999</v>
      </c>
      <c r="M169" s="24">
        <f>D169*(K169+L169)</f>
        <v>15.688202494999999</v>
      </c>
    </row>
    <row r="170" spans="1:13" ht="15.2" customHeight="1">
      <c r="A170" s="7">
        <v>3</v>
      </c>
      <c r="B170" s="7" t="s">
        <v>47</v>
      </c>
      <c r="C170" s="14" t="s">
        <v>307</v>
      </c>
      <c r="D170" s="9">
        <v>1</v>
      </c>
      <c r="E170" s="7" t="s">
        <v>31</v>
      </c>
      <c r="F170" s="8">
        <v>20</v>
      </c>
      <c r="I170" s="7" t="s">
        <v>27</v>
      </c>
      <c r="J170" s="7" t="s">
        <v>153</v>
      </c>
      <c r="K170" s="24">
        <f>M171</f>
        <v>3.8015213299999995</v>
      </c>
      <c r="M170" s="24">
        <f>D170*(K170+L170)</f>
        <v>3.8015213299999995</v>
      </c>
    </row>
    <row r="171" spans="1:13" ht="15.2" customHeight="1">
      <c r="A171" s="7">
        <v>4</v>
      </c>
      <c r="B171" s="7" t="s">
        <v>30</v>
      </c>
      <c r="C171" s="14" t="s">
        <v>270</v>
      </c>
      <c r="D171" s="9">
        <v>0.92779999999999996</v>
      </c>
      <c r="E171" s="7" t="s">
        <v>14</v>
      </c>
      <c r="F171" s="8">
        <v>110</v>
      </c>
      <c r="I171" s="7" t="s">
        <v>27</v>
      </c>
      <c r="J171" s="7" t="s">
        <v>373</v>
      </c>
      <c r="K171" s="5">
        <v>4.0973499999999996</v>
      </c>
      <c r="M171" s="24">
        <f>D171*(K171+L171)</f>
        <v>3.8015213299999995</v>
      </c>
    </row>
    <row r="172" spans="1:13" ht="15.2" customHeight="1">
      <c r="A172" s="7">
        <v>3</v>
      </c>
      <c r="B172" s="7" t="s">
        <v>46</v>
      </c>
      <c r="C172" s="14" t="s">
        <v>308</v>
      </c>
      <c r="D172" s="9">
        <v>1</v>
      </c>
      <c r="E172" s="7" t="s">
        <v>31</v>
      </c>
      <c r="F172" s="8">
        <v>20</v>
      </c>
      <c r="I172" s="7" t="s">
        <v>27</v>
      </c>
      <c r="J172" s="7" t="s">
        <v>153</v>
      </c>
      <c r="K172" s="24">
        <f>M173</f>
        <v>2.6220796550000003</v>
      </c>
      <c r="M172" s="24">
        <f>D172*(K172+L172)</f>
        <v>2.6220796550000003</v>
      </c>
    </row>
    <row r="173" spans="1:13" ht="15.2" customHeight="1">
      <c r="A173" s="7">
        <v>4</v>
      </c>
      <c r="B173" s="7" t="s">
        <v>39</v>
      </c>
      <c r="C173" s="14" t="s">
        <v>270</v>
      </c>
      <c r="D173" s="9">
        <v>0.65990000000000004</v>
      </c>
      <c r="E173" s="7" t="s">
        <v>14</v>
      </c>
      <c r="F173" s="8">
        <v>110</v>
      </c>
      <c r="I173" s="7" t="s">
        <v>27</v>
      </c>
      <c r="J173" s="7" t="s">
        <v>373</v>
      </c>
      <c r="K173" s="5">
        <v>3.9734500000000001</v>
      </c>
      <c r="M173" s="24">
        <f>D173*(K173+L173)</f>
        <v>2.6220796550000003</v>
      </c>
    </row>
    <row r="174" spans="1:13" ht="15.2" customHeight="1">
      <c r="A174" s="7">
        <v>3</v>
      </c>
      <c r="B174" s="7" t="s">
        <v>45</v>
      </c>
      <c r="C174" s="14" t="s">
        <v>309</v>
      </c>
      <c r="D174" s="9">
        <v>1</v>
      </c>
      <c r="E174" s="7" t="s">
        <v>31</v>
      </c>
      <c r="F174" s="8">
        <v>20</v>
      </c>
      <c r="I174" s="7" t="s">
        <v>27</v>
      </c>
      <c r="J174" s="7" t="s">
        <v>153</v>
      </c>
      <c r="K174" s="24">
        <f>M175</f>
        <v>2.8529371000000001</v>
      </c>
      <c r="M174" s="24">
        <f>D174*(K174+L174)</f>
        <v>2.8529371000000001</v>
      </c>
    </row>
    <row r="175" spans="1:13" ht="15.2" customHeight="1">
      <c r="A175" s="7">
        <v>4</v>
      </c>
      <c r="B175" s="7" t="s">
        <v>39</v>
      </c>
      <c r="C175" s="14" t="s">
        <v>270</v>
      </c>
      <c r="D175" s="9">
        <v>0.71799999999999997</v>
      </c>
      <c r="E175" s="7" t="s">
        <v>14</v>
      </c>
      <c r="F175" s="8">
        <v>110</v>
      </c>
      <c r="I175" s="7" t="s">
        <v>27</v>
      </c>
      <c r="J175" s="7" t="s">
        <v>373</v>
      </c>
      <c r="K175" s="5">
        <v>3.9734500000000001</v>
      </c>
      <c r="M175" s="24">
        <f>D175*(K175+L175)</f>
        <v>2.8529371000000001</v>
      </c>
    </row>
    <row r="176" spans="1:13" ht="15.2" customHeight="1">
      <c r="A176" s="7">
        <v>3</v>
      </c>
      <c r="B176" s="7" t="s">
        <v>44</v>
      </c>
      <c r="C176" s="14" t="s">
        <v>310</v>
      </c>
      <c r="D176" s="9">
        <v>1</v>
      </c>
      <c r="E176" s="7" t="s">
        <v>31</v>
      </c>
      <c r="F176" s="8">
        <v>20</v>
      </c>
      <c r="I176" s="7" t="s">
        <v>27</v>
      </c>
      <c r="J176" s="7" t="s">
        <v>153</v>
      </c>
      <c r="K176" s="24">
        <f>M177</f>
        <v>2.8529371000000001</v>
      </c>
      <c r="M176" s="24">
        <f>D176*(K176+L176)</f>
        <v>2.8529371000000001</v>
      </c>
    </row>
    <row r="177" spans="1:13" ht="15.2" customHeight="1">
      <c r="A177" s="7">
        <v>4</v>
      </c>
      <c r="B177" s="7" t="s">
        <v>39</v>
      </c>
      <c r="C177" s="14" t="s">
        <v>270</v>
      </c>
      <c r="D177" s="9">
        <v>0.71799999999999997</v>
      </c>
      <c r="E177" s="7" t="s">
        <v>14</v>
      </c>
      <c r="F177" s="8">
        <v>110</v>
      </c>
      <c r="I177" s="7" t="s">
        <v>27</v>
      </c>
      <c r="J177" s="7" t="s">
        <v>373</v>
      </c>
      <c r="K177" s="5">
        <v>3.9734500000000001</v>
      </c>
      <c r="M177" s="24">
        <f>D177*(K177+L177)</f>
        <v>2.8529371000000001</v>
      </c>
    </row>
    <row r="178" spans="1:13" ht="15.2" customHeight="1">
      <c r="A178" s="7">
        <v>3</v>
      </c>
      <c r="B178" s="7" t="s">
        <v>43</v>
      </c>
      <c r="C178" s="14" t="s">
        <v>311</v>
      </c>
      <c r="D178" s="9">
        <v>1</v>
      </c>
      <c r="E178" s="7" t="s">
        <v>31</v>
      </c>
      <c r="F178" s="8">
        <v>20</v>
      </c>
      <c r="I178" s="7" t="s">
        <v>27</v>
      </c>
      <c r="J178" s="7" t="s">
        <v>153</v>
      </c>
      <c r="K178" s="24">
        <f>M179</f>
        <v>0.73499999999999999</v>
      </c>
      <c r="M178" s="24">
        <f>D178*(K178+L178)</f>
        <v>0.73499999999999999</v>
      </c>
    </row>
    <row r="179" spans="1:13" ht="15.2" customHeight="1">
      <c r="A179" s="7">
        <v>4</v>
      </c>
      <c r="B179" s="7" t="s">
        <v>42</v>
      </c>
      <c r="C179" s="14" t="s">
        <v>312</v>
      </c>
      <c r="D179" s="9">
        <v>1</v>
      </c>
      <c r="E179" s="7" t="s">
        <v>31</v>
      </c>
      <c r="F179" s="8">
        <v>110</v>
      </c>
      <c r="I179" s="7" t="s">
        <v>27</v>
      </c>
      <c r="J179" s="7" t="s">
        <v>373</v>
      </c>
      <c r="K179" s="5">
        <v>0.73499999999999999</v>
      </c>
      <c r="M179" s="24">
        <f>D179*(K179+L179)</f>
        <v>0.73499999999999999</v>
      </c>
    </row>
    <row r="180" spans="1:13" ht="15.2" customHeight="1">
      <c r="A180" s="7">
        <v>4</v>
      </c>
      <c r="B180" s="7" t="s">
        <v>41</v>
      </c>
      <c r="C180" s="14" t="s">
        <v>313</v>
      </c>
      <c r="D180" s="9">
        <v>1</v>
      </c>
      <c r="E180" s="7" t="s">
        <v>31</v>
      </c>
      <c r="F180" s="8">
        <v>110</v>
      </c>
      <c r="H180" s="7" t="s">
        <v>40</v>
      </c>
      <c r="I180" s="7" t="s">
        <v>27</v>
      </c>
      <c r="J180" s="7" t="s">
        <v>153</v>
      </c>
      <c r="K180" s="24">
        <f>M181</f>
        <v>0.78992186000000009</v>
      </c>
      <c r="M180" s="24">
        <f>D180*(K180+L180)</f>
        <v>0.78992186000000009</v>
      </c>
    </row>
    <row r="181" spans="1:13" ht="15.2" customHeight="1">
      <c r="A181" s="7">
        <v>5</v>
      </c>
      <c r="B181" s="7" t="s">
        <v>39</v>
      </c>
      <c r="C181" s="14" t="s">
        <v>270</v>
      </c>
      <c r="D181" s="9">
        <v>0.1988</v>
      </c>
      <c r="E181" s="7" t="s">
        <v>14</v>
      </c>
      <c r="F181" s="8">
        <v>110</v>
      </c>
      <c r="I181" s="7" t="s">
        <v>27</v>
      </c>
      <c r="J181" s="7" t="s">
        <v>373</v>
      </c>
      <c r="K181" s="5">
        <v>3.9734500000000001</v>
      </c>
      <c r="M181" s="24">
        <f>D181*(K181+L181)</f>
        <v>0.78992186000000009</v>
      </c>
    </row>
    <row r="182" spans="1:13" ht="15.2" customHeight="1">
      <c r="A182" s="7">
        <v>3</v>
      </c>
      <c r="B182" s="7" t="s">
        <v>38</v>
      </c>
      <c r="C182" s="14" t="s">
        <v>314</v>
      </c>
      <c r="D182" s="9">
        <v>2</v>
      </c>
      <c r="E182" s="7" t="s">
        <v>31</v>
      </c>
      <c r="F182" s="8">
        <v>20</v>
      </c>
      <c r="I182" s="7" t="s">
        <v>27</v>
      </c>
      <c r="J182" s="7" t="s">
        <v>373</v>
      </c>
      <c r="K182" s="5">
        <v>1.3</v>
      </c>
      <c r="M182" s="24">
        <f>D182*(K182+L182)</f>
        <v>2.6</v>
      </c>
    </row>
    <row r="183" spans="1:13" ht="15.2" customHeight="1">
      <c r="A183" s="7">
        <v>3</v>
      </c>
      <c r="B183" s="7" t="s">
        <v>37</v>
      </c>
      <c r="C183" s="14" t="s">
        <v>271</v>
      </c>
      <c r="D183" s="9">
        <v>4.7699999999999999E-2</v>
      </c>
      <c r="E183" s="7" t="s">
        <v>14</v>
      </c>
      <c r="F183" s="8">
        <v>20</v>
      </c>
      <c r="I183" s="7" t="s">
        <v>27</v>
      </c>
      <c r="J183" s="7" t="s">
        <v>373</v>
      </c>
      <c r="K183" s="5">
        <v>4.6902999999999997</v>
      </c>
      <c r="M183" s="24">
        <f>D183*(K183+L183)</f>
        <v>0.22372730999999998</v>
      </c>
    </row>
    <row r="184" spans="1:13" ht="15.2" customHeight="1">
      <c r="A184" s="7">
        <v>2</v>
      </c>
      <c r="B184" s="7" t="s">
        <v>29</v>
      </c>
      <c r="C184" s="14" t="s">
        <v>234</v>
      </c>
      <c r="D184" s="9">
        <v>0.26700000000000002</v>
      </c>
      <c r="E184" s="7" t="s">
        <v>28</v>
      </c>
      <c r="F184" s="8">
        <v>70</v>
      </c>
      <c r="I184" s="7" t="s">
        <v>27</v>
      </c>
      <c r="J184" s="7" t="s">
        <v>153</v>
      </c>
      <c r="K184" s="24">
        <f>SUM(M185:M194)</f>
        <v>5.8632258835000002</v>
      </c>
      <c r="M184" s="24">
        <f>D184*(K184+L184)</f>
        <v>1.5654813108945</v>
      </c>
    </row>
    <row r="185" spans="1:13" ht="15.2" customHeight="1">
      <c r="A185" s="7">
        <v>3</v>
      </c>
      <c r="B185" s="7" t="s">
        <v>26</v>
      </c>
      <c r="C185" s="14" t="s">
        <v>235</v>
      </c>
      <c r="D185" s="9">
        <v>0.156</v>
      </c>
      <c r="E185" s="7" t="s">
        <v>14</v>
      </c>
      <c r="F185" s="8">
        <v>70</v>
      </c>
      <c r="I185" s="7" t="s">
        <v>25</v>
      </c>
      <c r="J185" s="7" t="s">
        <v>373</v>
      </c>
      <c r="K185" s="5">
        <v>22.2</v>
      </c>
      <c r="M185" s="24">
        <f>D185*(K185+L185)</f>
        <v>3.4632000000000001</v>
      </c>
    </row>
    <row r="186" spans="1:13" ht="15.2" customHeight="1">
      <c r="A186" s="7">
        <v>3</v>
      </c>
      <c r="B186" s="7" t="s">
        <v>24</v>
      </c>
      <c r="C186" s="14" t="s">
        <v>236</v>
      </c>
      <c r="D186" s="9">
        <v>1.6554098999999999E-2</v>
      </c>
      <c r="E186" s="7" t="s">
        <v>14</v>
      </c>
      <c r="F186" s="8">
        <v>70</v>
      </c>
      <c r="I186" s="7" t="s">
        <v>22</v>
      </c>
      <c r="J186" s="7" t="s">
        <v>373</v>
      </c>
      <c r="K186" s="5">
        <v>22.5</v>
      </c>
      <c r="M186" s="24">
        <f>D186*(K186+L186)</f>
        <v>0.3724672275</v>
      </c>
    </row>
    <row r="187" spans="1:13" ht="15.2" customHeight="1">
      <c r="A187" s="7">
        <v>3</v>
      </c>
      <c r="B187" s="7" t="s">
        <v>23</v>
      </c>
      <c r="C187" s="14" t="s">
        <v>237</v>
      </c>
      <c r="D187" s="9">
        <v>3.2843332000000003E-2</v>
      </c>
      <c r="E187" s="7" t="s">
        <v>14</v>
      </c>
      <c r="F187" s="8">
        <v>70</v>
      </c>
      <c r="I187" s="7" t="s">
        <v>22</v>
      </c>
      <c r="J187" s="7" t="s">
        <v>373</v>
      </c>
      <c r="K187" s="5">
        <v>28</v>
      </c>
      <c r="M187" s="24">
        <f>D187*(K187+L187)</f>
        <v>0.91961329600000008</v>
      </c>
    </row>
    <row r="188" spans="1:13" ht="15.2" customHeight="1">
      <c r="A188" s="7">
        <v>3</v>
      </c>
      <c r="B188" s="7" t="s">
        <v>21</v>
      </c>
      <c r="C188" s="14" t="s">
        <v>238</v>
      </c>
      <c r="D188" s="9">
        <v>3.447E-3</v>
      </c>
      <c r="E188" s="7" t="s">
        <v>14</v>
      </c>
      <c r="F188" s="8">
        <v>70</v>
      </c>
      <c r="I188" s="7" t="s">
        <v>13</v>
      </c>
      <c r="J188" s="7" t="s">
        <v>373</v>
      </c>
      <c r="K188" s="5">
        <v>43.08</v>
      </c>
      <c r="M188" s="24">
        <f>D188*(K188+L188)</f>
        <v>0.14849676000000001</v>
      </c>
    </row>
    <row r="189" spans="1:13" ht="15.2" customHeight="1">
      <c r="A189" s="7">
        <v>3</v>
      </c>
      <c r="B189" s="7" t="s">
        <v>20</v>
      </c>
      <c r="C189" s="14" t="s">
        <v>239</v>
      </c>
      <c r="D189" s="9">
        <v>1.8612E-2</v>
      </c>
      <c r="E189" s="7" t="s">
        <v>14</v>
      </c>
      <c r="F189" s="8">
        <v>70</v>
      </c>
      <c r="I189" s="7" t="s">
        <v>13</v>
      </c>
      <c r="J189" s="7" t="s">
        <v>373</v>
      </c>
      <c r="K189" s="5">
        <v>14.68</v>
      </c>
      <c r="M189" s="24">
        <f>D189*(K189+L189)</f>
        <v>0.27322415999999999</v>
      </c>
    </row>
    <row r="190" spans="1:13" ht="15.2" customHeight="1">
      <c r="A190" s="7">
        <v>3</v>
      </c>
      <c r="B190" s="7" t="s">
        <v>19</v>
      </c>
      <c r="C190" s="14" t="s">
        <v>240</v>
      </c>
      <c r="D190" s="9">
        <v>1.034E-3</v>
      </c>
      <c r="E190" s="7" t="s">
        <v>14</v>
      </c>
      <c r="F190" s="8">
        <v>70</v>
      </c>
      <c r="I190" s="7" t="s">
        <v>13</v>
      </c>
      <c r="J190" s="7" t="s">
        <v>373</v>
      </c>
      <c r="K190" s="5">
        <v>90.12</v>
      </c>
      <c r="M190" s="24">
        <f>D190*(K190+L190)</f>
        <v>9.3184080000000002E-2</v>
      </c>
    </row>
    <row r="191" spans="1:13" ht="15.2" customHeight="1">
      <c r="A191" s="7">
        <v>3</v>
      </c>
      <c r="B191" s="7" t="s">
        <v>18</v>
      </c>
      <c r="C191" s="14" t="s">
        <v>241</v>
      </c>
      <c r="D191" s="9">
        <v>2.1714000000000001E-2</v>
      </c>
      <c r="E191" s="7" t="s">
        <v>14</v>
      </c>
      <c r="F191" s="8">
        <v>70</v>
      </c>
      <c r="I191" s="7" t="s">
        <v>13</v>
      </c>
      <c r="J191" s="7" t="s">
        <v>373</v>
      </c>
      <c r="K191" s="5">
        <v>19.54</v>
      </c>
      <c r="M191" s="24">
        <f>D191*(K191+L191)</f>
        <v>0.42429156000000001</v>
      </c>
    </row>
    <row r="192" spans="1:13" ht="15.2" customHeight="1">
      <c r="A192" s="7">
        <v>3</v>
      </c>
      <c r="B192" s="7" t="s">
        <v>17</v>
      </c>
      <c r="C192" s="14" t="s">
        <v>242</v>
      </c>
      <c r="D192" s="9">
        <v>2.068E-3</v>
      </c>
      <c r="E192" s="7" t="s">
        <v>14</v>
      </c>
      <c r="F192" s="8">
        <v>70</v>
      </c>
      <c r="I192" s="7" t="s">
        <v>13</v>
      </c>
      <c r="J192" s="7" t="s">
        <v>373</v>
      </c>
      <c r="K192" s="5">
        <v>12.98</v>
      </c>
      <c r="M192" s="24">
        <f>D192*(K192+L192)</f>
        <v>2.6842640000000001E-2</v>
      </c>
    </row>
    <row r="193" spans="1:13" ht="15.2" customHeight="1">
      <c r="A193" s="7">
        <v>3</v>
      </c>
      <c r="B193" s="7" t="s">
        <v>16</v>
      </c>
      <c r="C193" s="14" t="s">
        <v>243</v>
      </c>
      <c r="D193" s="9">
        <v>2.068E-3</v>
      </c>
      <c r="E193" s="7" t="s">
        <v>14</v>
      </c>
      <c r="F193" s="8">
        <v>70</v>
      </c>
      <c r="I193" s="7" t="s">
        <v>13</v>
      </c>
      <c r="J193" s="7" t="s">
        <v>373</v>
      </c>
      <c r="K193" s="5">
        <v>47.23</v>
      </c>
      <c r="M193" s="24">
        <f>D193*(K193+L193)</f>
        <v>9.767163999999999E-2</v>
      </c>
    </row>
    <row r="194" spans="1:13" ht="15.2" customHeight="1">
      <c r="A194" s="7">
        <v>3</v>
      </c>
      <c r="B194" s="7" t="s">
        <v>15</v>
      </c>
      <c r="C194" s="14" t="s">
        <v>244</v>
      </c>
      <c r="D194" s="9">
        <v>6.2040000000000003E-3</v>
      </c>
      <c r="E194" s="7" t="s">
        <v>14</v>
      </c>
      <c r="F194" s="8">
        <v>70</v>
      </c>
      <c r="I194" s="7" t="s">
        <v>13</v>
      </c>
      <c r="J194" s="7" t="s">
        <v>373</v>
      </c>
      <c r="K194" s="5">
        <v>7.13</v>
      </c>
      <c r="M194" s="24">
        <f>D194*(K194+L194)</f>
        <v>4.4234519999999999E-2</v>
      </c>
    </row>
    <row r="195" spans="1:13" ht="15.2" customHeight="1">
      <c r="A195" s="7">
        <v>1</v>
      </c>
      <c r="B195" s="7" t="s">
        <v>36</v>
      </c>
      <c r="C195" s="14" t="s">
        <v>315</v>
      </c>
      <c r="D195" s="9">
        <v>1</v>
      </c>
      <c r="E195" s="7" t="s">
        <v>31</v>
      </c>
      <c r="F195" s="8">
        <v>10</v>
      </c>
      <c r="I195" s="7" t="s">
        <v>27</v>
      </c>
      <c r="J195" s="7" t="s">
        <v>153</v>
      </c>
      <c r="K195" s="24">
        <f>M196+M198</f>
        <v>3.8199445883500001E-2</v>
      </c>
      <c r="M195" s="24">
        <f>D195*(K195+L195)</f>
        <v>3.8199445883500001E-2</v>
      </c>
    </row>
    <row r="196" spans="1:13" ht="15.2" customHeight="1">
      <c r="A196" s="7">
        <v>2</v>
      </c>
      <c r="B196" s="7" t="s">
        <v>35</v>
      </c>
      <c r="C196" s="14" t="s">
        <v>316</v>
      </c>
      <c r="D196" s="9">
        <v>1</v>
      </c>
      <c r="E196" s="7" t="s">
        <v>31</v>
      </c>
      <c r="F196" s="8">
        <v>70</v>
      </c>
      <c r="I196" s="7" t="s">
        <v>27</v>
      </c>
      <c r="J196" s="7" t="s">
        <v>153</v>
      </c>
      <c r="K196" s="24">
        <f>M197</f>
        <v>3.2336219999999999E-2</v>
      </c>
      <c r="M196" s="24">
        <f>D196*(K196+L196)</f>
        <v>3.2336219999999999E-2</v>
      </c>
    </row>
    <row r="197" spans="1:13" ht="15.2" customHeight="1">
      <c r="A197" s="7">
        <v>3</v>
      </c>
      <c r="B197" s="7" t="s">
        <v>34</v>
      </c>
      <c r="C197" s="14" t="s">
        <v>317</v>
      </c>
      <c r="D197" s="9">
        <v>8.3999999999999995E-3</v>
      </c>
      <c r="E197" s="7" t="s">
        <v>14</v>
      </c>
      <c r="F197" s="8">
        <v>110</v>
      </c>
      <c r="I197" s="7" t="s">
        <v>27</v>
      </c>
      <c r="J197" s="7" t="s">
        <v>373</v>
      </c>
      <c r="K197" s="5">
        <v>3.8495499999999998</v>
      </c>
      <c r="M197" s="24">
        <f>D197*(K197+L197)</f>
        <v>3.2336219999999999E-2</v>
      </c>
    </row>
    <row r="198" spans="1:13" ht="15.2" customHeight="1">
      <c r="A198" s="7">
        <v>2</v>
      </c>
      <c r="B198" s="7" t="s">
        <v>29</v>
      </c>
      <c r="C198" s="14" t="s">
        <v>234</v>
      </c>
      <c r="D198" s="9">
        <v>1E-3</v>
      </c>
      <c r="E198" s="7" t="s">
        <v>28</v>
      </c>
      <c r="F198" s="8">
        <v>70</v>
      </c>
      <c r="I198" s="7" t="s">
        <v>27</v>
      </c>
      <c r="J198" s="7" t="s">
        <v>153</v>
      </c>
      <c r="K198" s="24">
        <f>SUM(M199:M208)</f>
        <v>5.8632258835000002</v>
      </c>
      <c r="M198" s="24">
        <f>D198*(K198+L198)</f>
        <v>5.8632258835000003E-3</v>
      </c>
    </row>
    <row r="199" spans="1:13" ht="15.2" customHeight="1">
      <c r="A199" s="7">
        <v>3</v>
      </c>
      <c r="B199" s="7" t="s">
        <v>26</v>
      </c>
      <c r="C199" s="14" t="s">
        <v>235</v>
      </c>
      <c r="D199" s="9">
        <v>0.156</v>
      </c>
      <c r="E199" s="7" t="s">
        <v>14</v>
      </c>
      <c r="F199" s="8">
        <v>70</v>
      </c>
      <c r="I199" s="7" t="s">
        <v>25</v>
      </c>
      <c r="J199" s="7" t="s">
        <v>373</v>
      </c>
      <c r="K199" s="5">
        <v>22.2</v>
      </c>
      <c r="M199" s="24">
        <f>D199*(K199+L199)</f>
        <v>3.4632000000000001</v>
      </c>
    </row>
    <row r="200" spans="1:13" ht="15.2" customHeight="1">
      <c r="A200" s="7">
        <v>3</v>
      </c>
      <c r="B200" s="7" t="s">
        <v>24</v>
      </c>
      <c r="C200" s="14" t="s">
        <v>236</v>
      </c>
      <c r="D200" s="9">
        <v>1.6554098999999999E-2</v>
      </c>
      <c r="E200" s="7" t="s">
        <v>14</v>
      </c>
      <c r="F200" s="8">
        <v>70</v>
      </c>
      <c r="I200" s="7" t="s">
        <v>22</v>
      </c>
      <c r="J200" s="7" t="s">
        <v>373</v>
      </c>
      <c r="K200" s="5">
        <v>22.5</v>
      </c>
      <c r="M200" s="24">
        <f>D200*(K200+L200)</f>
        <v>0.3724672275</v>
      </c>
    </row>
    <row r="201" spans="1:13" ht="15.2" customHeight="1">
      <c r="A201" s="7">
        <v>3</v>
      </c>
      <c r="B201" s="7" t="s">
        <v>23</v>
      </c>
      <c r="C201" s="14" t="s">
        <v>237</v>
      </c>
      <c r="D201" s="9">
        <v>3.2843332000000003E-2</v>
      </c>
      <c r="E201" s="7" t="s">
        <v>14</v>
      </c>
      <c r="F201" s="8">
        <v>70</v>
      </c>
      <c r="I201" s="7" t="s">
        <v>22</v>
      </c>
      <c r="J201" s="7" t="s">
        <v>373</v>
      </c>
      <c r="K201" s="5">
        <v>28</v>
      </c>
      <c r="M201" s="24">
        <f>D201*(K201+L201)</f>
        <v>0.91961329600000008</v>
      </c>
    </row>
    <row r="202" spans="1:13" ht="15.2" customHeight="1">
      <c r="A202" s="7">
        <v>3</v>
      </c>
      <c r="B202" s="7" t="s">
        <v>21</v>
      </c>
      <c r="C202" s="14" t="s">
        <v>238</v>
      </c>
      <c r="D202" s="9">
        <v>3.447E-3</v>
      </c>
      <c r="E202" s="7" t="s">
        <v>14</v>
      </c>
      <c r="F202" s="8">
        <v>70</v>
      </c>
      <c r="I202" s="7" t="s">
        <v>13</v>
      </c>
      <c r="J202" s="7" t="s">
        <v>373</v>
      </c>
      <c r="K202" s="5">
        <v>43.08</v>
      </c>
      <c r="M202" s="24">
        <f>D202*(K202+L202)</f>
        <v>0.14849676000000001</v>
      </c>
    </row>
    <row r="203" spans="1:13" ht="15.2" customHeight="1">
      <c r="A203" s="7">
        <v>3</v>
      </c>
      <c r="B203" s="7" t="s">
        <v>20</v>
      </c>
      <c r="C203" s="14" t="s">
        <v>239</v>
      </c>
      <c r="D203" s="9">
        <v>1.8612E-2</v>
      </c>
      <c r="E203" s="7" t="s">
        <v>14</v>
      </c>
      <c r="F203" s="8">
        <v>70</v>
      </c>
      <c r="I203" s="7" t="s">
        <v>13</v>
      </c>
      <c r="J203" s="7" t="s">
        <v>373</v>
      </c>
      <c r="K203" s="5">
        <v>14.68</v>
      </c>
      <c r="M203" s="24">
        <f>D203*(K203+L203)</f>
        <v>0.27322415999999999</v>
      </c>
    </row>
    <row r="204" spans="1:13" ht="15.2" customHeight="1">
      <c r="A204" s="7">
        <v>3</v>
      </c>
      <c r="B204" s="7" t="s">
        <v>19</v>
      </c>
      <c r="C204" s="14" t="s">
        <v>240</v>
      </c>
      <c r="D204" s="9">
        <v>1.034E-3</v>
      </c>
      <c r="E204" s="7" t="s">
        <v>14</v>
      </c>
      <c r="F204" s="8">
        <v>70</v>
      </c>
      <c r="I204" s="7" t="s">
        <v>13</v>
      </c>
      <c r="J204" s="7" t="s">
        <v>373</v>
      </c>
      <c r="K204" s="5">
        <v>90.12</v>
      </c>
      <c r="M204" s="24">
        <f>D204*(K204+L204)</f>
        <v>9.3184080000000002E-2</v>
      </c>
    </row>
    <row r="205" spans="1:13" ht="15.2" customHeight="1">
      <c r="A205" s="7">
        <v>3</v>
      </c>
      <c r="B205" s="7" t="s">
        <v>18</v>
      </c>
      <c r="C205" s="14" t="s">
        <v>241</v>
      </c>
      <c r="D205" s="9">
        <v>2.1714000000000001E-2</v>
      </c>
      <c r="E205" s="7" t="s">
        <v>14</v>
      </c>
      <c r="F205" s="8">
        <v>70</v>
      </c>
      <c r="I205" s="7" t="s">
        <v>13</v>
      </c>
      <c r="J205" s="7" t="s">
        <v>373</v>
      </c>
      <c r="K205" s="5">
        <v>19.54</v>
      </c>
      <c r="M205" s="24">
        <f>D205*(K205+L205)</f>
        <v>0.42429156000000001</v>
      </c>
    </row>
    <row r="206" spans="1:13" ht="15.2" customHeight="1">
      <c r="A206" s="7">
        <v>3</v>
      </c>
      <c r="B206" s="7" t="s">
        <v>17</v>
      </c>
      <c r="C206" s="14" t="s">
        <v>242</v>
      </c>
      <c r="D206" s="9">
        <v>2.068E-3</v>
      </c>
      <c r="E206" s="7" t="s">
        <v>14</v>
      </c>
      <c r="F206" s="8">
        <v>70</v>
      </c>
      <c r="I206" s="7" t="s">
        <v>13</v>
      </c>
      <c r="J206" s="7" t="s">
        <v>373</v>
      </c>
      <c r="K206" s="5">
        <v>12.98</v>
      </c>
      <c r="M206" s="24">
        <f>D206*(K206+L206)</f>
        <v>2.6842640000000001E-2</v>
      </c>
    </row>
    <row r="207" spans="1:13" ht="15.2" customHeight="1">
      <c r="A207" s="7">
        <v>3</v>
      </c>
      <c r="B207" s="7" t="s">
        <v>16</v>
      </c>
      <c r="C207" s="14" t="s">
        <v>243</v>
      </c>
      <c r="D207" s="9">
        <v>2.068E-3</v>
      </c>
      <c r="E207" s="7" t="s">
        <v>14</v>
      </c>
      <c r="F207" s="8">
        <v>70</v>
      </c>
      <c r="I207" s="7" t="s">
        <v>13</v>
      </c>
      <c r="J207" s="7" t="s">
        <v>373</v>
      </c>
      <c r="K207" s="5">
        <v>47.23</v>
      </c>
      <c r="M207" s="24">
        <f>D207*(K207+L207)</f>
        <v>9.767163999999999E-2</v>
      </c>
    </row>
    <row r="208" spans="1:13" ht="15.2" customHeight="1">
      <c r="A208" s="7">
        <v>3</v>
      </c>
      <c r="B208" s="7" t="s">
        <v>15</v>
      </c>
      <c r="C208" s="14" t="s">
        <v>244</v>
      </c>
      <c r="D208" s="9">
        <v>6.2040000000000003E-3</v>
      </c>
      <c r="E208" s="7" t="s">
        <v>14</v>
      </c>
      <c r="F208" s="8">
        <v>70</v>
      </c>
      <c r="I208" s="7" t="s">
        <v>13</v>
      </c>
      <c r="J208" s="7" t="s">
        <v>373</v>
      </c>
      <c r="K208" s="5">
        <v>7.13</v>
      </c>
      <c r="M208" s="24">
        <f>D208*(K208+L208)</f>
        <v>4.4234519999999999E-2</v>
      </c>
    </row>
    <row r="209" spans="1:13" ht="15.2" customHeight="1">
      <c r="A209" s="7">
        <v>1</v>
      </c>
      <c r="B209" s="7" t="s">
        <v>33</v>
      </c>
      <c r="C209" s="14" t="s">
        <v>318</v>
      </c>
      <c r="D209" s="9">
        <v>1</v>
      </c>
      <c r="E209" s="7" t="s">
        <v>31</v>
      </c>
      <c r="F209" s="8">
        <v>10</v>
      </c>
      <c r="I209" s="7" t="s">
        <v>27</v>
      </c>
      <c r="J209" s="7" t="s">
        <v>153</v>
      </c>
      <c r="K209" s="24">
        <f>M210+M212</f>
        <v>0.1255058458835</v>
      </c>
      <c r="M209" s="24">
        <f>D209*(K209+L209)</f>
        <v>0.1255058458835</v>
      </c>
    </row>
    <row r="210" spans="1:13" ht="15.2" customHeight="1">
      <c r="A210" s="7">
        <v>2</v>
      </c>
      <c r="B210" s="7" t="s">
        <v>32</v>
      </c>
      <c r="C210" s="14" t="s">
        <v>319</v>
      </c>
      <c r="D210" s="9">
        <v>1</v>
      </c>
      <c r="E210" s="7" t="s">
        <v>31</v>
      </c>
      <c r="F210" s="8">
        <v>70</v>
      </c>
      <c r="I210" s="7" t="s">
        <v>27</v>
      </c>
      <c r="J210" s="7" t="s">
        <v>153</v>
      </c>
      <c r="K210" s="24">
        <f>M211</f>
        <v>0.11964261999999999</v>
      </c>
      <c r="M210" s="24">
        <f>D210*(K210+L210)</f>
        <v>0.11964261999999999</v>
      </c>
    </row>
    <row r="211" spans="1:13" ht="15.2" customHeight="1">
      <c r="A211" s="7">
        <v>3</v>
      </c>
      <c r="B211" s="7" t="s">
        <v>30</v>
      </c>
      <c r="C211" s="14" t="s">
        <v>270</v>
      </c>
      <c r="D211" s="9">
        <v>2.92E-2</v>
      </c>
      <c r="E211" s="7" t="s">
        <v>14</v>
      </c>
      <c r="F211" s="8">
        <v>110</v>
      </c>
      <c r="I211" s="7" t="s">
        <v>27</v>
      </c>
      <c r="J211" s="7" t="s">
        <v>373</v>
      </c>
      <c r="K211" s="5">
        <v>4.0973499999999996</v>
      </c>
      <c r="M211" s="24">
        <f>D211*(K211+L211)</f>
        <v>0.11964261999999999</v>
      </c>
    </row>
    <row r="212" spans="1:13" ht="15.2" customHeight="1">
      <c r="A212" s="7">
        <v>2</v>
      </c>
      <c r="B212" s="7" t="s">
        <v>29</v>
      </c>
      <c r="C212" s="14" t="s">
        <v>234</v>
      </c>
      <c r="D212" s="9">
        <v>1E-3</v>
      </c>
      <c r="E212" s="7" t="s">
        <v>28</v>
      </c>
      <c r="F212" s="8">
        <v>70</v>
      </c>
      <c r="I212" s="7" t="s">
        <v>27</v>
      </c>
      <c r="J212" s="7" t="s">
        <v>153</v>
      </c>
      <c r="K212" s="24">
        <f>SUM(M213:M222)</f>
        <v>5.8632258835000002</v>
      </c>
      <c r="M212" s="24">
        <f>D212*(K212+L212)</f>
        <v>5.8632258835000003E-3</v>
      </c>
    </row>
    <row r="213" spans="1:13" ht="15.2" customHeight="1">
      <c r="A213" s="7">
        <v>3</v>
      </c>
      <c r="B213" s="7" t="s">
        <v>26</v>
      </c>
      <c r="C213" s="14" t="s">
        <v>235</v>
      </c>
      <c r="D213" s="9">
        <v>0.156</v>
      </c>
      <c r="E213" s="7" t="s">
        <v>14</v>
      </c>
      <c r="F213" s="8">
        <v>70</v>
      </c>
      <c r="I213" s="7" t="s">
        <v>25</v>
      </c>
      <c r="J213" s="7" t="s">
        <v>373</v>
      </c>
      <c r="K213" s="5">
        <v>22.2</v>
      </c>
      <c r="M213" s="24">
        <f>D213*(K213+L213)</f>
        <v>3.4632000000000001</v>
      </c>
    </row>
    <row r="214" spans="1:13" ht="15.2" customHeight="1">
      <c r="A214" s="7">
        <v>3</v>
      </c>
      <c r="B214" s="7" t="s">
        <v>24</v>
      </c>
      <c r="C214" s="14" t="s">
        <v>236</v>
      </c>
      <c r="D214" s="9">
        <v>1.6554098999999999E-2</v>
      </c>
      <c r="E214" s="7" t="s">
        <v>14</v>
      </c>
      <c r="F214" s="8">
        <v>70</v>
      </c>
      <c r="I214" s="7" t="s">
        <v>22</v>
      </c>
      <c r="J214" s="7" t="s">
        <v>373</v>
      </c>
      <c r="K214" s="5">
        <v>22.5</v>
      </c>
      <c r="M214" s="24">
        <f>D214*(K214+L214)</f>
        <v>0.3724672275</v>
      </c>
    </row>
    <row r="215" spans="1:13" ht="15.2" customHeight="1">
      <c r="A215" s="7">
        <v>3</v>
      </c>
      <c r="B215" s="7" t="s">
        <v>23</v>
      </c>
      <c r="C215" s="14" t="s">
        <v>237</v>
      </c>
      <c r="D215" s="9">
        <v>3.2843332000000003E-2</v>
      </c>
      <c r="E215" s="7" t="s">
        <v>14</v>
      </c>
      <c r="F215" s="8">
        <v>70</v>
      </c>
      <c r="I215" s="7" t="s">
        <v>22</v>
      </c>
      <c r="J215" s="7" t="s">
        <v>373</v>
      </c>
      <c r="K215" s="5">
        <v>28</v>
      </c>
      <c r="M215" s="24">
        <f>D215*(K215+L215)</f>
        <v>0.91961329600000008</v>
      </c>
    </row>
    <row r="216" spans="1:13" ht="15.2" customHeight="1">
      <c r="A216" s="7">
        <v>3</v>
      </c>
      <c r="B216" s="7" t="s">
        <v>21</v>
      </c>
      <c r="C216" s="14" t="s">
        <v>238</v>
      </c>
      <c r="D216" s="9">
        <v>3.447E-3</v>
      </c>
      <c r="E216" s="7" t="s">
        <v>14</v>
      </c>
      <c r="F216" s="8">
        <v>70</v>
      </c>
      <c r="I216" s="7" t="s">
        <v>13</v>
      </c>
      <c r="J216" s="7" t="s">
        <v>373</v>
      </c>
      <c r="K216" s="5">
        <v>43.08</v>
      </c>
      <c r="M216" s="24">
        <f>D216*(K216+L216)</f>
        <v>0.14849676000000001</v>
      </c>
    </row>
    <row r="217" spans="1:13" ht="15.2" customHeight="1">
      <c r="A217" s="7">
        <v>3</v>
      </c>
      <c r="B217" s="7" t="s">
        <v>20</v>
      </c>
      <c r="C217" s="14" t="s">
        <v>239</v>
      </c>
      <c r="D217" s="9">
        <v>1.8612E-2</v>
      </c>
      <c r="E217" s="7" t="s">
        <v>14</v>
      </c>
      <c r="F217" s="8">
        <v>70</v>
      </c>
      <c r="I217" s="7" t="s">
        <v>13</v>
      </c>
      <c r="J217" s="7" t="s">
        <v>373</v>
      </c>
      <c r="K217" s="5">
        <v>14.68</v>
      </c>
      <c r="M217" s="24">
        <f>D217*(K217+L217)</f>
        <v>0.27322415999999999</v>
      </c>
    </row>
    <row r="218" spans="1:13" ht="15.2" customHeight="1">
      <c r="A218" s="7">
        <v>3</v>
      </c>
      <c r="B218" s="7" t="s">
        <v>19</v>
      </c>
      <c r="C218" s="14" t="s">
        <v>240</v>
      </c>
      <c r="D218" s="9">
        <v>1.034E-3</v>
      </c>
      <c r="E218" s="7" t="s">
        <v>14</v>
      </c>
      <c r="F218" s="8">
        <v>70</v>
      </c>
      <c r="I218" s="7" t="s">
        <v>13</v>
      </c>
      <c r="J218" s="7" t="s">
        <v>373</v>
      </c>
      <c r="K218" s="5">
        <v>90.12</v>
      </c>
      <c r="M218" s="24">
        <f>D218*(K218+L218)</f>
        <v>9.3184080000000002E-2</v>
      </c>
    </row>
    <row r="219" spans="1:13" ht="15.2" customHeight="1">
      <c r="A219" s="7">
        <v>3</v>
      </c>
      <c r="B219" s="7" t="s">
        <v>18</v>
      </c>
      <c r="C219" s="14" t="s">
        <v>241</v>
      </c>
      <c r="D219" s="9">
        <v>2.1714000000000001E-2</v>
      </c>
      <c r="E219" s="7" t="s">
        <v>14</v>
      </c>
      <c r="F219" s="8">
        <v>70</v>
      </c>
      <c r="I219" s="7" t="s">
        <v>13</v>
      </c>
      <c r="J219" s="7" t="s">
        <v>373</v>
      </c>
      <c r="K219" s="5">
        <v>19.54</v>
      </c>
      <c r="M219" s="24">
        <f>D219*(K219+L219)</f>
        <v>0.42429156000000001</v>
      </c>
    </row>
    <row r="220" spans="1:13" ht="15.2" customHeight="1">
      <c r="A220" s="7">
        <v>3</v>
      </c>
      <c r="B220" s="7" t="s">
        <v>17</v>
      </c>
      <c r="C220" s="14" t="s">
        <v>242</v>
      </c>
      <c r="D220" s="9">
        <v>2.068E-3</v>
      </c>
      <c r="E220" s="7" t="s">
        <v>14</v>
      </c>
      <c r="F220" s="8">
        <v>70</v>
      </c>
      <c r="I220" s="7" t="s">
        <v>13</v>
      </c>
      <c r="J220" s="7" t="s">
        <v>373</v>
      </c>
      <c r="K220" s="5">
        <v>12.98</v>
      </c>
      <c r="M220" s="24">
        <f>D220*(K220+L220)</f>
        <v>2.6842640000000001E-2</v>
      </c>
    </row>
    <row r="221" spans="1:13" ht="15.2" customHeight="1">
      <c r="A221" s="7">
        <v>3</v>
      </c>
      <c r="B221" s="7" t="s">
        <v>16</v>
      </c>
      <c r="C221" s="14" t="s">
        <v>243</v>
      </c>
      <c r="D221" s="9">
        <v>2.068E-3</v>
      </c>
      <c r="E221" s="7" t="s">
        <v>14</v>
      </c>
      <c r="F221" s="8">
        <v>70</v>
      </c>
      <c r="I221" s="7" t="s">
        <v>13</v>
      </c>
      <c r="J221" s="7" t="s">
        <v>373</v>
      </c>
      <c r="K221" s="5">
        <v>47.23</v>
      </c>
      <c r="M221" s="24">
        <f>D221*(K221+L221)</f>
        <v>9.767163999999999E-2</v>
      </c>
    </row>
    <row r="222" spans="1:13" ht="15.2" customHeight="1">
      <c r="A222" s="7">
        <v>3</v>
      </c>
      <c r="B222" s="7" t="s">
        <v>15</v>
      </c>
      <c r="C222" s="14" t="s">
        <v>244</v>
      </c>
      <c r="D222" s="9">
        <v>6.2040000000000003E-3</v>
      </c>
      <c r="E222" s="7" t="s">
        <v>14</v>
      </c>
      <c r="F222" s="8">
        <v>70</v>
      </c>
      <c r="I222" s="7" t="s">
        <v>13</v>
      </c>
      <c r="J222" s="7" t="s">
        <v>373</v>
      </c>
      <c r="K222" s="5">
        <v>7.13</v>
      </c>
      <c r="M222" s="24">
        <f>D222*(K222+L222)</f>
        <v>4.4234519999999999E-2</v>
      </c>
    </row>
  </sheetData>
  <mergeCells count="3">
    <mergeCell ref="D1:E1"/>
    <mergeCell ref="F1:I2"/>
    <mergeCell ref="K2:L2"/>
  </mergeCells>
  <phoneticPr fontId="3" type="noConversion"/>
  <conditionalFormatting sqref="J1:K2 J3:M3">
    <cfRule type="cellIs" dxfId="7" priority="5" operator="equal">
      <formula>"M"</formula>
    </cfRule>
  </conditionalFormatting>
  <conditionalFormatting sqref="N3">
    <cfRule type="cellIs" dxfId="6" priority="1" operator="equal">
      <formula>"M"</formula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A705-4E0E-4142-87AA-F45A604CFB88}">
  <dimension ref="A1:N92"/>
  <sheetViews>
    <sheetView workbookViewId="0">
      <selection activeCell="N3" sqref="N3"/>
    </sheetView>
  </sheetViews>
  <sheetFormatPr defaultColWidth="7" defaultRowHeight="12.75" customHeight="1"/>
  <cols>
    <col min="1" max="1" width="8" style="7" bestFit="1" customWidth="1"/>
    <col min="2" max="2" width="12.25" style="7" bestFit="1" customWidth="1"/>
    <col min="3" max="3" width="21.125" style="7" bestFit="1" customWidth="1"/>
    <col min="4" max="4" width="12.25" style="23" bestFit="1" customWidth="1"/>
    <col min="5" max="5" width="4.375" style="7" bestFit="1" customWidth="1"/>
    <col min="6" max="6" width="4.5" style="7" bestFit="1" customWidth="1"/>
    <col min="7" max="7" width="3.125" style="7" bestFit="1" customWidth="1"/>
    <col min="8" max="8" width="2.5" style="7" bestFit="1" customWidth="1"/>
    <col min="9" max="9" width="11.25" style="7" bestFit="1" customWidth="1"/>
    <col min="10" max="10" width="4.375" style="23" customWidth="1"/>
    <col min="11" max="16384" width="7" style="23"/>
  </cols>
  <sheetData>
    <row r="1" spans="1:14" ht="16.5">
      <c r="A1" s="11" t="s">
        <v>179</v>
      </c>
      <c r="B1" s="11" t="s">
        <v>192</v>
      </c>
      <c r="C1" s="11" t="s">
        <v>181</v>
      </c>
      <c r="D1" s="12" t="s">
        <v>182</v>
      </c>
      <c r="E1" s="12"/>
      <c r="F1" s="13" t="s">
        <v>183</v>
      </c>
      <c r="G1" s="13"/>
      <c r="H1" s="13"/>
      <c r="I1" s="13"/>
      <c r="J1" s="11" t="s">
        <v>377</v>
      </c>
      <c r="K1" s="11" t="s">
        <v>374</v>
      </c>
      <c r="L1" s="17">
        <f>SUMIF($J3:$J92,"M",$M3:$M92)</f>
        <v>27.07732335971</v>
      </c>
      <c r="M1" s="11" t="s">
        <v>375</v>
      </c>
      <c r="N1" s="25">
        <f>M2-L1</f>
        <v>29.057816320145008</v>
      </c>
    </row>
    <row r="2" spans="1:14" ht="15.2" customHeight="1">
      <c r="A2" s="7" t="s">
        <v>180</v>
      </c>
      <c r="B2" s="7" t="s">
        <v>11</v>
      </c>
      <c r="C2" s="14" t="s">
        <v>10</v>
      </c>
      <c r="D2" s="15" t="s">
        <v>184</v>
      </c>
      <c r="E2" s="14" t="s">
        <v>185</v>
      </c>
      <c r="F2" s="13"/>
      <c r="G2" s="13"/>
      <c r="H2" s="13"/>
      <c r="I2" s="13"/>
      <c r="J2" s="11" t="s">
        <v>186</v>
      </c>
      <c r="K2" s="12" t="s">
        <v>184</v>
      </c>
      <c r="L2" s="12"/>
      <c r="M2" s="16">
        <f>SUMIF($A4:$A92,1,M4:M92)</f>
        <v>56.135139679855008</v>
      </c>
      <c r="N2" s="26" t="s">
        <v>376</v>
      </c>
    </row>
    <row r="3" spans="1:14" ht="15.2" customHeight="1">
      <c r="A3" s="10" t="s">
        <v>179</v>
      </c>
      <c r="B3" s="10" t="s">
        <v>178</v>
      </c>
      <c r="C3" s="18" t="s">
        <v>187</v>
      </c>
      <c r="D3" s="19" t="s">
        <v>177</v>
      </c>
      <c r="E3" s="21" t="s">
        <v>176</v>
      </c>
      <c r="F3" s="18" t="s">
        <v>175</v>
      </c>
      <c r="G3" s="18" t="s">
        <v>174</v>
      </c>
      <c r="H3" s="18" t="s">
        <v>173</v>
      </c>
      <c r="I3" s="18" t="s">
        <v>172</v>
      </c>
      <c r="J3" s="18" t="s">
        <v>188</v>
      </c>
      <c r="K3" s="22" t="s">
        <v>189</v>
      </c>
      <c r="L3" s="22" t="s">
        <v>190</v>
      </c>
      <c r="M3" s="20" t="s">
        <v>191</v>
      </c>
      <c r="N3" s="22" t="s">
        <v>378</v>
      </c>
    </row>
    <row r="4" spans="1:14" ht="15.2" customHeight="1">
      <c r="A4" s="7">
        <v>1</v>
      </c>
      <c r="B4" s="7" t="s">
        <v>348</v>
      </c>
      <c r="C4" s="14" t="s">
        <v>349</v>
      </c>
      <c r="D4" s="9">
        <v>2</v>
      </c>
      <c r="E4" s="7" t="s">
        <v>31</v>
      </c>
      <c r="F4" s="8">
        <v>320</v>
      </c>
      <c r="I4" s="7" t="s">
        <v>138</v>
      </c>
      <c r="J4" s="7" t="s">
        <v>373</v>
      </c>
      <c r="K4" s="5">
        <v>2.4300000000000002</v>
      </c>
      <c r="L4" s="5"/>
      <c r="M4" s="24">
        <f>D4*(K4+L4)</f>
        <v>4.8600000000000003</v>
      </c>
    </row>
    <row r="5" spans="1:14" ht="15.2" customHeight="1">
      <c r="A5" s="7">
        <v>1</v>
      </c>
      <c r="B5" s="7" t="s">
        <v>347</v>
      </c>
      <c r="C5" s="14" t="s">
        <v>350</v>
      </c>
      <c r="D5" s="9">
        <v>1</v>
      </c>
      <c r="E5" s="7" t="s">
        <v>31</v>
      </c>
      <c r="F5" s="8">
        <v>320</v>
      </c>
      <c r="I5" s="7" t="s">
        <v>138</v>
      </c>
      <c r="J5" s="7" t="s">
        <v>373</v>
      </c>
      <c r="K5" s="5">
        <v>15.4</v>
      </c>
      <c r="L5" s="5"/>
      <c r="M5" s="24">
        <f>D5*(K5+L5)</f>
        <v>15.4</v>
      </c>
    </row>
    <row r="6" spans="1:14" ht="15.2" customHeight="1">
      <c r="A6" s="7">
        <v>1</v>
      </c>
      <c r="B6" s="7" t="s">
        <v>346</v>
      </c>
      <c r="C6" s="14" t="s">
        <v>351</v>
      </c>
      <c r="D6" s="9">
        <v>1</v>
      </c>
      <c r="E6" s="7" t="s">
        <v>31</v>
      </c>
      <c r="F6" s="8">
        <v>320</v>
      </c>
      <c r="I6" s="7" t="s">
        <v>138</v>
      </c>
      <c r="J6" s="7" t="s">
        <v>373</v>
      </c>
      <c r="K6" s="5">
        <v>14.5</v>
      </c>
      <c r="L6" s="5"/>
      <c r="M6" s="24">
        <f>D6*(K6+L6)</f>
        <v>14.5</v>
      </c>
    </row>
    <row r="7" spans="1:14" ht="15.2" customHeight="1">
      <c r="A7" s="7">
        <v>1</v>
      </c>
      <c r="B7" s="7" t="s">
        <v>345</v>
      </c>
      <c r="C7" s="14" t="s">
        <v>352</v>
      </c>
      <c r="D7" s="9">
        <v>1</v>
      </c>
      <c r="E7" s="7" t="s">
        <v>31</v>
      </c>
      <c r="F7" s="8">
        <v>50</v>
      </c>
      <c r="H7" s="7" t="s">
        <v>40</v>
      </c>
      <c r="I7" s="7" t="s">
        <v>138</v>
      </c>
      <c r="J7" s="7" t="s">
        <v>153</v>
      </c>
      <c r="K7" s="24">
        <f>M8+M13</f>
        <v>3.7579276800390002</v>
      </c>
      <c r="L7" s="5"/>
      <c r="M7" s="24">
        <f>D7*(K7+L7)</f>
        <v>3.7579276800390002</v>
      </c>
    </row>
    <row r="8" spans="1:14" ht="15.2" customHeight="1">
      <c r="A8" s="7">
        <v>2</v>
      </c>
      <c r="B8" s="7" t="s">
        <v>344</v>
      </c>
      <c r="C8" s="14" t="s">
        <v>353</v>
      </c>
      <c r="D8" s="9">
        <v>1</v>
      </c>
      <c r="E8" s="7" t="s">
        <v>31</v>
      </c>
      <c r="F8" s="8">
        <v>50</v>
      </c>
      <c r="H8" s="7" t="s">
        <v>40</v>
      </c>
      <c r="I8" s="7" t="s">
        <v>138</v>
      </c>
      <c r="J8" s="7" t="s">
        <v>153</v>
      </c>
      <c r="K8" s="24">
        <f>SUM(M9:M12)</f>
        <v>3.5585780000000002</v>
      </c>
      <c r="L8" s="5"/>
      <c r="M8" s="24">
        <f>D8*(K8+L8)</f>
        <v>3.5585780000000002</v>
      </c>
    </row>
    <row r="9" spans="1:14" ht="15.2" customHeight="1">
      <c r="A9" s="7">
        <v>3</v>
      </c>
      <c r="B9" s="7" t="s">
        <v>339</v>
      </c>
      <c r="C9" s="14" t="s">
        <v>354</v>
      </c>
      <c r="D9" s="9">
        <v>1</v>
      </c>
      <c r="E9" s="7" t="s">
        <v>31</v>
      </c>
      <c r="F9" s="8">
        <v>50</v>
      </c>
      <c r="I9" s="7" t="s">
        <v>74</v>
      </c>
      <c r="J9" s="7" t="s">
        <v>373</v>
      </c>
      <c r="K9" s="5">
        <v>9.8500000000000004E-2</v>
      </c>
      <c r="L9" s="5"/>
      <c r="M9" s="24">
        <f>D9*(K9+L9)</f>
        <v>9.8500000000000004E-2</v>
      </c>
    </row>
    <row r="10" spans="1:14" ht="15.2" customHeight="1">
      <c r="A10" s="7">
        <v>3</v>
      </c>
      <c r="B10" s="7" t="s">
        <v>343</v>
      </c>
      <c r="C10" s="14" t="s">
        <v>355</v>
      </c>
      <c r="D10" s="9">
        <v>1</v>
      </c>
      <c r="E10" s="7" t="s">
        <v>31</v>
      </c>
      <c r="F10" s="8">
        <v>50</v>
      </c>
      <c r="I10" s="7" t="s">
        <v>74</v>
      </c>
      <c r="J10" s="7" t="s">
        <v>373</v>
      </c>
      <c r="K10" s="5">
        <v>0.19700000000000001</v>
      </c>
      <c r="L10" s="5"/>
      <c r="M10" s="24">
        <f>D10*(K10+L10)</f>
        <v>0.19700000000000001</v>
      </c>
    </row>
    <row r="11" spans="1:14" ht="15.2" customHeight="1">
      <c r="A11" s="7">
        <v>3</v>
      </c>
      <c r="B11" s="7" t="s">
        <v>342</v>
      </c>
      <c r="C11" s="14" t="s">
        <v>356</v>
      </c>
      <c r="D11" s="9">
        <v>1</v>
      </c>
      <c r="E11" s="7" t="s">
        <v>31</v>
      </c>
      <c r="F11" s="8">
        <v>50</v>
      </c>
      <c r="I11" s="7" t="s">
        <v>74</v>
      </c>
      <c r="J11" s="7" t="s">
        <v>373</v>
      </c>
      <c r="K11" s="5">
        <v>3.2256</v>
      </c>
      <c r="L11" s="5"/>
      <c r="M11" s="24">
        <f>D11*(K11+L11)</f>
        <v>3.2256</v>
      </c>
    </row>
    <row r="12" spans="1:14" ht="15.2" customHeight="1">
      <c r="A12" s="7">
        <v>3</v>
      </c>
      <c r="B12" s="7" t="s">
        <v>53</v>
      </c>
      <c r="C12" s="14" t="s">
        <v>233</v>
      </c>
      <c r="D12" s="9">
        <v>7.0000000000000001E-3</v>
      </c>
      <c r="E12" s="7" t="s">
        <v>14</v>
      </c>
      <c r="F12" s="8">
        <v>50</v>
      </c>
      <c r="I12" s="7" t="s">
        <v>22</v>
      </c>
      <c r="J12" s="7" t="s">
        <v>373</v>
      </c>
      <c r="K12" s="5">
        <v>5.3540000000000001</v>
      </c>
      <c r="L12" s="5"/>
      <c r="M12" s="24">
        <f>D12*(K12+L12)</f>
        <v>3.7478000000000004E-2</v>
      </c>
    </row>
    <row r="13" spans="1:14" ht="15.2" customHeight="1">
      <c r="A13" s="7">
        <v>2</v>
      </c>
      <c r="B13" s="7" t="s">
        <v>29</v>
      </c>
      <c r="C13" s="14" t="s">
        <v>234</v>
      </c>
      <c r="D13" s="9">
        <v>3.4000000000000002E-2</v>
      </c>
      <c r="E13" s="7" t="s">
        <v>28</v>
      </c>
      <c r="F13" s="8">
        <v>70</v>
      </c>
      <c r="I13" s="7" t="s">
        <v>74</v>
      </c>
      <c r="J13" s="7" t="s">
        <v>153</v>
      </c>
      <c r="K13" s="24">
        <f>SUM(M14:M23)</f>
        <v>5.8632258835000002</v>
      </c>
      <c r="L13" s="5"/>
      <c r="M13" s="24">
        <f>D13*(K13+L13)</f>
        <v>0.19934968003900003</v>
      </c>
    </row>
    <row r="14" spans="1:14" ht="15.2" customHeight="1">
      <c r="A14" s="7">
        <v>3</v>
      </c>
      <c r="B14" s="7" t="s">
        <v>26</v>
      </c>
      <c r="C14" s="14" t="s">
        <v>235</v>
      </c>
      <c r="D14" s="9">
        <v>0.156</v>
      </c>
      <c r="E14" s="7" t="s">
        <v>14</v>
      </c>
      <c r="F14" s="8">
        <v>70</v>
      </c>
      <c r="I14" s="7" t="s">
        <v>25</v>
      </c>
      <c r="J14" s="7" t="s">
        <v>373</v>
      </c>
      <c r="K14" s="5">
        <v>22.2</v>
      </c>
      <c r="L14" s="5"/>
      <c r="M14" s="24">
        <f>D14*(K14+L14)</f>
        <v>3.4632000000000001</v>
      </c>
    </row>
    <row r="15" spans="1:14" ht="15.2" customHeight="1">
      <c r="A15" s="7">
        <v>3</v>
      </c>
      <c r="B15" s="7" t="s">
        <v>24</v>
      </c>
      <c r="C15" s="14" t="s">
        <v>236</v>
      </c>
      <c r="D15" s="9">
        <v>1.6554098999999999E-2</v>
      </c>
      <c r="E15" s="7" t="s">
        <v>14</v>
      </c>
      <c r="F15" s="8">
        <v>70</v>
      </c>
      <c r="I15" s="7" t="s">
        <v>22</v>
      </c>
      <c r="J15" s="7" t="s">
        <v>373</v>
      </c>
      <c r="K15" s="5">
        <v>22.5</v>
      </c>
      <c r="L15" s="5"/>
      <c r="M15" s="24">
        <f>D15*(K15+L15)</f>
        <v>0.3724672275</v>
      </c>
    </row>
    <row r="16" spans="1:14" ht="15.2" customHeight="1">
      <c r="A16" s="7">
        <v>3</v>
      </c>
      <c r="B16" s="7" t="s">
        <v>23</v>
      </c>
      <c r="C16" s="14" t="s">
        <v>237</v>
      </c>
      <c r="D16" s="9">
        <v>3.2843332000000003E-2</v>
      </c>
      <c r="E16" s="7" t="s">
        <v>14</v>
      </c>
      <c r="F16" s="8">
        <v>70</v>
      </c>
      <c r="I16" s="7" t="s">
        <v>22</v>
      </c>
      <c r="J16" s="7" t="s">
        <v>373</v>
      </c>
      <c r="K16" s="5">
        <v>28</v>
      </c>
      <c r="L16" s="5"/>
      <c r="M16" s="24">
        <f>D16*(K16+L16)</f>
        <v>0.91961329600000008</v>
      </c>
    </row>
    <row r="17" spans="1:13" ht="15.2" customHeight="1">
      <c r="A17" s="7">
        <v>3</v>
      </c>
      <c r="B17" s="7" t="s">
        <v>21</v>
      </c>
      <c r="C17" s="14" t="s">
        <v>238</v>
      </c>
      <c r="D17" s="9">
        <v>3.447E-3</v>
      </c>
      <c r="E17" s="7" t="s">
        <v>14</v>
      </c>
      <c r="F17" s="8">
        <v>70</v>
      </c>
      <c r="I17" s="7" t="s">
        <v>13</v>
      </c>
      <c r="J17" s="7" t="s">
        <v>373</v>
      </c>
      <c r="K17" s="5">
        <v>43.08</v>
      </c>
      <c r="L17" s="5"/>
      <c r="M17" s="24">
        <f>D17*(K17+L17)</f>
        <v>0.14849676000000001</v>
      </c>
    </row>
    <row r="18" spans="1:13" ht="15.2" customHeight="1">
      <c r="A18" s="7">
        <v>3</v>
      </c>
      <c r="B18" s="7" t="s">
        <v>20</v>
      </c>
      <c r="C18" s="14" t="s">
        <v>239</v>
      </c>
      <c r="D18" s="9">
        <v>1.8612E-2</v>
      </c>
      <c r="E18" s="7" t="s">
        <v>14</v>
      </c>
      <c r="F18" s="8">
        <v>70</v>
      </c>
      <c r="I18" s="7" t="s">
        <v>13</v>
      </c>
      <c r="J18" s="7" t="s">
        <v>373</v>
      </c>
      <c r="K18" s="5">
        <v>14.68</v>
      </c>
      <c r="L18" s="5"/>
      <c r="M18" s="24">
        <f>D18*(K18+L18)</f>
        <v>0.27322415999999999</v>
      </c>
    </row>
    <row r="19" spans="1:13" ht="15.2" customHeight="1">
      <c r="A19" s="7">
        <v>3</v>
      </c>
      <c r="B19" s="7" t="s">
        <v>19</v>
      </c>
      <c r="C19" s="14" t="s">
        <v>240</v>
      </c>
      <c r="D19" s="9">
        <v>1.034E-3</v>
      </c>
      <c r="E19" s="7" t="s">
        <v>14</v>
      </c>
      <c r="F19" s="8">
        <v>70</v>
      </c>
      <c r="I19" s="7" t="s">
        <v>13</v>
      </c>
      <c r="J19" s="7" t="s">
        <v>373</v>
      </c>
      <c r="K19" s="5">
        <v>90.12</v>
      </c>
      <c r="L19" s="5"/>
      <c r="M19" s="24">
        <f>D19*(K19+L19)</f>
        <v>9.3184080000000002E-2</v>
      </c>
    </row>
    <row r="20" spans="1:13" ht="15.2" customHeight="1">
      <c r="A20" s="7">
        <v>3</v>
      </c>
      <c r="B20" s="7" t="s">
        <v>18</v>
      </c>
      <c r="C20" s="14" t="s">
        <v>241</v>
      </c>
      <c r="D20" s="9">
        <v>2.1714000000000001E-2</v>
      </c>
      <c r="E20" s="7" t="s">
        <v>14</v>
      </c>
      <c r="F20" s="8">
        <v>70</v>
      </c>
      <c r="I20" s="7" t="s">
        <v>13</v>
      </c>
      <c r="J20" s="7" t="s">
        <v>373</v>
      </c>
      <c r="K20" s="5">
        <v>19.54</v>
      </c>
      <c r="L20" s="5"/>
      <c r="M20" s="24">
        <f>D20*(K20+L20)</f>
        <v>0.42429156000000001</v>
      </c>
    </row>
    <row r="21" spans="1:13" ht="15.2" customHeight="1">
      <c r="A21" s="7">
        <v>3</v>
      </c>
      <c r="B21" s="7" t="s">
        <v>17</v>
      </c>
      <c r="C21" s="14" t="s">
        <v>242</v>
      </c>
      <c r="D21" s="9">
        <v>2.068E-3</v>
      </c>
      <c r="E21" s="7" t="s">
        <v>14</v>
      </c>
      <c r="F21" s="8">
        <v>70</v>
      </c>
      <c r="I21" s="7" t="s">
        <v>13</v>
      </c>
      <c r="J21" s="7" t="s">
        <v>373</v>
      </c>
      <c r="K21" s="5">
        <v>12.98</v>
      </c>
      <c r="L21" s="5"/>
      <c r="M21" s="24">
        <f>D21*(K21+L21)</f>
        <v>2.6842640000000001E-2</v>
      </c>
    </row>
    <row r="22" spans="1:13" ht="15.2" customHeight="1">
      <c r="A22" s="7">
        <v>3</v>
      </c>
      <c r="B22" s="7" t="s">
        <v>16</v>
      </c>
      <c r="C22" s="14" t="s">
        <v>243</v>
      </c>
      <c r="D22" s="9">
        <v>2.068E-3</v>
      </c>
      <c r="E22" s="7" t="s">
        <v>14</v>
      </c>
      <c r="F22" s="8">
        <v>70</v>
      </c>
      <c r="I22" s="7" t="s">
        <v>13</v>
      </c>
      <c r="J22" s="7" t="s">
        <v>373</v>
      </c>
      <c r="K22" s="5">
        <v>47.23</v>
      </c>
      <c r="L22" s="5"/>
      <c r="M22" s="24">
        <f>D22*(K22+L22)</f>
        <v>9.767163999999999E-2</v>
      </c>
    </row>
    <row r="23" spans="1:13" ht="15.2" customHeight="1">
      <c r="A23" s="7">
        <v>3</v>
      </c>
      <c r="B23" s="7" t="s">
        <v>15</v>
      </c>
      <c r="C23" s="14" t="s">
        <v>244</v>
      </c>
      <c r="D23" s="9">
        <v>6.2040000000000003E-3</v>
      </c>
      <c r="E23" s="7" t="s">
        <v>14</v>
      </c>
      <c r="F23" s="8">
        <v>70</v>
      </c>
      <c r="I23" s="7" t="s">
        <v>13</v>
      </c>
      <c r="J23" s="7" t="s">
        <v>373</v>
      </c>
      <c r="K23" s="5">
        <v>7.13</v>
      </c>
      <c r="L23" s="5"/>
      <c r="M23" s="24">
        <f>D23*(K23+L23)</f>
        <v>4.4234519999999999E-2</v>
      </c>
    </row>
    <row r="24" spans="1:13" ht="15.2" customHeight="1">
      <c r="A24" s="7">
        <v>1</v>
      </c>
      <c r="B24" s="7" t="s">
        <v>341</v>
      </c>
      <c r="C24" s="14" t="s">
        <v>357</v>
      </c>
      <c r="D24" s="9">
        <v>1</v>
      </c>
      <c r="E24" s="7" t="s">
        <v>31</v>
      </c>
      <c r="F24" s="8">
        <v>50</v>
      </c>
      <c r="H24" s="7" t="s">
        <v>40</v>
      </c>
      <c r="I24" s="7" t="s">
        <v>138</v>
      </c>
      <c r="J24" s="7" t="s">
        <v>153</v>
      </c>
      <c r="K24" s="24">
        <f>M25+M30</f>
        <v>3.7766666800390003</v>
      </c>
      <c r="L24" s="5"/>
      <c r="M24" s="24">
        <f>D24*(K24+L24)</f>
        <v>3.7766666800390003</v>
      </c>
    </row>
    <row r="25" spans="1:13" ht="15.2" customHeight="1">
      <c r="A25" s="7">
        <v>2</v>
      </c>
      <c r="B25" s="7" t="s">
        <v>340</v>
      </c>
      <c r="C25" s="14" t="s">
        <v>358</v>
      </c>
      <c r="D25" s="9">
        <v>1</v>
      </c>
      <c r="E25" s="7" t="s">
        <v>31</v>
      </c>
      <c r="F25" s="8">
        <v>50</v>
      </c>
      <c r="H25" s="7" t="s">
        <v>40</v>
      </c>
      <c r="I25" s="7" t="s">
        <v>138</v>
      </c>
      <c r="J25" s="7" t="s">
        <v>153</v>
      </c>
      <c r="K25" s="24">
        <f>SUM(M26:M29)</f>
        <v>3.5773170000000003</v>
      </c>
      <c r="L25" s="5"/>
      <c r="M25" s="24">
        <f>D25*(K25+L25)</f>
        <v>3.5773170000000003</v>
      </c>
    </row>
    <row r="26" spans="1:13" ht="15.2" customHeight="1">
      <c r="A26" s="7">
        <v>3</v>
      </c>
      <c r="B26" s="7" t="s">
        <v>339</v>
      </c>
      <c r="C26" s="14" t="s">
        <v>354</v>
      </c>
      <c r="D26" s="9">
        <v>1</v>
      </c>
      <c r="E26" s="7" t="s">
        <v>31</v>
      </c>
      <c r="F26" s="8">
        <v>50</v>
      </c>
      <c r="I26" s="7" t="s">
        <v>74</v>
      </c>
      <c r="J26" s="7" t="s">
        <v>373</v>
      </c>
      <c r="K26" s="5">
        <v>9.8500000000000004E-2</v>
      </c>
      <c r="L26" s="5"/>
      <c r="M26" s="24">
        <f>D26*(K26+L26)</f>
        <v>9.8500000000000004E-2</v>
      </c>
    </row>
    <row r="27" spans="1:13" ht="15.2" customHeight="1">
      <c r="A27" s="7">
        <v>3</v>
      </c>
      <c r="B27" s="7" t="s">
        <v>338</v>
      </c>
      <c r="C27" s="14" t="s">
        <v>359</v>
      </c>
      <c r="D27" s="9">
        <v>1</v>
      </c>
      <c r="E27" s="7" t="s">
        <v>31</v>
      </c>
      <c r="F27" s="8">
        <v>50</v>
      </c>
      <c r="I27" s="7" t="s">
        <v>74</v>
      </c>
      <c r="J27" s="7" t="s">
        <v>373</v>
      </c>
      <c r="K27" s="5">
        <v>0.19700000000000001</v>
      </c>
      <c r="L27" s="5"/>
      <c r="M27" s="24">
        <f>D27*(K27+L27)</f>
        <v>0.19700000000000001</v>
      </c>
    </row>
    <row r="28" spans="1:13" ht="15.2" customHeight="1">
      <c r="A28" s="7">
        <v>3</v>
      </c>
      <c r="B28" s="7" t="s">
        <v>337</v>
      </c>
      <c r="C28" s="14" t="s">
        <v>360</v>
      </c>
      <c r="D28" s="9">
        <v>1</v>
      </c>
      <c r="E28" s="7" t="s">
        <v>31</v>
      </c>
      <c r="F28" s="8">
        <v>50</v>
      </c>
      <c r="I28" s="7" t="s">
        <v>74</v>
      </c>
      <c r="J28" s="7" t="s">
        <v>373</v>
      </c>
      <c r="K28" s="5">
        <v>3.2256</v>
      </c>
      <c r="L28" s="5"/>
      <c r="M28" s="24">
        <f>D28*(K28+L28)</f>
        <v>3.2256</v>
      </c>
    </row>
    <row r="29" spans="1:13" ht="15.2" customHeight="1">
      <c r="A29" s="7">
        <v>3</v>
      </c>
      <c r="B29" s="7" t="s">
        <v>53</v>
      </c>
      <c r="C29" s="14" t="s">
        <v>233</v>
      </c>
      <c r="D29" s="9">
        <v>1.0500000000000001E-2</v>
      </c>
      <c r="E29" s="7" t="s">
        <v>14</v>
      </c>
      <c r="F29" s="8">
        <v>50</v>
      </c>
      <c r="I29" s="7" t="s">
        <v>22</v>
      </c>
      <c r="J29" s="7" t="s">
        <v>373</v>
      </c>
      <c r="K29" s="5">
        <v>5.3540000000000001</v>
      </c>
      <c r="L29" s="5"/>
      <c r="M29" s="24">
        <f>D29*(K29+L29)</f>
        <v>5.6217000000000003E-2</v>
      </c>
    </row>
    <row r="30" spans="1:13" ht="15.2" customHeight="1">
      <c r="A30" s="7">
        <v>2</v>
      </c>
      <c r="B30" s="7" t="s">
        <v>29</v>
      </c>
      <c r="C30" s="14" t="s">
        <v>234</v>
      </c>
      <c r="D30" s="9">
        <v>3.4000000000000002E-2</v>
      </c>
      <c r="E30" s="7" t="s">
        <v>28</v>
      </c>
      <c r="F30" s="8">
        <v>70</v>
      </c>
      <c r="I30" s="7" t="s">
        <v>74</v>
      </c>
      <c r="J30" s="7" t="s">
        <v>153</v>
      </c>
      <c r="K30" s="24">
        <f>SUM(M31:M40)</f>
        <v>5.8632258835000002</v>
      </c>
      <c r="L30" s="5"/>
      <c r="M30" s="24">
        <f>D30*(K30+L30)</f>
        <v>0.19934968003900003</v>
      </c>
    </row>
    <row r="31" spans="1:13" ht="15.2" customHeight="1">
      <c r="A31" s="7">
        <v>3</v>
      </c>
      <c r="B31" s="7" t="s">
        <v>26</v>
      </c>
      <c r="C31" s="14" t="s">
        <v>235</v>
      </c>
      <c r="D31" s="9">
        <v>0.156</v>
      </c>
      <c r="E31" s="7" t="s">
        <v>14</v>
      </c>
      <c r="F31" s="8">
        <v>70</v>
      </c>
      <c r="I31" s="7" t="s">
        <v>25</v>
      </c>
      <c r="J31" s="7" t="s">
        <v>373</v>
      </c>
      <c r="K31" s="5">
        <v>22.2</v>
      </c>
      <c r="L31" s="5"/>
      <c r="M31" s="24">
        <f>D31*(K31+L31)</f>
        <v>3.4632000000000001</v>
      </c>
    </row>
    <row r="32" spans="1:13" ht="15.2" customHeight="1">
      <c r="A32" s="7">
        <v>3</v>
      </c>
      <c r="B32" s="7" t="s">
        <v>24</v>
      </c>
      <c r="C32" s="14" t="s">
        <v>236</v>
      </c>
      <c r="D32" s="9">
        <v>1.6554098999999999E-2</v>
      </c>
      <c r="E32" s="7" t="s">
        <v>14</v>
      </c>
      <c r="F32" s="8">
        <v>70</v>
      </c>
      <c r="I32" s="7" t="s">
        <v>22</v>
      </c>
      <c r="J32" s="7" t="s">
        <v>373</v>
      </c>
      <c r="K32" s="5">
        <v>22.5</v>
      </c>
      <c r="L32" s="5"/>
      <c r="M32" s="24">
        <f>D32*(K32+L32)</f>
        <v>0.3724672275</v>
      </c>
    </row>
    <row r="33" spans="1:13" ht="15.2" customHeight="1">
      <c r="A33" s="7">
        <v>3</v>
      </c>
      <c r="B33" s="7" t="s">
        <v>23</v>
      </c>
      <c r="C33" s="14" t="s">
        <v>237</v>
      </c>
      <c r="D33" s="9">
        <v>3.2843332000000003E-2</v>
      </c>
      <c r="E33" s="7" t="s">
        <v>14</v>
      </c>
      <c r="F33" s="8">
        <v>70</v>
      </c>
      <c r="I33" s="7" t="s">
        <v>22</v>
      </c>
      <c r="J33" s="7" t="s">
        <v>373</v>
      </c>
      <c r="K33" s="5">
        <v>28</v>
      </c>
      <c r="L33" s="5"/>
      <c r="M33" s="24">
        <f>D33*(K33+L33)</f>
        <v>0.91961329600000008</v>
      </c>
    </row>
    <row r="34" spans="1:13" ht="15.2" customHeight="1">
      <c r="A34" s="7">
        <v>3</v>
      </c>
      <c r="B34" s="7" t="s">
        <v>21</v>
      </c>
      <c r="C34" s="14" t="s">
        <v>238</v>
      </c>
      <c r="D34" s="9">
        <v>3.447E-3</v>
      </c>
      <c r="E34" s="7" t="s">
        <v>14</v>
      </c>
      <c r="F34" s="8">
        <v>70</v>
      </c>
      <c r="I34" s="7" t="s">
        <v>13</v>
      </c>
      <c r="J34" s="7" t="s">
        <v>373</v>
      </c>
      <c r="K34" s="5">
        <v>43.08</v>
      </c>
      <c r="L34" s="5"/>
      <c r="M34" s="24">
        <f>D34*(K34+L34)</f>
        <v>0.14849676000000001</v>
      </c>
    </row>
    <row r="35" spans="1:13" ht="15.2" customHeight="1">
      <c r="A35" s="7">
        <v>3</v>
      </c>
      <c r="B35" s="7" t="s">
        <v>20</v>
      </c>
      <c r="C35" s="14" t="s">
        <v>239</v>
      </c>
      <c r="D35" s="9">
        <v>1.8612E-2</v>
      </c>
      <c r="E35" s="7" t="s">
        <v>14</v>
      </c>
      <c r="F35" s="8">
        <v>70</v>
      </c>
      <c r="I35" s="7" t="s">
        <v>13</v>
      </c>
      <c r="J35" s="7" t="s">
        <v>373</v>
      </c>
      <c r="K35" s="5">
        <v>14.68</v>
      </c>
      <c r="L35" s="5"/>
      <c r="M35" s="24">
        <f>D35*(K35+L35)</f>
        <v>0.27322415999999999</v>
      </c>
    </row>
    <row r="36" spans="1:13" ht="15.2" customHeight="1">
      <c r="A36" s="7">
        <v>3</v>
      </c>
      <c r="B36" s="7" t="s">
        <v>19</v>
      </c>
      <c r="C36" s="14" t="s">
        <v>240</v>
      </c>
      <c r="D36" s="9">
        <v>1.034E-3</v>
      </c>
      <c r="E36" s="7" t="s">
        <v>14</v>
      </c>
      <c r="F36" s="8">
        <v>70</v>
      </c>
      <c r="I36" s="7" t="s">
        <v>13</v>
      </c>
      <c r="J36" s="7" t="s">
        <v>373</v>
      </c>
      <c r="K36" s="5">
        <v>90.12</v>
      </c>
      <c r="L36" s="5"/>
      <c r="M36" s="24">
        <f>D36*(K36+L36)</f>
        <v>9.3184080000000002E-2</v>
      </c>
    </row>
    <row r="37" spans="1:13" ht="15.2" customHeight="1">
      <c r="A37" s="7">
        <v>3</v>
      </c>
      <c r="B37" s="7" t="s">
        <v>18</v>
      </c>
      <c r="C37" s="14" t="s">
        <v>241</v>
      </c>
      <c r="D37" s="9">
        <v>2.1714000000000001E-2</v>
      </c>
      <c r="E37" s="7" t="s">
        <v>14</v>
      </c>
      <c r="F37" s="8">
        <v>70</v>
      </c>
      <c r="I37" s="7" t="s">
        <v>13</v>
      </c>
      <c r="J37" s="7" t="s">
        <v>373</v>
      </c>
      <c r="K37" s="5">
        <v>19.54</v>
      </c>
      <c r="L37" s="5"/>
      <c r="M37" s="24">
        <f>D37*(K37+L37)</f>
        <v>0.42429156000000001</v>
      </c>
    </row>
    <row r="38" spans="1:13" ht="15.2" customHeight="1">
      <c r="A38" s="7">
        <v>3</v>
      </c>
      <c r="B38" s="7" t="s">
        <v>17</v>
      </c>
      <c r="C38" s="14" t="s">
        <v>242</v>
      </c>
      <c r="D38" s="9">
        <v>2.068E-3</v>
      </c>
      <c r="E38" s="7" t="s">
        <v>14</v>
      </c>
      <c r="F38" s="8">
        <v>70</v>
      </c>
      <c r="I38" s="7" t="s">
        <v>13</v>
      </c>
      <c r="J38" s="7" t="s">
        <v>373</v>
      </c>
      <c r="K38" s="5">
        <v>12.98</v>
      </c>
      <c r="L38" s="5"/>
      <c r="M38" s="24">
        <f>D38*(K38+L38)</f>
        <v>2.6842640000000001E-2</v>
      </c>
    </row>
    <row r="39" spans="1:13" ht="15.2" customHeight="1">
      <c r="A39" s="7">
        <v>3</v>
      </c>
      <c r="B39" s="7" t="s">
        <v>16</v>
      </c>
      <c r="C39" s="14" t="s">
        <v>243</v>
      </c>
      <c r="D39" s="9">
        <v>2.068E-3</v>
      </c>
      <c r="E39" s="7" t="s">
        <v>14</v>
      </c>
      <c r="F39" s="8">
        <v>70</v>
      </c>
      <c r="I39" s="7" t="s">
        <v>13</v>
      </c>
      <c r="J39" s="7" t="s">
        <v>373</v>
      </c>
      <c r="K39" s="5">
        <v>47.23</v>
      </c>
      <c r="L39" s="5"/>
      <c r="M39" s="24">
        <f>D39*(K39+L39)</f>
        <v>9.767163999999999E-2</v>
      </c>
    </row>
    <row r="40" spans="1:13" ht="15.2" customHeight="1">
      <c r="A40" s="7">
        <v>3</v>
      </c>
      <c r="B40" s="7" t="s">
        <v>15</v>
      </c>
      <c r="C40" s="14" t="s">
        <v>244</v>
      </c>
      <c r="D40" s="9">
        <v>6.2040000000000003E-3</v>
      </c>
      <c r="E40" s="7" t="s">
        <v>14</v>
      </c>
      <c r="F40" s="8">
        <v>70</v>
      </c>
      <c r="I40" s="7" t="s">
        <v>13</v>
      </c>
      <c r="J40" s="7" t="s">
        <v>373</v>
      </c>
      <c r="K40" s="5">
        <v>7.13</v>
      </c>
      <c r="L40" s="5"/>
      <c r="M40" s="24">
        <f>D40*(K40+L40)</f>
        <v>4.4234519999999999E-2</v>
      </c>
    </row>
    <row r="41" spans="1:13" ht="15.2" customHeight="1">
      <c r="A41" s="7">
        <v>1</v>
      </c>
      <c r="B41" s="7" t="s">
        <v>336</v>
      </c>
      <c r="C41" s="14" t="s">
        <v>361</v>
      </c>
      <c r="D41" s="9">
        <v>1</v>
      </c>
      <c r="E41" s="7" t="s">
        <v>31</v>
      </c>
      <c r="F41" s="8">
        <v>320</v>
      </c>
      <c r="I41" s="7" t="s">
        <v>138</v>
      </c>
      <c r="J41" s="7" t="s">
        <v>373</v>
      </c>
      <c r="K41" s="5">
        <v>4</v>
      </c>
      <c r="L41" s="5"/>
      <c r="M41" s="24">
        <f>D41*(K41+L41)</f>
        <v>4</v>
      </c>
    </row>
    <row r="42" spans="1:13" ht="15.2" customHeight="1">
      <c r="A42" s="7">
        <v>1</v>
      </c>
      <c r="B42" s="7" t="s">
        <v>335</v>
      </c>
      <c r="C42" s="14" t="s">
        <v>362</v>
      </c>
      <c r="D42" s="9">
        <v>1</v>
      </c>
      <c r="E42" s="7" t="s">
        <v>31</v>
      </c>
      <c r="F42" s="8">
        <v>70</v>
      </c>
      <c r="H42" s="7" t="s">
        <v>40</v>
      </c>
      <c r="I42" s="7" t="s">
        <v>138</v>
      </c>
      <c r="J42" s="7" t="s">
        <v>153</v>
      </c>
      <c r="K42" s="24">
        <f>M43+M45</f>
        <v>0.34643167030100003</v>
      </c>
      <c r="L42" s="5"/>
      <c r="M42" s="24">
        <f>D42*(K42+L42)</f>
        <v>0.34643167030100003</v>
      </c>
    </row>
    <row r="43" spans="1:13" ht="15.2" customHeight="1">
      <c r="A43" s="7">
        <v>2</v>
      </c>
      <c r="B43" s="7" t="s">
        <v>334</v>
      </c>
      <c r="C43" s="14" t="s">
        <v>363</v>
      </c>
      <c r="D43" s="9">
        <v>1</v>
      </c>
      <c r="E43" s="7" t="s">
        <v>31</v>
      </c>
      <c r="F43" s="8">
        <v>70</v>
      </c>
      <c r="I43" s="7" t="s">
        <v>74</v>
      </c>
      <c r="J43" s="7" t="s">
        <v>153</v>
      </c>
      <c r="K43" s="24">
        <f>M44</f>
        <v>0.311252315</v>
      </c>
      <c r="L43" s="5"/>
      <c r="M43" s="24">
        <f>D43*(K43+L43)</f>
        <v>0.311252315</v>
      </c>
    </row>
    <row r="44" spans="1:13" ht="15.2" customHeight="1">
      <c r="A44" s="7">
        <v>3</v>
      </c>
      <c r="B44" s="7" t="s">
        <v>333</v>
      </c>
      <c r="C44" s="14" t="s">
        <v>270</v>
      </c>
      <c r="D44" s="9">
        <v>7.7299999999999994E-2</v>
      </c>
      <c r="E44" s="7" t="s">
        <v>14</v>
      </c>
      <c r="F44" s="8">
        <v>110</v>
      </c>
      <c r="I44" s="7" t="s">
        <v>332</v>
      </c>
      <c r="J44" s="7" t="s">
        <v>373</v>
      </c>
      <c r="K44" s="5">
        <v>4.0265500000000003</v>
      </c>
      <c r="L44" s="5"/>
      <c r="M44" s="24">
        <f>D44*(K44+L44)</f>
        <v>0.311252315</v>
      </c>
    </row>
    <row r="45" spans="1:13" ht="15.2" customHeight="1">
      <c r="A45" s="7">
        <v>2</v>
      </c>
      <c r="B45" s="7" t="s">
        <v>29</v>
      </c>
      <c r="C45" s="14" t="s">
        <v>234</v>
      </c>
      <c r="D45" s="9">
        <v>6.0000000000000001E-3</v>
      </c>
      <c r="E45" s="7" t="s">
        <v>28</v>
      </c>
      <c r="F45" s="8">
        <v>70</v>
      </c>
      <c r="I45" s="7" t="s">
        <v>74</v>
      </c>
      <c r="J45" s="7" t="s">
        <v>153</v>
      </c>
      <c r="K45" s="24">
        <f>SUM(M46:M55)</f>
        <v>5.8632258835000002</v>
      </c>
      <c r="L45" s="5"/>
      <c r="M45" s="24">
        <f>D45*(K45+L45)</f>
        <v>3.5179355301000005E-2</v>
      </c>
    </row>
    <row r="46" spans="1:13" ht="15.2" customHeight="1">
      <c r="A46" s="7">
        <v>3</v>
      </c>
      <c r="B46" s="7" t="s">
        <v>26</v>
      </c>
      <c r="C46" s="14" t="s">
        <v>235</v>
      </c>
      <c r="D46" s="9">
        <v>0.156</v>
      </c>
      <c r="E46" s="7" t="s">
        <v>14</v>
      </c>
      <c r="F46" s="8">
        <v>70</v>
      </c>
      <c r="I46" s="7" t="s">
        <v>25</v>
      </c>
      <c r="J46" s="7" t="s">
        <v>373</v>
      </c>
      <c r="K46" s="5">
        <v>22.2</v>
      </c>
      <c r="L46" s="5"/>
      <c r="M46" s="24">
        <f>D46*(K46+L46)</f>
        <v>3.4632000000000001</v>
      </c>
    </row>
    <row r="47" spans="1:13" ht="15.2" customHeight="1">
      <c r="A47" s="7">
        <v>3</v>
      </c>
      <c r="B47" s="7" t="s">
        <v>24</v>
      </c>
      <c r="C47" s="14" t="s">
        <v>236</v>
      </c>
      <c r="D47" s="9">
        <v>1.6554098999999999E-2</v>
      </c>
      <c r="E47" s="7" t="s">
        <v>14</v>
      </c>
      <c r="F47" s="8">
        <v>70</v>
      </c>
      <c r="I47" s="7" t="s">
        <v>22</v>
      </c>
      <c r="J47" s="7" t="s">
        <v>373</v>
      </c>
      <c r="K47" s="5">
        <v>22.5</v>
      </c>
      <c r="L47" s="5"/>
      <c r="M47" s="24">
        <f>D47*(K47+L47)</f>
        <v>0.3724672275</v>
      </c>
    </row>
    <row r="48" spans="1:13" ht="15.2" customHeight="1">
      <c r="A48" s="7">
        <v>3</v>
      </c>
      <c r="B48" s="7" t="s">
        <v>23</v>
      </c>
      <c r="C48" s="14" t="s">
        <v>237</v>
      </c>
      <c r="D48" s="9">
        <v>3.2843332000000003E-2</v>
      </c>
      <c r="E48" s="7" t="s">
        <v>14</v>
      </c>
      <c r="F48" s="8">
        <v>70</v>
      </c>
      <c r="I48" s="7" t="s">
        <v>22</v>
      </c>
      <c r="J48" s="7" t="s">
        <v>373</v>
      </c>
      <c r="K48" s="5">
        <v>28</v>
      </c>
      <c r="L48" s="5"/>
      <c r="M48" s="24">
        <f>D48*(K48+L48)</f>
        <v>0.91961329600000008</v>
      </c>
    </row>
    <row r="49" spans="1:13" ht="15.2" customHeight="1">
      <c r="A49" s="7">
        <v>3</v>
      </c>
      <c r="B49" s="7" t="s">
        <v>21</v>
      </c>
      <c r="C49" s="14" t="s">
        <v>238</v>
      </c>
      <c r="D49" s="9">
        <v>3.447E-3</v>
      </c>
      <c r="E49" s="7" t="s">
        <v>14</v>
      </c>
      <c r="F49" s="8">
        <v>70</v>
      </c>
      <c r="I49" s="7" t="s">
        <v>13</v>
      </c>
      <c r="J49" s="7" t="s">
        <v>373</v>
      </c>
      <c r="K49" s="5">
        <v>43.08</v>
      </c>
      <c r="L49" s="5"/>
      <c r="M49" s="24">
        <f>D49*(K49+L49)</f>
        <v>0.14849676000000001</v>
      </c>
    </row>
    <row r="50" spans="1:13" ht="15.2" customHeight="1">
      <c r="A50" s="7">
        <v>3</v>
      </c>
      <c r="B50" s="7" t="s">
        <v>20</v>
      </c>
      <c r="C50" s="14" t="s">
        <v>239</v>
      </c>
      <c r="D50" s="9">
        <v>1.8612E-2</v>
      </c>
      <c r="E50" s="7" t="s">
        <v>14</v>
      </c>
      <c r="F50" s="8">
        <v>70</v>
      </c>
      <c r="I50" s="7" t="s">
        <v>13</v>
      </c>
      <c r="J50" s="7" t="s">
        <v>373</v>
      </c>
      <c r="K50" s="5">
        <v>14.68</v>
      </c>
      <c r="L50" s="5"/>
      <c r="M50" s="24">
        <f>D50*(K50+L50)</f>
        <v>0.27322415999999999</v>
      </c>
    </row>
    <row r="51" spans="1:13" ht="15.2" customHeight="1">
      <c r="A51" s="7">
        <v>3</v>
      </c>
      <c r="B51" s="7" t="s">
        <v>19</v>
      </c>
      <c r="C51" s="14" t="s">
        <v>240</v>
      </c>
      <c r="D51" s="9">
        <v>1.034E-3</v>
      </c>
      <c r="E51" s="7" t="s">
        <v>14</v>
      </c>
      <c r="F51" s="8">
        <v>70</v>
      </c>
      <c r="I51" s="7" t="s">
        <v>13</v>
      </c>
      <c r="J51" s="7" t="s">
        <v>373</v>
      </c>
      <c r="K51" s="5">
        <v>90.12</v>
      </c>
      <c r="L51" s="5"/>
      <c r="M51" s="24">
        <f>D51*(K51+L51)</f>
        <v>9.3184080000000002E-2</v>
      </c>
    </row>
    <row r="52" spans="1:13" ht="15.2" customHeight="1">
      <c r="A52" s="7">
        <v>3</v>
      </c>
      <c r="B52" s="7" t="s">
        <v>18</v>
      </c>
      <c r="C52" s="14" t="s">
        <v>241</v>
      </c>
      <c r="D52" s="9">
        <v>2.1714000000000001E-2</v>
      </c>
      <c r="E52" s="7" t="s">
        <v>14</v>
      </c>
      <c r="F52" s="8">
        <v>70</v>
      </c>
      <c r="I52" s="7" t="s">
        <v>13</v>
      </c>
      <c r="J52" s="7" t="s">
        <v>373</v>
      </c>
      <c r="K52" s="5">
        <v>19.54</v>
      </c>
      <c r="L52" s="5"/>
      <c r="M52" s="24">
        <f>D52*(K52+L52)</f>
        <v>0.42429156000000001</v>
      </c>
    </row>
    <row r="53" spans="1:13" ht="15.2" customHeight="1">
      <c r="A53" s="7">
        <v>3</v>
      </c>
      <c r="B53" s="7" t="s">
        <v>17</v>
      </c>
      <c r="C53" s="14" t="s">
        <v>242</v>
      </c>
      <c r="D53" s="9">
        <v>2.068E-3</v>
      </c>
      <c r="E53" s="7" t="s">
        <v>14</v>
      </c>
      <c r="F53" s="8">
        <v>70</v>
      </c>
      <c r="I53" s="7" t="s">
        <v>13</v>
      </c>
      <c r="J53" s="7" t="s">
        <v>373</v>
      </c>
      <c r="K53" s="5">
        <v>12.98</v>
      </c>
      <c r="L53" s="5"/>
      <c r="M53" s="24">
        <f>D53*(K53+L53)</f>
        <v>2.6842640000000001E-2</v>
      </c>
    </row>
    <row r="54" spans="1:13" ht="15.2" customHeight="1">
      <c r="A54" s="7">
        <v>3</v>
      </c>
      <c r="B54" s="7" t="s">
        <v>16</v>
      </c>
      <c r="C54" s="14" t="s">
        <v>243</v>
      </c>
      <c r="D54" s="9">
        <v>2.068E-3</v>
      </c>
      <c r="E54" s="7" t="s">
        <v>14</v>
      </c>
      <c r="F54" s="8">
        <v>70</v>
      </c>
      <c r="I54" s="7" t="s">
        <v>13</v>
      </c>
      <c r="J54" s="7" t="s">
        <v>373</v>
      </c>
      <c r="K54" s="5">
        <v>47.23</v>
      </c>
      <c r="L54" s="5"/>
      <c r="M54" s="24">
        <f>D54*(K54+L54)</f>
        <v>9.767163999999999E-2</v>
      </c>
    </row>
    <row r="55" spans="1:13" ht="15.2" customHeight="1">
      <c r="A55" s="7">
        <v>3</v>
      </c>
      <c r="B55" s="7" t="s">
        <v>15</v>
      </c>
      <c r="C55" s="14" t="s">
        <v>244</v>
      </c>
      <c r="D55" s="9">
        <v>6.2040000000000003E-3</v>
      </c>
      <c r="E55" s="7" t="s">
        <v>14</v>
      </c>
      <c r="F55" s="8">
        <v>70</v>
      </c>
      <c r="I55" s="7" t="s">
        <v>13</v>
      </c>
      <c r="J55" s="7" t="s">
        <v>373</v>
      </c>
      <c r="K55" s="5">
        <v>7.13</v>
      </c>
      <c r="L55" s="5"/>
      <c r="M55" s="24">
        <f>D55*(K55+L55)</f>
        <v>4.4234519999999999E-2</v>
      </c>
    </row>
    <row r="56" spans="1:13" ht="15.2" customHeight="1">
      <c r="A56" s="7">
        <v>1</v>
      </c>
      <c r="B56" s="7" t="s">
        <v>331</v>
      </c>
      <c r="C56" s="14" t="s">
        <v>364</v>
      </c>
      <c r="D56" s="9">
        <v>1</v>
      </c>
      <c r="E56" s="7" t="s">
        <v>31</v>
      </c>
      <c r="F56" s="8">
        <v>320</v>
      </c>
      <c r="I56" s="7" t="s">
        <v>330</v>
      </c>
      <c r="J56" s="7" t="s">
        <v>373</v>
      </c>
      <c r="K56" s="5">
        <v>3.6</v>
      </c>
      <c r="L56" s="5"/>
      <c r="M56" s="24">
        <f>D56*(K56+L56)</f>
        <v>3.6</v>
      </c>
    </row>
    <row r="57" spans="1:13" ht="15.2" customHeight="1">
      <c r="A57" s="7">
        <v>1</v>
      </c>
      <c r="B57" s="7" t="s">
        <v>329</v>
      </c>
      <c r="C57" s="14" t="s">
        <v>365</v>
      </c>
      <c r="D57" s="9">
        <v>1</v>
      </c>
      <c r="E57" s="7" t="s">
        <v>31</v>
      </c>
      <c r="F57" s="8">
        <v>50</v>
      </c>
      <c r="H57" s="7" t="s">
        <v>40</v>
      </c>
      <c r="I57" s="7" t="s">
        <v>138</v>
      </c>
      <c r="J57" s="7" t="s">
        <v>153</v>
      </c>
      <c r="K57" s="24">
        <f>M58+M63</f>
        <v>2.8381873247380005</v>
      </c>
      <c r="L57" s="5"/>
      <c r="M57" s="24">
        <f>D57*(K57+L57)</f>
        <v>2.8381873247380005</v>
      </c>
    </row>
    <row r="58" spans="1:13" ht="15.2" customHeight="1">
      <c r="A58" s="7">
        <v>2</v>
      </c>
      <c r="B58" s="7" t="s">
        <v>328</v>
      </c>
      <c r="C58" s="14" t="s">
        <v>366</v>
      </c>
      <c r="D58" s="9">
        <v>1</v>
      </c>
      <c r="E58" s="7" t="s">
        <v>31</v>
      </c>
      <c r="F58" s="8">
        <v>50</v>
      </c>
      <c r="H58" s="7" t="s">
        <v>40</v>
      </c>
      <c r="I58" s="7" t="s">
        <v>138</v>
      </c>
      <c r="J58" s="7" t="s">
        <v>153</v>
      </c>
      <c r="K58" s="24">
        <f>SUM(M59:M62)</f>
        <v>2.6740170000000005</v>
      </c>
      <c r="L58" s="5"/>
      <c r="M58" s="24">
        <f>D58*(K58+L58)</f>
        <v>2.6740170000000005</v>
      </c>
    </row>
    <row r="59" spans="1:13" ht="15.2" customHeight="1">
      <c r="A59" s="7">
        <v>3</v>
      </c>
      <c r="B59" s="7" t="s">
        <v>324</v>
      </c>
      <c r="C59" s="14" t="s">
        <v>367</v>
      </c>
      <c r="D59" s="9">
        <v>1</v>
      </c>
      <c r="E59" s="7" t="s">
        <v>31</v>
      </c>
      <c r="F59" s="8">
        <v>50</v>
      </c>
      <c r="I59" s="7" t="s">
        <v>321</v>
      </c>
      <c r="J59" s="7" t="s">
        <v>373</v>
      </c>
      <c r="K59" s="5">
        <v>0.2626</v>
      </c>
      <c r="L59" s="5"/>
      <c r="M59" s="24">
        <f>D59*(K59+L59)</f>
        <v>0.2626</v>
      </c>
    </row>
    <row r="60" spans="1:13" ht="15.2" customHeight="1">
      <c r="A60" s="7">
        <v>3</v>
      </c>
      <c r="B60" s="7" t="s">
        <v>327</v>
      </c>
      <c r="C60" s="14" t="s">
        <v>368</v>
      </c>
      <c r="D60" s="9">
        <v>1</v>
      </c>
      <c r="E60" s="7" t="s">
        <v>31</v>
      </c>
      <c r="F60" s="8">
        <v>50</v>
      </c>
      <c r="I60" s="7" t="s">
        <v>321</v>
      </c>
      <c r="J60" s="7" t="s">
        <v>373</v>
      </c>
      <c r="K60" s="5">
        <v>1.9452</v>
      </c>
      <c r="L60" s="5"/>
      <c r="M60" s="24">
        <f>D60*(K60+L60)</f>
        <v>1.9452</v>
      </c>
    </row>
    <row r="61" spans="1:13" ht="15.2" customHeight="1">
      <c r="A61" s="7">
        <v>3</v>
      </c>
      <c r="B61" s="7" t="s">
        <v>322</v>
      </c>
      <c r="C61" s="14" t="s">
        <v>369</v>
      </c>
      <c r="D61" s="9">
        <v>1</v>
      </c>
      <c r="E61" s="7" t="s">
        <v>31</v>
      </c>
      <c r="F61" s="8">
        <v>50</v>
      </c>
      <c r="I61" s="7" t="s">
        <v>321</v>
      </c>
      <c r="J61" s="7" t="s">
        <v>373</v>
      </c>
      <c r="K61" s="5">
        <v>0.41</v>
      </c>
      <c r="L61" s="5"/>
      <c r="M61" s="24">
        <f>D61*(K61+L61)</f>
        <v>0.41</v>
      </c>
    </row>
    <row r="62" spans="1:13" ht="15.2" customHeight="1">
      <c r="A62" s="7">
        <v>3</v>
      </c>
      <c r="B62" s="7" t="s">
        <v>53</v>
      </c>
      <c r="C62" s="14" t="s">
        <v>233</v>
      </c>
      <c r="D62" s="9">
        <v>1.0500000000000001E-2</v>
      </c>
      <c r="E62" s="7" t="s">
        <v>14</v>
      </c>
      <c r="F62" s="8">
        <v>50</v>
      </c>
      <c r="I62" s="7" t="s">
        <v>321</v>
      </c>
      <c r="J62" s="7" t="s">
        <v>373</v>
      </c>
      <c r="K62" s="5">
        <v>5.3540000000000001</v>
      </c>
      <c r="L62" s="5"/>
      <c r="M62" s="24">
        <f>D62*(K62+L62)</f>
        <v>5.6217000000000003E-2</v>
      </c>
    </row>
    <row r="63" spans="1:13" ht="15.2" customHeight="1">
      <c r="A63" s="7">
        <v>2</v>
      </c>
      <c r="B63" s="7" t="s">
        <v>29</v>
      </c>
      <c r="C63" s="14" t="s">
        <v>234</v>
      </c>
      <c r="D63" s="9">
        <v>2.8000000000000001E-2</v>
      </c>
      <c r="E63" s="7" t="s">
        <v>28</v>
      </c>
      <c r="F63" s="8">
        <v>70</v>
      </c>
      <c r="I63" s="7" t="s">
        <v>321</v>
      </c>
      <c r="J63" s="7" t="s">
        <v>153</v>
      </c>
      <c r="K63" s="24">
        <f>SUM(M64:M73)</f>
        <v>5.8632258835000002</v>
      </c>
      <c r="L63" s="5"/>
      <c r="M63" s="24">
        <f>D63*(K63+L63)</f>
        <v>0.164170324738</v>
      </c>
    </row>
    <row r="64" spans="1:13" ht="15.2" customHeight="1">
      <c r="A64" s="7">
        <v>3</v>
      </c>
      <c r="B64" s="7" t="s">
        <v>26</v>
      </c>
      <c r="C64" s="14" t="s">
        <v>235</v>
      </c>
      <c r="D64" s="9">
        <v>0.156</v>
      </c>
      <c r="E64" s="7" t="s">
        <v>14</v>
      </c>
      <c r="F64" s="8">
        <v>70</v>
      </c>
      <c r="I64" s="7" t="s">
        <v>25</v>
      </c>
      <c r="J64" s="7" t="s">
        <v>373</v>
      </c>
      <c r="K64" s="5">
        <v>22.2</v>
      </c>
      <c r="L64" s="5"/>
      <c r="M64" s="24">
        <f>D64*(K64+L64)</f>
        <v>3.4632000000000001</v>
      </c>
    </row>
    <row r="65" spans="1:13" ht="15.2" customHeight="1">
      <c r="A65" s="7">
        <v>3</v>
      </c>
      <c r="B65" s="7" t="s">
        <v>24</v>
      </c>
      <c r="C65" s="14" t="s">
        <v>236</v>
      </c>
      <c r="D65" s="9">
        <v>1.6554098999999999E-2</v>
      </c>
      <c r="E65" s="7" t="s">
        <v>14</v>
      </c>
      <c r="F65" s="8">
        <v>70</v>
      </c>
      <c r="I65" s="7" t="s">
        <v>22</v>
      </c>
      <c r="J65" s="7" t="s">
        <v>373</v>
      </c>
      <c r="K65" s="5">
        <v>22.5</v>
      </c>
      <c r="L65" s="5"/>
      <c r="M65" s="24">
        <f>D65*(K65+L65)</f>
        <v>0.3724672275</v>
      </c>
    </row>
    <row r="66" spans="1:13" ht="15.2" customHeight="1">
      <c r="A66" s="7">
        <v>3</v>
      </c>
      <c r="B66" s="7" t="s">
        <v>23</v>
      </c>
      <c r="C66" s="14" t="s">
        <v>237</v>
      </c>
      <c r="D66" s="9">
        <v>3.2843332000000003E-2</v>
      </c>
      <c r="E66" s="7" t="s">
        <v>14</v>
      </c>
      <c r="F66" s="8">
        <v>70</v>
      </c>
      <c r="I66" s="7" t="s">
        <v>22</v>
      </c>
      <c r="J66" s="7" t="s">
        <v>373</v>
      </c>
      <c r="K66" s="5">
        <v>28</v>
      </c>
      <c r="L66" s="5"/>
      <c r="M66" s="24">
        <f>D66*(K66+L66)</f>
        <v>0.91961329600000008</v>
      </c>
    </row>
    <row r="67" spans="1:13" ht="15.2" customHeight="1">
      <c r="A67" s="7">
        <v>3</v>
      </c>
      <c r="B67" s="7" t="s">
        <v>21</v>
      </c>
      <c r="C67" s="14" t="s">
        <v>238</v>
      </c>
      <c r="D67" s="9">
        <v>3.447E-3</v>
      </c>
      <c r="E67" s="7" t="s">
        <v>14</v>
      </c>
      <c r="F67" s="8">
        <v>70</v>
      </c>
      <c r="I67" s="7" t="s">
        <v>13</v>
      </c>
      <c r="J67" s="7" t="s">
        <v>373</v>
      </c>
      <c r="K67" s="5">
        <v>43.08</v>
      </c>
      <c r="L67" s="5"/>
      <c r="M67" s="24">
        <f>D67*(K67+L67)</f>
        <v>0.14849676000000001</v>
      </c>
    </row>
    <row r="68" spans="1:13" ht="15.2" customHeight="1">
      <c r="A68" s="7">
        <v>3</v>
      </c>
      <c r="B68" s="7" t="s">
        <v>20</v>
      </c>
      <c r="C68" s="14" t="s">
        <v>239</v>
      </c>
      <c r="D68" s="9">
        <v>1.8612E-2</v>
      </c>
      <c r="E68" s="7" t="s">
        <v>14</v>
      </c>
      <c r="F68" s="8">
        <v>70</v>
      </c>
      <c r="I68" s="7" t="s">
        <v>13</v>
      </c>
      <c r="J68" s="7" t="s">
        <v>373</v>
      </c>
      <c r="K68" s="5">
        <v>14.68</v>
      </c>
      <c r="L68" s="5"/>
      <c r="M68" s="24">
        <f>D68*(K68+L68)</f>
        <v>0.27322415999999999</v>
      </c>
    </row>
    <row r="69" spans="1:13" ht="15.2" customHeight="1">
      <c r="A69" s="7">
        <v>3</v>
      </c>
      <c r="B69" s="7" t="s">
        <v>19</v>
      </c>
      <c r="C69" s="14" t="s">
        <v>240</v>
      </c>
      <c r="D69" s="9">
        <v>1.034E-3</v>
      </c>
      <c r="E69" s="7" t="s">
        <v>14</v>
      </c>
      <c r="F69" s="8">
        <v>70</v>
      </c>
      <c r="I69" s="7" t="s">
        <v>13</v>
      </c>
      <c r="J69" s="7" t="s">
        <v>373</v>
      </c>
      <c r="K69" s="5">
        <v>90.12</v>
      </c>
      <c r="L69" s="5"/>
      <c r="M69" s="24">
        <f>D69*(K69+L69)</f>
        <v>9.3184080000000002E-2</v>
      </c>
    </row>
    <row r="70" spans="1:13" ht="15.2" customHeight="1">
      <c r="A70" s="7">
        <v>3</v>
      </c>
      <c r="B70" s="7" t="s">
        <v>18</v>
      </c>
      <c r="C70" s="14" t="s">
        <v>241</v>
      </c>
      <c r="D70" s="9">
        <v>2.1714000000000001E-2</v>
      </c>
      <c r="E70" s="7" t="s">
        <v>14</v>
      </c>
      <c r="F70" s="8">
        <v>70</v>
      </c>
      <c r="I70" s="7" t="s">
        <v>13</v>
      </c>
      <c r="J70" s="7" t="s">
        <v>373</v>
      </c>
      <c r="K70" s="5">
        <v>19.54</v>
      </c>
      <c r="L70" s="5"/>
      <c r="M70" s="24">
        <f>D70*(K70+L70)</f>
        <v>0.42429156000000001</v>
      </c>
    </row>
    <row r="71" spans="1:13" ht="15.2" customHeight="1">
      <c r="A71" s="7">
        <v>3</v>
      </c>
      <c r="B71" s="7" t="s">
        <v>17</v>
      </c>
      <c r="C71" s="14" t="s">
        <v>242</v>
      </c>
      <c r="D71" s="9">
        <v>2.068E-3</v>
      </c>
      <c r="E71" s="7" t="s">
        <v>14</v>
      </c>
      <c r="F71" s="8">
        <v>70</v>
      </c>
      <c r="I71" s="7" t="s">
        <v>13</v>
      </c>
      <c r="J71" s="7" t="s">
        <v>373</v>
      </c>
      <c r="K71" s="5">
        <v>12.98</v>
      </c>
      <c r="L71" s="5"/>
      <c r="M71" s="24">
        <f>D71*(K71+L71)</f>
        <v>2.6842640000000001E-2</v>
      </c>
    </row>
    <row r="72" spans="1:13" ht="15.2" customHeight="1">
      <c r="A72" s="7">
        <v>3</v>
      </c>
      <c r="B72" s="7" t="s">
        <v>16</v>
      </c>
      <c r="C72" s="14" t="s">
        <v>243</v>
      </c>
      <c r="D72" s="9">
        <v>2.068E-3</v>
      </c>
      <c r="E72" s="7" t="s">
        <v>14</v>
      </c>
      <c r="F72" s="8">
        <v>70</v>
      </c>
      <c r="I72" s="7" t="s">
        <v>13</v>
      </c>
      <c r="J72" s="7" t="s">
        <v>373</v>
      </c>
      <c r="K72" s="5">
        <v>47.23</v>
      </c>
      <c r="L72" s="5"/>
      <c r="M72" s="24">
        <f>D72*(K72+L72)</f>
        <v>9.767163999999999E-2</v>
      </c>
    </row>
    <row r="73" spans="1:13" ht="15.2" customHeight="1">
      <c r="A73" s="7">
        <v>3</v>
      </c>
      <c r="B73" s="7" t="s">
        <v>15</v>
      </c>
      <c r="C73" s="14" t="s">
        <v>244</v>
      </c>
      <c r="D73" s="9">
        <v>6.2040000000000003E-3</v>
      </c>
      <c r="E73" s="7" t="s">
        <v>14</v>
      </c>
      <c r="F73" s="8">
        <v>70</v>
      </c>
      <c r="I73" s="7" t="s">
        <v>13</v>
      </c>
      <c r="J73" s="7" t="s">
        <v>373</v>
      </c>
      <c r="K73" s="5">
        <v>7.13</v>
      </c>
      <c r="L73" s="5"/>
      <c r="M73" s="24">
        <f>D73*(K73+L73)</f>
        <v>4.4234519999999999E-2</v>
      </c>
    </row>
    <row r="74" spans="1:13" ht="15.2" customHeight="1">
      <c r="A74" s="7">
        <v>1</v>
      </c>
      <c r="B74" s="7" t="s">
        <v>326</v>
      </c>
      <c r="C74" s="14" t="s">
        <v>370</v>
      </c>
      <c r="D74" s="9">
        <v>1</v>
      </c>
      <c r="E74" s="7" t="s">
        <v>31</v>
      </c>
      <c r="F74" s="8">
        <v>50</v>
      </c>
      <c r="H74" s="7" t="s">
        <v>40</v>
      </c>
      <c r="I74" s="7" t="s">
        <v>138</v>
      </c>
      <c r="J74" s="7" t="s">
        <v>153</v>
      </c>
      <c r="K74" s="24">
        <f>M75+M80</f>
        <v>2.8194483247380004</v>
      </c>
      <c r="L74" s="5"/>
      <c r="M74" s="24">
        <f>D74*(K74+L74)</f>
        <v>2.8194483247380004</v>
      </c>
    </row>
    <row r="75" spans="1:13" ht="15.2" customHeight="1">
      <c r="A75" s="7">
        <v>2</v>
      </c>
      <c r="B75" s="7" t="s">
        <v>325</v>
      </c>
      <c r="C75" s="14" t="s">
        <v>371</v>
      </c>
      <c r="D75" s="9">
        <v>1</v>
      </c>
      <c r="E75" s="7" t="s">
        <v>31</v>
      </c>
      <c r="F75" s="8">
        <v>50</v>
      </c>
      <c r="H75" s="7" t="s">
        <v>40</v>
      </c>
      <c r="I75" s="7" t="s">
        <v>138</v>
      </c>
      <c r="J75" s="7" t="s">
        <v>153</v>
      </c>
      <c r="K75" s="24">
        <f>SUM(M76:M79)</f>
        <v>2.6552780000000005</v>
      </c>
      <c r="L75" s="5"/>
      <c r="M75" s="24">
        <f>D75*(K75+L75)</f>
        <v>2.6552780000000005</v>
      </c>
    </row>
    <row r="76" spans="1:13" ht="15.2" customHeight="1">
      <c r="A76" s="7">
        <v>3</v>
      </c>
      <c r="B76" s="7" t="s">
        <v>324</v>
      </c>
      <c r="C76" s="14" t="s">
        <v>367</v>
      </c>
      <c r="D76" s="9">
        <v>1</v>
      </c>
      <c r="E76" s="7" t="s">
        <v>31</v>
      </c>
      <c r="F76" s="8">
        <v>50</v>
      </c>
      <c r="I76" s="7" t="s">
        <v>321</v>
      </c>
      <c r="J76" s="7" t="s">
        <v>373</v>
      </c>
      <c r="K76" s="5">
        <v>0.2626</v>
      </c>
      <c r="L76" s="5"/>
      <c r="M76" s="24">
        <f>D76*(K76+L76)</f>
        <v>0.2626</v>
      </c>
    </row>
    <row r="77" spans="1:13" ht="15.2" customHeight="1">
      <c r="A77" s="7">
        <v>3</v>
      </c>
      <c r="B77" s="7" t="s">
        <v>323</v>
      </c>
      <c r="C77" s="14" t="s">
        <v>372</v>
      </c>
      <c r="D77" s="9">
        <v>1</v>
      </c>
      <c r="E77" s="7" t="s">
        <v>31</v>
      </c>
      <c r="F77" s="8">
        <v>50</v>
      </c>
      <c r="I77" s="7" t="s">
        <v>321</v>
      </c>
      <c r="J77" s="7" t="s">
        <v>373</v>
      </c>
      <c r="K77" s="5">
        <v>1.9452</v>
      </c>
      <c r="L77" s="5"/>
      <c r="M77" s="24">
        <f>D77*(K77+L77)</f>
        <v>1.9452</v>
      </c>
    </row>
    <row r="78" spans="1:13" ht="15.2" customHeight="1">
      <c r="A78" s="7">
        <v>3</v>
      </c>
      <c r="B78" s="7" t="s">
        <v>322</v>
      </c>
      <c r="C78" s="14" t="s">
        <v>369</v>
      </c>
      <c r="D78" s="9">
        <v>1</v>
      </c>
      <c r="E78" s="7" t="s">
        <v>31</v>
      </c>
      <c r="F78" s="8">
        <v>50</v>
      </c>
      <c r="I78" s="7" t="s">
        <v>321</v>
      </c>
      <c r="J78" s="7" t="s">
        <v>373</v>
      </c>
      <c r="K78" s="5">
        <v>0.41</v>
      </c>
      <c r="L78" s="5"/>
      <c r="M78" s="24">
        <f>D78*(K78+L78)</f>
        <v>0.41</v>
      </c>
    </row>
    <row r="79" spans="1:13" ht="15.2" customHeight="1">
      <c r="A79" s="7">
        <v>3</v>
      </c>
      <c r="B79" s="7" t="s">
        <v>53</v>
      </c>
      <c r="C79" s="14" t="s">
        <v>233</v>
      </c>
      <c r="D79" s="9">
        <v>7.0000000000000001E-3</v>
      </c>
      <c r="E79" s="7" t="s">
        <v>14</v>
      </c>
      <c r="F79" s="8">
        <v>50</v>
      </c>
      <c r="I79" s="7" t="s">
        <v>321</v>
      </c>
      <c r="J79" s="7" t="s">
        <v>373</v>
      </c>
      <c r="K79" s="5">
        <v>5.3540000000000001</v>
      </c>
      <c r="L79" s="5"/>
      <c r="M79" s="24">
        <f>D79*(K79+L79)</f>
        <v>3.7478000000000004E-2</v>
      </c>
    </row>
    <row r="80" spans="1:13" ht="15.2" customHeight="1">
      <c r="A80" s="7">
        <v>2</v>
      </c>
      <c r="B80" s="7" t="s">
        <v>29</v>
      </c>
      <c r="C80" s="14" t="s">
        <v>234</v>
      </c>
      <c r="D80" s="9">
        <v>2.8000000000000001E-2</v>
      </c>
      <c r="E80" s="7" t="s">
        <v>28</v>
      </c>
      <c r="F80" s="8">
        <v>70</v>
      </c>
      <c r="I80" s="7" t="s">
        <v>321</v>
      </c>
      <c r="J80" s="7" t="s">
        <v>153</v>
      </c>
      <c r="K80" s="24">
        <f>SUM(M81:M90)</f>
        <v>5.8632258835000002</v>
      </c>
      <c r="L80" s="5"/>
      <c r="M80" s="24">
        <f>D80*(K80+L80)</f>
        <v>0.164170324738</v>
      </c>
    </row>
    <row r="81" spans="1:13" ht="15.2" customHeight="1">
      <c r="A81" s="7">
        <v>3</v>
      </c>
      <c r="B81" s="7" t="s">
        <v>26</v>
      </c>
      <c r="C81" s="14" t="s">
        <v>235</v>
      </c>
      <c r="D81" s="9">
        <v>0.156</v>
      </c>
      <c r="E81" s="7" t="s">
        <v>14</v>
      </c>
      <c r="F81" s="8">
        <v>70</v>
      </c>
      <c r="I81" s="7" t="s">
        <v>25</v>
      </c>
      <c r="J81" s="7" t="s">
        <v>373</v>
      </c>
      <c r="K81" s="5">
        <v>22.2</v>
      </c>
      <c r="L81" s="5"/>
      <c r="M81" s="24">
        <f>D81*(K81+L81)</f>
        <v>3.4632000000000001</v>
      </c>
    </row>
    <row r="82" spans="1:13" ht="15.2" customHeight="1">
      <c r="A82" s="7">
        <v>3</v>
      </c>
      <c r="B82" s="7" t="s">
        <v>24</v>
      </c>
      <c r="C82" s="14" t="s">
        <v>236</v>
      </c>
      <c r="D82" s="9">
        <v>1.6554098999999999E-2</v>
      </c>
      <c r="E82" s="7" t="s">
        <v>14</v>
      </c>
      <c r="F82" s="8">
        <v>70</v>
      </c>
      <c r="I82" s="7" t="s">
        <v>22</v>
      </c>
      <c r="J82" s="7" t="s">
        <v>373</v>
      </c>
      <c r="K82" s="5">
        <v>22.5</v>
      </c>
      <c r="L82" s="5"/>
      <c r="M82" s="24">
        <f>D82*(K82+L82)</f>
        <v>0.3724672275</v>
      </c>
    </row>
    <row r="83" spans="1:13" ht="15.2" customHeight="1">
      <c r="A83" s="7">
        <v>3</v>
      </c>
      <c r="B83" s="7" t="s">
        <v>23</v>
      </c>
      <c r="C83" s="14" t="s">
        <v>237</v>
      </c>
      <c r="D83" s="9">
        <v>3.2843332000000003E-2</v>
      </c>
      <c r="E83" s="7" t="s">
        <v>14</v>
      </c>
      <c r="F83" s="8">
        <v>70</v>
      </c>
      <c r="I83" s="7" t="s">
        <v>22</v>
      </c>
      <c r="J83" s="7" t="s">
        <v>373</v>
      </c>
      <c r="K83" s="5">
        <v>28</v>
      </c>
      <c r="L83" s="5"/>
      <c r="M83" s="24">
        <f>D83*(K83+L83)</f>
        <v>0.91961329600000008</v>
      </c>
    </row>
    <row r="84" spans="1:13" ht="15.2" customHeight="1">
      <c r="A84" s="7">
        <v>3</v>
      </c>
      <c r="B84" s="7" t="s">
        <v>21</v>
      </c>
      <c r="C84" s="14" t="s">
        <v>238</v>
      </c>
      <c r="D84" s="9">
        <v>3.447E-3</v>
      </c>
      <c r="E84" s="7" t="s">
        <v>14</v>
      </c>
      <c r="F84" s="8">
        <v>70</v>
      </c>
      <c r="I84" s="7" t="s">
        <v>13</v>
      </c>
      <c r="J84" s="7" t="s">
        <v>373</v>
      </c>
      <c r="K84" s="5">
        <v>43.08</v>
      </c>
      <c r="L84" s="5"/>
      <c r="M84" s="24">
        <f>D84*(K84+L84)</f>
        <v>0.14849676000000001</v>
      </c>
    </row>
    <row r="85" spans="1:13" ht="15.2" customHeight="1">
      <c r="A85" s="7">
        <v>3</v>
      </c>
      <c r="B85" s="7" t="s">
        <v>20</v>
      </c>
      <c r="C85" s="14" t="s">
        <v>239</v>
      </c>
      <c r="D85" s="9">
        <v>1.8612E-2</v>
      </c>
      <c r="E85" s="7" t="s">
        <v>14</v>
      </c>
      <c r="F85" s="8">
        <v>70</v>
      </c>
      <c r="I85" s="7" t="s">
        <v>13</v>
      </c>
      <c r="J85" s="7" t="s">
        <v>373</v>
      </c>
      <c r="K85" s="5">
        <v>14.68</v>
      </c>
      <c r="L85" s="5"/>
      <c r="M85" s="24">
        <f>D85*(K85+L85)</f>
        <v>0.27322415999999999</v>
      </c>
    </row>
    <row r="86" spans="1:13" ht="15.2" customHeight="1">
      <c r="A86" s="7">
        <v>3</v>
      </c>
      <c r="B86" s="7" t="s">
        <v>19</v>
      </c>
      <c r="C86" s="14" t="s">
        <v>240</v>
      </c>
      <c r="D86" s="9">
        <v>1.034E-3</v>
      </c>
      <c r="E86" s="7" t="s">
        <v>14</v>
      </c>
      <c r="F86" s="8">
        <v>70</v>
      </c>
      <c r="I86" s="7" t="s">
        <v>13</v>
      </c>
      <c r="J86" s="7" t="s">
        <v>373</v>
      </c>
      <c r="K86" s="5">
        <v>90.12</v>
      </c>
      <c r="L86" s="5"/>
      <c r="M86" s="24">
        <f>D86*(K86+L86)</f>
        <v>9.3184080000000002E-2</v>
      </c>
    </row>
    <row r="87" spans="1:13" ht="15.2" customHeight="1">
      <c r="A87" s="7">
        <v>3</v>
      </c>
      <c r="B87" s="7" t="s">
        <v>18</v>
      </c>
      <c r="C87" s="14" t="s">
        <v>241</v>
      </c>
      <c r="D87" s="9">
        <v>2.1714000000000001E-2</v>
      </c>
      <c r="E87" s="7" t="s">
        <v>14</v>
      </c>
      <c r="F87" s="8">
        <v>70</v>
      </c>
      <c r="I87" s="7" t="s">
        <v>13</v>
      </c>
      <c r="J87" s="7" t="s">
        <v>373</v>
      </c>
      <c r="K87" s="5">
        <v>19.54</v>
      </c>
      <c r="L87" s="5"/>
      <c r="M87" s="24">
        <f>D87*(K87+L87)</f>
        <v>0.42429156000000001</v>
      </c>
    </row>
    <row r="88" spans="1:13" ht="15.2" customHeight="1">
      <c r="A88" s="7">
        <v>3</v>
      </c>
      <c r="B88" s="7" t="s">
        <v>17</v>
      </c>
      <c r="C88" s="14" t="s">
        <v>242</v>
      </c>
      <c r="D88" s="9">
        <v>2.068E-3</v>
      </c>
      <c r="E88" s="7" t="s">
        <v>14</v>
      </c>
      <c r="F88" s="8">
        <v>70</v>
      </c>
      <c r="I88" s="7" t="s">
        <v>13</v>
      </c>
      <c r="J88" s="7" t="s">
        <v>373</v>
      </c>
      <c r="K88" s="5">
        <v>12.98</v>
      </c>
      <c r="L88" s="5"/>
      <c r="M88" s="24">
        <f>D88*(K88+L88)</f>
        <v>2.6842640000000001E-2</v>
      </c>
    </row>
    <row r="89" spans="1:13" ht="15.2" customHeight="1">
      <c r="A89" s="7">
        <v>3</v>
      </c>
      <c r="B89" s="7" t="s">
        <v>16</v>
      </c>
      <c r="C89" s="14" t="s">
        <v>243</v>
      </c>
      <c r="D89" s="9">
        <v>2.068E-3</v>
      </c>
      <c r="E89" s="7" t="s">
        <v>14</v>
      </c>
      <c r="F89" s="8">
        <v>70</v>
      </c>
      <c r="I89" s="7" t="s">
        <v>13</v>
      </c>
      <c r="J89" s="7" t="s">
        <v>373</v>
      </c>
      <c r="K89" s="5">
        <v>47.23</v>
      </c>
      <c r="L89" s="5"/>
      <c r="M89" s="24">
        <f>D89*(K89+L89)</f>
        <v>9.767163999999999E-2</v>
      </c>
    </row>
    <row r="90" spans="1:13" ht="15.2" customHeight="1">
      <c r="A90" s="7">
        <v>3</v>
      </c>
      <c r="B90" s="7" t="s">
        <v>15</v>
      </c>
      <c r="C90" s="14" t="s">
        <v>244</v>
      </c>
      <c r="D90" s="9">
        <v>6.2040000000000003E-3</v>
      </c>
      <c r="E90" s="7" t="s">
        <v>14</v>
      </c>
      <c r="F90" s="8">
        <v>70</v>
      </c>
      <c r="I90" s="7" t="s">
        <v>13</v>
      </c>
      <c r="J90" s="7" t="s">
        <v>373</v>
      </c>
      <c r="K90" s="5">
        <v>7.13</v>
      </c>
      <c r="L90" s="5"/>
      <c r="M90" s="24">
        <f>D90*(K90+L90)</f>
        <v>4.4234519999999999E-2</v>
      </c>
    </row>
    <row r="91" spans="1:13" ht="15.2" customHeight="1">
      <c r="A91" s="7">
        <v>1</v>
      </c>
      <c r="B91" s="7" t="s">
        <v>124</v>
      </c>
      <c r="C91" s="14" t="s">
        <v>232</v>
      </c>
      <c r="D91" s="9">
        <v>3.9800000000000002E-2</v>
      </c>
      <c r="E91" s="7" t="s">
        <v>14</v>
      </c>
      <c r="F91" s="8">
        <v>320</v>
      </c>
      <c r="I91" s="7" t="s">
        <v>138</v>
      </c>
      <c r="J91" s="7" t="s">
        <v>373</v>
      </c>
      <c r="K91" s="5">
        <v>5</v>
      </c>
      <c r="L91" s="5"/>
      <c r="M91" s="24">
        <f>D91*(K91+L91)</f>
        <v>0.19900000000000001</v>
      </c>
    </row>
    <row r="92" spans="1:13" ht="15.2" customHeight="1">
      <c r="A92" s="7">
        <v>1</v>
      </c>
      <c r="B92" s="7" t="s">
        <v>53</v>
      </c>
      <c r="C92" s="14" t="s">
        <v>233</v>
      </c>
      <c r="D92" s="9">
        <v>7.0000000000000001E-3</v>
      </c>
      <c r="E92" s="7" t="s">
        <v>14</v>
      </c>
      <c r="F92" s="8">
        <v>320</v>
      </c>
      <c r="I92" s="7" t="s">
        <v>138</v>
      </c>
      <c r="J92" s="7" t="s">
        <v>373</v>
      </c>
      <c r="K92" s="5">
        <v>5.3540000000000001</v>
      </c>
      <c r="L92" s="5"/>
      <c r="M92" s="24">
        <f>D92*(K92+L92)</f>
        <v>3.7478000000000004E-2</v>
      </c>
    </row>
  </sheetData>
  <mergeCells count="3">
    <mergeCell ref="D1:E1"/>
    <mergeCell ref="F1:I2"/>
    <mergeCell ref="K2:L2"/>
  </mergeCells>
  <phoneticPr fontId="3" type="noConversion"/>
  <conditionalFormatting sqref="J1:J2">
    <cfRule type="cellIs" dxfId="5" priority="6" operator="equal">
      <formula>"M"</formula>
    </cfRule>
  </conditionalFormatting>
  <conditionalFormatting sqref="J3">
    <cfRule type="cellIs" dxfId="4" priority="5" operator="equal">
      <formula>"M"</formula>
    </cfRule>
  </conditionalFormatting>
  <conditionalFormatting sqref="K1:K2">
    <cfRule type="cellIs" dxfId="1" priority="2" operator="equal">
      <formula>"M"</formula>
    </cfRule>
  </conditionalFormatting>
  <conditionalFormatting sqref="K3:N3">
    <cfRule type="cellIs" dxfId="0" priority="1" operator="equal">
      <formula>"M"</formula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SHT0017094</vt:lpstr>
      <vt:lpstr>SHT0017311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2024-11-06T03:40:07Z</dcterms:created>
  <dcterms:modified xsi:type="dcterms:W3CDTF">2024-11-06T06:27:42Z</dcterms:modified>
</cp:coreProperties>
</file>