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兴天宏价格" sheetId="1" r:id="rId1"/>
    <sheet name="广仁价格" sheetId="2" r:id="rId2"/>
    <sheet name="对比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6310FD76D314C33A7326FE44B5B4ABA" descr="565cccf97d3eb0ffe2e0f835681f66c"/>
        <xdr:cNvPicPr>
          <a:picLocks noChangeAspect="1"/>
        </xdr:cNvPicPr>
      </xdr:nvPicPr>
      <xdr:blipFill>
        <a:blip r:embed="rId1"/>
        <a:srcRect t="28449" b="11323"/>
        <a:stretch>
          <a:fillRect/>
        </a:stretch>
      </xdr:blipFill>
      <xdr:spPr>
        <a:xfrm>
          <a:off x="9591675" y="5673725"/>
          <a:ext cx="5657850" cy="6029325"/>
        </a:xfrm>
        <a:prstGeom prst="rect">
          <a:avLst/>
        </a:prstGeom>
      </xdr:spPr>
    </xdr:pic>
  </etc:cellImage>
  <etc:cellImage>
    <xdr:pic>
      <xdr:nvPicPr>
        <xdr:cNvPr id="3" name="ID_336D93359B624EAB832FC1A76E27ED48" descr="05262bbf70050e88bcf41d15e5d98c3"/>
        <xdr:cNvPicPr>
          <a:picLocks noChangeAspect="1"/>
        </xdr:cNvPicPr>
      </xdr:nvPicPr>
      <xdr:blipFill>
        <a:blip r:embed="rId2"/>
        <a:srcRect t="23864" b="11458"/>
        <a:stretch>
          <a:fillRect/>
        </a:stretch>
      </xdr:blipFill>
      <xdr:spPr>
        <a:xfrm>
          <a:off x="9620250" y="5349875"/>
          <a:ext cx="5657850" cy="6505575"/>
        </a:xfrm>
        <a:prstGeom prst="rect">
          <a:avLst/>
        </a:prstGeom>
      </xdr:spPr>
    </xdr:pic>
  </etc:cellImage>
  <etc:cellImage>
    <xdr:pic>
      <xdr:nvPicPr>
        <xdr:cNvPr id="4" name="ID_6BA3992686A1455986737E6536301AEB" descr="fa2bcc9c8b3d58721a6636d2858ea4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82150" y="2892425"/>
          <a:ext cx="10058400" cy="5657850"/>
        </a:xfrm>
        <a:prstGeom prst="rect">
          <a:avLst/>
        </a:prstGeom>
      </xdr:spPr>
    </xdr:pic>
  </etc:cellImage>
  <etc:cellImage>
    <xdr:pic>
      <xdr:nvPicPr>
        <xdr:cNvPr id="5" name="ID_A7EC452E6D514ED5A85FBB73F01C8357" descr="1113ec21226c7a892819191b805f40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82150" y="3502025"/>
          <a:ext cx="10058400" cy="5657850"/>
        </a:xfrm>
        <a:prstGeom prst="rect">
          <a:avLst/>
        </a:prstGeom>
      </xdr:spPr>
    </xdr:pic>
  </etc:cellImage>
  <etc:cellImage>
    <xdr:pic>
      <xdr:nvPicPr>
        <xdr:cNvPr id="6" name="ID_0AD86422D9D74E55BF9E29A1DA43A01E" descr="8010e12f39ac229fcb3d6d1084a0e7f"/>
        <xdr:cNvPicPr>
          <a:picLocks noChangeAspect="1"/>
        </xdr:cNvPicPr>
      </xdr:nvPicPr>
      <xdr:blipFill>
        <a:blip r:embed="rId5"/>
        <a:srcRect l="17614" r="31061"/>
        <a:stretch>
          <a:fillRect/>
        </a:stretch>
      </xdr:blipFill>
      <xdr:spPr>
        <a:xfrm>
          <a:off x="9629775" y="3216275"/>
          <a:ext cx="5162550" cy="5657850"/>
        </a:xfrm>
        <a:prstGeom prst="rect">
          <a:avLst/>
        </a:prstGeom>
      </xdr:spPr>
    </xdr:pic>
  </etc:cellImage>
  <etc:cellImage>
    <xdr:pic>
      <xdr:nvPicPr>
        <xdr:cNvPr id="7" name="ID_488BE18D7082423F9B5B75E999B5BF47" descr="f8b09e395922dcd5ba94831bee60f74"/>
        <xdr:cNvPicPr>
          <a:picLocks noChangeAspect="1"/>
        </xdr:cNvPicPr>
      </xdr:nvPicPr>
      <xdr:blipFill>
        <a:blip r:embed="rId6"/>
        <a:srcRect t="32670" b="11648"/>
        <a:stretch>
          <a:fillRect/>
        </a:stretch>
      </xdr:blipFill>
      <xdr:spPr>
        <a:xfrm>
          <a:off x="9658350" y="3835400"/>
          <a:ext cx="5657850" cy="5600700"/>
        </a:xfrm>
        <a:prstGeom prst="rect">
          <a:avLst/>
        </a:prstGeom>
      </xdr:spPr>
    </xdr:pic>
  </etc:cellImage>
  <etc:cellImage>
    <xdr:pic>
      <xdr:nvPicPr>
        <xdr:cNvPr id="8" name="ID_24EC22D83E4D4E3887A69509598D06B6" descr="678249a203419e5c71f2e1a9ddba627"/>
        <xdr:cNvPicPr>
          <a:picLocks noChangeAspect="1"/>
        </xdr:cNvPicPr>
      </xdr:nvPicPr>
      <xdr:blipFill>
        <a:blip r:embed="rId7"/>
        <a:srcRect t="26136" b="21212"/>
        <a:stretch>
          <a:fillRect/>
        </a:stretch>
      </xdr:blipFill>
      <xdr:spPr>
        <a:xfrm>
          <a:off x="9620250" y="4740275"/>
          <a:ext cx="5657850" cy="5295900"/>
        </a:xfrm>
        <a:prstGeom prst="rect">
          <a:avLst/>
        </a:prstGeom>
      </xdr:spPr>
    </xdr:pic>
  </etc:cellImage>
  <etc:cellImage>
    <xdr:pic>
      <xdr:nvPicPr>
        <xdr:cNvPr id="9" name="ID_39A80EC0DF984193A8EEC861451FFDC0" descr="f59b5cd80a8e27509e95bb3893f56a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82150" y="2282825"/>
          <a:ext cx="10058400" cy="5657850"/>
        </a:xfrm>
        <a:prstGeom prst="rect">
          <a:avLst/>
        </a:prstGeom>
      </xdr:spPr>
    </xdr:pic>
  </etc:cellImage>
  <etc:cellImage>
    <xdr:pic>
      <xdr:nvPicPr>
        <xdr:cNvPr id="10" name="ID_A201D4CF2048484E8B4E0D52A4FEC86D" descr="c32c1268adabc7f79ea734e02f0eaf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82150" y="1978025"/>
          <a:ext cx="10058400" cy="5657850"/>
        </a:xfrm>
        <a:prstGeom prst="rect">
          <a:avLst/>
        </a:prstGeom>
      </xdr:spPr>
    </xdr:pic>
  </etc:cellImage>
  <etc:cellImage>
    <xdr:pic>
      <xdr:nvPicPr>
        <xdr:cNvPr id="11" name="ID_C6DED63BE071433B803DEB3D8F1021FC" descr="26cbbdadca0f3bfa163ac24eca52b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582150" y="2587625"/>
          <a:ext cx="10058400" cy="5657850"/>
        </a:xfrm>
        <a:prstGeom prst="rect">
          <a:avLst/>
        </a:prstGeom>
      </xdr:spPr>
    </xdr:pic>
  </etc:cellImage>
  <etc:cellImage>
    <xdr:pic>
      <xdr:nvPicPr>
        <xdr:cNvPr id="12" name="ID_9446564889CE4B45959819A10B02FA3A" descr="48ce3349ec39e2932485e072b1e1a4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82150" y="758825"/>
          <a:ext cx="10058400" cy="56578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<sst xmlns="http://schemas.openxmlformats.org/spreadsheetml/2006/main" count="190" uniqueCount="67">
  <si>
    <t>湖南兴天宏实业有限公司电泳件价格明细表</t>
  </si>
  <si>
    <t>零件号</t>
  </si>
  <si>
    <t>名称</t>
  </si>
  <si>
    <t>单位</t>
  </si>
  <si>
    <r>
      <rPr>
        <sz val="10.5"/>
        <color theme="1"/>
        <rFont val="宋体"/>
        <charset val="134"/>
      </rPr>
      <t>产品面积（M</t>
    </r>
    <r>
      <rPr>
        <vertAlign val="superscript"/>
        <sz val="10.5"/>
        <color theme="1"/>
        <rFont val="宋体"/>
        <charset val="134"/>
      </rPr>
      <t>2</t>
    </r>
    <r>
      <rPr>
        <sz val="10.5"/>
        <color theme="1"/>
        <rFont val="宋体"/>
        <charset val="134"/>
      </rPr>
      <t>）</t>
    </r>
  </si>
  <si>
    <t>电泳单价（元/M2）</t>
  </si>
  <si>
    <t>产品未税单价（元）</t>
  </si>
  <si>
    <t>备注</t>
  </si>
  <si>
    <t>实物图片</t>
  </si>
  <si>
    <t>SLT0010949</t>
  </si>
  <si>
    <t>M4主架基础座垫骨架电泳总成</t>
  </si>
  <si>
    <t>个</t>
  </si>
  <si>
    <t>SLT0011681</t>
  </si>
  <si>
    <t>靠背调角器联动钣金电泳</t>
  </si>
  <si>
    <t>SLT0011221</t>
  </si>
  <si>
    <t>M4副架靠背左固定板</t>
  </si>
  <si>
    <t>SLT0011852</t>
  </si>
  <si>
    <t>二级调节上连接板总成电泳</t>
  </si>
  <si>
    <t>SLT0010919</t>
  </si>
  <si>
    <t>靠背下横管电泳总成（电泳）</t>
  </si>
  <si>
    <t>SCS0006702</t>
  </si>
  <si>
    <t>P203主驾前座管架焊接总成</t>
  </si>
  <si>
    <t>SCS0006703</t>
  </si>
  <si>
    <t>P203主驾六向座骨架分总成</t>
  </si>
  <si>
    <t>SCS0006709</t>
  </si>
  <si>
    <t>P203副驾前座管架焊接总成</t>
  </si>
  <si>
    <t>SCS0006710</t>
  </si>
  <si>
    <t>P203副驾座框焊接总成</t>
  </si>
  <si>
    <t>SCS0010524</t>
  </si>
  <si>
    <t>P203六向座垫骨架分总成</t>
  </si>
  <si>
    <t>SCS0010675</t>
  </si>
  <si>
    <t>副驾座框组合焊接总成</t>
  </si>
  <si>
    <t>SCS0006673</t>
  </si>
  <si>
    <t>中联重科座框</t>
  </si>
  <si>
    <t>SCS0006676</t>
  </si>
  <si>
    <t>中联重科座框方管</t>
  </si>
  <si>
    <t>SCS0006583</t>
  </si>
  <si>
    <r>
      <rPr>
        <sz val="10"/>
        <color rgb="FF000000"/>
        <rFont val="微软雅黑"/>
        <charset val="134"/>
      </rPr>
      <t>C32B</t>
    </r>
    <r>
      <rPr>
        <sz val="10.5"/>
        <color theme="1"/>
        <rFont val="宋体"/>
        <charset val="134"/>
      </rPr>
      <t>主驾座框焊接</t>
    </r>
  </si>
  <si>
    <t>SCS0006593</t>
  </si>
  <si>
    <r>
      <rPr>
        <sz val="10"/>
        <color rgb="FF000000"/>
        <rFont val="微软雅黑"/>
        <charset val="134"/>
      </rPr>
      <t>C32B</t>
    </r>
    <r>
      <rPr>
        <sz val="10.5"/>
        <color theme="1"/>
        <rFont val="宋体"/>
        <charset val="134"/>
      </rPr>
      <t>副驾座骨架焊 接一序</t>
    </r>
  </si>
  <si>
    <t>SCS0007343</t>
  </si>
  <si>
    <r>
      <rPr>
        <sz val="10"/>
        <color rgb="FF000000"/>
        <rFont val="微软雅黑"/>
        <charset val="134"/>
      </rPr>
      <t>P202主驾</t>
    </r>
    <r>
      <rPr>
        <sz val="10.5"/>
        <color theme="1"/>
        <rFont val="宋体"/>
        <charset val="134"/>
      </rPr>
      <t>座框总成</t>
    </r>
  </si>
  <si>
    <t>SCS0007377</t>
  </si>
  <si>
    <r>
      <rPr>
        <sz val="10"/>
        <color rgb="FF000000"/>
        <rFont val="微软雅黑"/>
        <charset val="134"/>
      </rPr>
      <t>P202副架</t>
    </r>
    <r>
      <rPr>
        <sz val="10.5"/>
        <color theme="1"/>
        <rFont val="宋体"/>
        <charset val="134"/>
      </rPr>
      <t>座框总成</t>
    </r>
  </si>
  <si>
    <t>醴陵广仁电泳件价格</t>
  </si>
  <si>
    <t>序号：</t>
  </si>
  <si>
    <r>
      <rPr>
        <sz val="10.5"/>
        <color theme="1"/>
        <rFont val="宋体"/>
        <charset val="134"/>
      </rPr>
      <t>面积（M</t>
    </r>
    <r>
      <rPr>
        <vertAlign val="superscript"/>
        <sz val="10.5"/>
        <color theme="1"/>
        <rFont val="宋体"/>
        <charset val="134"/>
      </rPr>
      <t>2</t>
    </r>
    <r>
      <rPr>
        <sz val="10.5"/>
        <color theme="1"/>
        <rFont val="宋体"/>
        <charset val="134"/>
      </rPr>
      <t>）</t>
    </r>
  </si>
  <si>
    <t>未税单价(广仁)</t>
  </si>
  <si>
    <t>SLT0011290</t>
  </si>
  <si>
    <t>座垫骨架焊接总成</t>
  </si>
  <si>
    <t>座垫骨架电泳总成</t>
  </si>
  <si>
    <t>SLT0011225</t>
  </si>
  <si>
    <t>座垫支撑焊接电泳总成1880</t>
  </si>
  <si>
    <t>SLT0011223</t>
  </si>
  <si>
    <t>座垫支撑焊接电泳总成2060</t>
  </si>
  <si>
    <t>主驾前座管架焊接总成</t>
  </si>
  <si>
    <t>主驾六向座骨架分总成</t>
  </si>
  <si>
    <t>副驾前座管架焊接总成</t>
  </si>
  <si>
    <t>副驾座框焊接总成</t>
  </si>
  <si>
    <t>六向座垫骨架分总成</t>
  </si>
  <si>
    <r>
      <rPr>
        <sz val="10"/>
        <color rgb="FF000000"/>
        <rFont val="微软雅黑"/>
        <charset val="134"/>
      </rPr>
      <t>P202</t>
    </r>
    <r>
      <rPr>
        <sz val="10.5"/>
        <color theme="1"/>
        <rFont val="宋体"/>
        <charset val="134"/>
      </rPr>
      <t>座框总成</t>
    </r>
  </si>
  <si>
    <t>兴天宏电泳件与广仁电泳件价格对比</t>
  </si>
  <si>
    <t xml:space="preserve">广仁电泳单价（元/M2）
</t>
  </si>
  <si>
    <t>产品未税单价(广仁)</t>
  </si>
  <si>
    <t>兴天宏电泳单价（元/M2）</t>
  </si>
  <si>
    <t>产品未税单价（兴天宏）</t>
  </si>
  <si>
    <t>降幅比例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</si>
</sst>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177" fontId="0" fillId="0" borderId="3" xfId="0" applyNumberForma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0" fontId="0" fillId="0" borderId="8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>
      <alignment vertical="center"/>
    </xf>
    <xf numFmtId="10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0" fontId="0" fillId="0" borderId="1" xfId="0" applyNumberFormat="1" applyBorder="1">
      <alignment vertical="center"/>
    </xf>
    <xf numFmtId="0" fontId="0" fillId="0" borderId="1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J18" sqref="J18"/>
    </sheetView>
  </sheetViews>
  <sheetFormatPr defaultColWidth="9" defaultRowHeight="13.5"/>
  <cols>
    <col min="1" max="1" width="22" customWidth="1"/>
    <col min="2" max="2" width="33.5" customWidth="1"/>
    <col min="3" max="4" width="14.625" customWidth="1"/>
    <col min="5" max="5" width="15.5" customWidth="1"/>
    <col min="6" max="6" width="16.375" customWidth="1"/>
    <col min="16384" max="16384" width="12.625"/>
  </cols>
  <sheetData>
    <row r="1" ht="35" customHeight="1" spans="1:8">
      <c r="A1" s="27" t="s">
        <v>0</v>
      </c>
      <c r="B1" s="28"/>
      <c r="C1" s="28"/>
      <c r="D1" s="28"/>
      <c r="E1" s="28"/>
      <c r="F1" s="28"/>
      <c r="G1" s="28"/>
      <c r="H1" s="28"/>
    </row>
    <row r="2" ht="24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29" t="s">
        <v>7</v>
      </c>
      <c r="H2" s="30" t="s">
        <v>8</v>
      </c>
    </row>
    <row r="3" ht="24" customHeight="1" spans="1:8">
      <c r="A3" s="11" t="s">
        <v>9</v>
      </c>
      <c r="B3" s="12" t="s">
        <v>10</v>
      </c>
      <c r="C3" s="13" t="s">
        <v>11</v>
      </c>
      <c r="D3" s="8">
        <v>0.24</v>
      </c>
      <c r="E3" s="9">
        <v>11.4</v>
      </c>
      <c r="F3" s="9">
        <f>D3*11.4</f>
        <v>2.736</v>
      </c>
      <c r="G3" s="31"/>
      <c r="H3" s="32" t="str">
        <f>_xlfn.DISPIMG("ID_9446564889CE4B45959819A10B02FA3A",1)</f>
        <v>=DISPIMG("ID_9446564889CE4B45959819A10B02FA3A",1)</v>
      </c>
    </row>
    <row r="4" ht="24" customHeight="1" spans="1:8">
      <c r="A4" s="5" t="s">
        <v>12</v>
      </c>
      <c r="B4" s="12" t="s">
        <v>13</v>
      </c>
      <c r="C4" s="7" t="s">
        <v>11</v>
      </c>
      <c r="D4" s="8">
        <v>0.025</v>
      </c>
      <c r="E4" s="9">
        <v>11.4</v>
      </c>
      <c r="F4" s="9">
        <f>D4*11.4</f>
        <v>0.285</v>
      </c>
      <c r="G4" s="31"/>
      <c r="H4" s="33"/>
    </row>
    <row r="5" ht="24" customHeight="1" spans="1:8">
      <c r="A5" s="5" t="s">
        <v>14</v>
      </c>
      <c r="B5" s="12" t="s">
        <v>15</v>
      </c>
      <c r="C5" s="13" t="s">
        <v>11</v>
      </c>
      <c r="D5" s="8">
        <f>F5/E5</f>
        <v>0.0394736842105263</v>
      </c>
      <c r="E5" s="9">
        <v>11.4</v>
      </c>
      <c r="F5" s="9">
        <v>0.45</v>
      </c>
      <c r="G5" s="31"/>
      <c r="H5" s="33" t="str">
        <f>_xlfn.DISPIMG("ID_39A80EC0DF984193A8EEC861451FFDC0",1)</f>
        <v>=DISPIMG("ID_39A80EC0DF984193A8EEC861451FFDC0",1)</v>
      </c>
    </row>
    <row r="6" ht="24" customHeight="1" spans="1:16384">
      <c r="A6" s="5" t="s">
        <v>16</v>
      </c>
      <c r="B6" s="12" t="s">
        <v>17</v>
      </c>
      <c r="C6" s="13" t="s">
        <v>11</v>
      </c>
      <c r="D6" s="8">
        <v>0.0283333333333333</v>
      </c>
      <c r="E6" s="9">
        <v>11.4</v>
      </c>
      <c r="F6" s="9">
        <f t="shared" ref="F6:F19" si="0">D6*11.4</f>
        <v>0.323</v>
      </c>
      <c r="G6" s="31"/>
      <c r="H6" s="33" t="str">
        <f>_xlfn.DISPIMG("ID_A201D4CF2048484E8B4E0D52A4FEC86D",1)</f>
        <v>=DISPIMG("ID_A201D4CF2048484E8B4E0D52A4FEC86D",1)</v>
      </c>
      <c r="XFD6">
        <f>SUM(A6:XFC6)</f>
        <v>11.7513333333333</v>
      </c>
    </row>
    <row r="7" ht="24" customHeight="1" spans="1:8">
      <c r="A7" s="5" t="s">
        <v>18</v>
      </c>
      <c r="B7" s="12" t="s">
        <v>19</v>
      </c>
      <c r="C7" s="13" t="s">
        <v>11</v>
      </c>
      <c r="D7" s="8">
        <v>0.055</v>
      </c>
      <c r="E7" s="9">
        <v>11.4</v>
      </c>
      <c r="F7" s="9">
        <f t="shared" si="0"/>
        <v>0.627</v>
      </c>
      <c r="G7" s="31"/>
      <c r="H7" s="33" t="str">
        <f>_xlfn.DISPIMG("ID_C6DED63BE071433B803DEB3D8F1021FC",1)</f>
        <v>=DISPIMG("ID_C6DED63BE071433B803DEB3D8F1021FC",1)</v>
      </c>
    </row>
    <row r="8" ht="24" customHeight="1" spans="1:8">
      <c r="A8" s="5" t="s">
        <v>20</v>
      </c>
      <c r="B8" s="12" t="s">
        <v>21</v>
      </c>
      <c r="C8" s="7" t="s">
        <v>11</v>
      </c>
      <c r="D8" s="8">
        <v>0.095</v>
      </c>
      <c r="E8" s="9">
        <v>11.4</v>
      </c>
      <c r="F8" s="9">
        <f t="shared" si="0"/>
        <v>1.083</v>
      </c>
      <c r="G8" s="31"/>
      <c r="H8" s="33" t="str">
        <f>_xlfn.DISPIMG("ID_6BA3992686A1455986737E6536301AEB",1)</f>
        <v>=DISPIMG("ID_6BA3992686A1455986737E6536301AEB",1)</v>
      </c>
    </row>
    <row r="9" ht="24" customHeight="1" spans="1:8">
      <c r="A9" s="5" t="s">
        <v>22</v>
      </c>
      <c r="B9" s="12" t="s">
        <v>23</v>
      </c>
      <c r="C9" s="13" t="s">
        <v>11</v>
      </c>
      <c r="D9" s="8">
        <v>0.416666666666667</v>
      </c>
      <c r="E9" s="9">
        <v>11.4</v>
      </c>
      <c r="F9" s="9">
        <f t="shared" si="0"/>
        <v>4.75</v>
      </c>
      <c r="G9" s="31"/>
      <c r="H9" s="33" t="str">
        <f>_xlfn.DISPIMG("ID_0AD86422D9D74E55BF9E29A1DA43A01E",1)</f>
        <v>=DISPIMG("ID_0AD86422D9D74E55BF9E29A1DA43A01E",1)</v>
      </c>
    </row>
    <row r="10" ht="24" customHeight="1" spans="1:8">
      <c r="A10" s="5" t="s">
        <v>24</v>
      </c>
      <c r="B10" s="12" t="s">
        <v>25</v>
      </c>
      <c r="C10" s="13" t="s">
        <v>11</v>
      </c>
      <c r="D10" s="8">
        <v>0.095</v>
      </c>
      <c r="E10" s="9">
        <v>11.4</v>
      </c>
      <c r="F10" s="9">
        <f t="shared" si="0"/>
        <v>1.083</v>
      </c>
      <c r="G10" s="31"/>
      <c r="H10" s="33" t="str">
        <f>_xlfn.DISPIMG("ID_A7EC452E6D514ED5A85FBB73F01C8357",1)</f>
        <v>=DISPIMG("ID_A7EC452E6D514ED5A85FBB73F01C8357",1)</v>
      </c>
    </row>
    <row r="11" ht="24" customHeight="1" spans="1:8">
      <c r="A11" s="5" t="s">
        <v>26</v>
      </c>
      <c r="B11" s="12" t="s">
        <v>27</v>
      </c>
      <c r="C11" s="13" t="s">
        <v>11</v>
      </c>
      <c r="D11" s="8">
        <v>0.4325</v>
      </c>
      <c r="E11" s="9">
        <v>11.4</v>
      </c>
      <c r="F11" s="9">
        <f t="shared" si="0"/>
        <v>4.9305</v>
      </c>
      <c r="G11" s="31"/>
      <c r="H11" s="33" t="str">
        <f>_xlfn.DISPIMG("ID_488BE18D7082423F9B5B75E999B5BF47",1)</f>
        <v>=DISPIMG("ID_488BE18D7082423F9B5B75E999B5BF47",1)</v>
      </c>
    </row>
    <row r="12" ht="24" customHeight="1" spans="1:8">
      <c r="A12" s="5" t="s">
        <v>28</v>
      </c>
      <c r="B12" s="12" t="s">
        <v>29</v>
      </c>
      <c r="C12" s="13" t="s">
        <v>11</v>
      </c>
      <c r="D12" s="8">
        <v>0.4675</v>
      </c>
      <c r="E12" s="9">
        <v>11.4</v>
      </c>
      <c r="F12" s="9">
        <f t="shared" si="0"/>
        <v>5.3295</v>
      </c>
      <c r="G12" s="31"/>
      <c r="H12" s="33"/>
    </row>
    <row r="13" ht="24" customHeight="1" spans="1:8">
      <c r="A13" s="5" t="s">
        <v>30</v>
      </c>
      <c r="B13" s="12" t="s">
        <v>31</v>
      </c>
      <c r="C13" s="13" t="s">
        <v>11</v>
      </c>
      <c r="D13" s="8">
        <v>0.405</v>
      </c>
      <c r="E13" s="9">
        <v>11.4</v>
      </c>
      <c r="F13" s="9">
        <f t="shared" si="0"/>
        <v>4.617</v>
      </c>
      <c r="G13" s="31"/>
      <c r="H13" s="33"/>
    </row>
    <row r="14" ht="24" customHeight="1" spans="1:8">
      <c r="A14" s="5" t="s">
        <v>32</v>
      </c>
      <c r="B14" s="12" t="s">
        <v>33</v>
      </c>
      <c r="C14" s="13" t="s">
        <v>11</v>
      </c>
      <c r="D14" s="8">
        <v>0.420833333333333</v>
      </c>
      <c r="E14" s="9">
        <v>11.4</v>
      </c>
      <c r="F14" s="9">
        <f t="shared" si="0"/>
        <v>4.7975</v>
      </c>
      <c r="G14" s="31"/>
      <c r="H14" s="33" t="str">
        <f>_xlfn.DISPIMG("ID_24EC22D83E4D4E3887A69509598D06B6",1)</f>
        <v>=DISPIMG("ID_24EC22D83E4D4E3887A69509598D06B6",1)</v>
      </c>
    </row>
    <row r="15" ht="24" customHeight="1" spans="1:8">
      <c r="A15" s="5" t="s">
        <v>34</v>
      </c>
      <c r="B15" s="12" t="s">
        <v>35</v>
      </c>
      <c r="C15" s="13" t="s">
        <v>11</v>
      </c>
      <c r="D15" s="8">
        <v>0.0733333333333333</v>
      </c>
      <c r="E15" s="9">
        <v>11.4</v>
      </c>
      <c r="F15" s="9">
        <f t="shared" si="0"/>
        <v>0.836</v>
      </c>
      <c r="G15" s="31"/>
      <c r="H15" s="33"/>
    </row>
    <row r="16" ht="24" customHeight="1" spans="1:8">
      <c r="A16" s="5" t="s">
        <v>36</v>
      </c>
      <c r="B16" s="12" t="s">
        <v>37</v>
      </c>
      <c r="C16" s="13" t="s">
        <v>11</v>
      </c>
      <c r="D16" s="8">
        <v>0.481666666666667</v>
      </c>
      <c r="E16" s="9">
        <v>11.4</v>
      </c>
      <c r="F16" s="9">
        <f t="shared" si="0"/>
        <v>5.491</v>
      </c>
      <c r="G16" s="31"/>
      <c r="H16" s="33" t="str">
        <f>_xlfn.DISPIMG("ID_336D93359B624EAB832FC1A76E27ED48",1)</f>
        <v>=DISPIMG("ID_336D93359B624EAB832FC1A76E27ED48",1)</v>
      </c>
    </row>
    <row r="17" ht="24" customHeight="1" spans="1:8">
      <c r="A17" s="5" t="s">
        <v>38</v>
      </c>
      <c r="B17" s="12" t="s">
        <v>39</v>
      </c>
      <c r="C17" s="13" t="s">
        <v>11</v>
      </c>
      <c r="D17" s="8">
        <v>0.326666666666667</v>
      </c>
      <c r="E17" s="9">
        <v>11.4</v>
      </c>
      <c r="F17" s="9">
        <f t="shared" si="0"/>
        <v>3.724</v>
      </c>
      <c r="G17" s="31"/>
      <c r="H17" s="33" t="str">
        <f>_xlfn.DISPIMG("ID_A6310FD76D314C33A7326FE44B5B4ABA",1)</f>
        <v>=DISPIMG("ID_A6310FD76D314C33A7326FE44B5B4ABA",1)</v>
      </c>
    </row>
    <row r="18" ht="24" customHeight="1" spans="1:8">
      <c r="A18" s="5" t="s">
        <v>40</v>
      </c>
      <c r="B18" s="12" t="s">
        <v>41</v>
      </c>
      <c r="C18" s="13" t="s">
        <v>11</v>
      </c>
      <c r="D18" s="8">
        <v>0.588333333333333</v>
      </c>
      <c r="E18" s="9">
        <v>11.4</v>
      </c>
      <c r="F18" s="9">
        <f t="shared" si="0"/>
        <v>6.707</v>
      </c>
      <c r="G18" s="31"/>
      <c r="H18" s="33"/>
    </row>
    <row r="19" ht="24" customHeight="1" spans="1:8">
      <c r="A19" s="5" t="s">
        <v>42</v>
      </c>
      <c r="B19" s="12" t="s">
        <v>43</v>
      </c>
      <c r="C19" s="13" t="s">
        <v>11</v>
      </c>
      <c r="D19" s="8">
        <v>0.588333333333333</v>
      </c>
      <c r="E19" s="9">
        <v>11.4</v>
      </c>
      <c r="F19" s="9">
        <f t="shared" si="0"/>
        <v>6.707</v>
      </c>
      <c r="G19" s="34"/>
      <c r="H19" s="35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H3" sqref="H3"/>
    </sheetView>
  </sheetViews>
  <sheetFormatPr defaultColWidth="9" defaultRowHeight="13.5" outlineLevelCol="5"/>
  <cols>
    <col min="1" max="1" width="6.375" customWidth="1"/>
    <col min="2" max="2" width="19" customWidth="1"/>
    <col min="3" max="3" width="25.625" customWidth="1"/>
    <col min="4" max="4" width="12.125" customWidth="1"/>
    <col min="5" max="5" width="10.375" customWidth="1"/>
    <col min="6" max="6" width="19.75" customWidth="1"/>
  </cols>
  <sheetData>
    <row r="1" ht="30" customHeight="1" spans="1:6">
      <c r="A1" s="21" t="s">
        <v>44</v>
      </c>
      <c r="B1" s="21"/>
      <c r="C1" s="21"/>
      <c r="D1" s="21"/>
      <c r="E1" s="21"/>
      <c r="F1" s="21"/>
    </row>
    <row r="2" ht="21" customHeight="1" spans="1:6">
      <c r="A2" s="22" t="s">
        <v>45</v>
      </c>
      <c r="B2" s="7" t="s">
        <v>1</v>
      </c>
      <c r="C2" s="7" t="s">
        <v>2</v>
      </c>
      <c r="D2" s="7" t="s">
        <v>3</v>
      </c>
      <c r="E2" s="23" t="s">
        <v>46</v>
      </c>
      <c r="F2" s="7" t="s">
        <v>47</v>
      </c>
    </row>
    <row r="3" ht="21" customHeight="1" spans="1:6">
      <c r="A3" s="22">
        <v>1</v>
      </c>
      <c r="B3" s="5" t="s">
        <v>48</v>
      </c>
      <c r="C3" s="6" t="s">
        <v>49</v>
      </c>
      <c r="D3" s="7" t="s">
        <v>11</v>
      </c>
      <c r="E3" s="8">
        <v>0.24</v>
      </c>
      <c r="F3" s="11">
        <v>2.88</v>
      </c>
    </row>
    <row r="4" ht="21" customHeight="1" spans="1:6">
      <c r="A4" s="22">
        <v>2</v>
      </c>
      <c r="B4" s="11" t="s">
        <v>9</v>
      </c>
      <c r="C4" s="12" t="s">
        <v>50</v>
      </c>
      <c r="D4" s="13" t="s">
        <v>11</v>
      </c>
      <c r="E4" s="8">
        <v>0.24</v>
      </c>
      <c r="F4" s="11">
        <v>2.88</v>
      </c>
    </row>
    <row r="5" ht="21" customHeight="1" spans="1:6">
      <c r="A5" s="22">
        <v>3</v>
      </c>
      <c r="B5" s="5" t="s">
        <v>51</v>
      </c>
      <c r="C5" s="12" t="s">
        <v>52</v>
      </c>
      <c r="D5" s="13" t="s">
        <v>11</v>
      </c>
      <c r="E5" s="8">
        <v>0.280833333333333</v>
      </c>
      <c r="F5" s="11">
        <v>3.37</v>
      </c>
    </row>
    <row r="6" ht="21" customHeight="1" spans="1:6">
      <c r="A6" s="22">
        <v>4</v>
      </c>
      <c r="B6" s="5" t="s">
        <v>53</v>
      </c>
      <c r="C6" s="12" t="s">
        <v>54</v>
      </c>
      <c r="D6" s="13" t="s">
        <v>11</v>
      </c>
      <c r="E6" s="8">
        <v>0.280833333333333</v>
      </c>
      <c r="F6" s="11">
        <v>3.37</v>
      </c>
    </row>
    <row r="7" ht="21" customHeight="1" spans="1:6">
      <c r="A7" s="22">
        <v>5</v>
      </c>
      <c r="B7" s="5" t="s">
        <v>12</v>
      </c>
      <c r="C7" s="12" t="s">
        <v>13</v>
      </c>
      <c r="D7" s="7" t="s">
        <v>11</v>
      </c>
      <c r="E7" s="8">
        <v>0.025</v>
      </c>
      <c r="F7" s="24">
        <v>0.3</v>
      </c>
    </row>
    <row r="8" ht="21" customHeight="1" spans="1:6">
      <c r="A8" s="22">
        <v>6</v>
      </c>
      <c r="B8" s="5" t="s">
        <v>16</v>
      </c>
      <c r="C8" s="12" t="s">
        <v>17</v>
      </c>
      <c r="D8" s="13" t="s">
        <v>11</v>
      </c>
      <c r="E8" s="8">
        <v>0.0283333333333333</v>
      </c>
      <c r="F8" s="25">
        <v>0.34</v>
      </c>
    </row>
    <row r="9" ht="21" customHeight="1" spans="1:6">
      <c r="A9" s="22">
        <v>7</v>
      </c>
      <c r="B9" s="5" t="s">
        <v>18</v>
      </c>
      <c r="C9" s="12" t="s">
        <v>19</v>
      </c>
      <c r="D9" s="13" t="s">
        <v>11</v>
      </c>
      <c r="E9" s="8">
        <v>0.055</v>
      </c>
      <c r="F9" s="25">
        <v>0.66</v>
      </c>
    </row>
    <row r="10" ht="21" customHeight="1" spans="1:6">
      <c r="A10" s="22">
        <v>8</v>
      </c>
      <c r="B10" s="5" t="s">
        <v>20</v>
      </c>
      <c r="C10" s="12" t="s">
        <v>55</v>
      </c>
      <c r="D10" s="7" t="s">
        <v>11</v>
      </c>
      <c r="E10" s="8">
        <v>0.095</v>
      </c>
      <c r="F10" s="5">
        <v>1.14</v>
      </c>
    </row>
    <row r="11" ht="21" customHeight="1" spans="1:6">
      <c r="A11" s="22">
        <v>9</v>
      </c>
      <c r="B11" s="5" t="s">
        <v>22</v>
      </c>
      <c r="C11" s="12" t="s">
        <v>56</v>
      </c>
      <c r="D11" s="13" t="s">
        <v>11</v>
      </c>
      <c r="E11" s="8">
        <v>0.416666666666667</v>
      </c>
      <c r="F11" s="11">
        <v>5</v>
      </c>
    </row>
    <row r="12" ht="21" customHeight="1" spans="1:6">
      <c r="A12" s="22">
        <v>10</v>
      </c>
      <c r="B12" s="5" t="s">
        <v>24</v>
      </c>
      <c r="C12" s="12" t="s">
        <v>57</v>
      </c>
      <c r="D12" s="13" t="s">
        <v>11</v>
      </c>
      <c r="E12" s="8">
        <v>0.095</v>
      </c>
      <c r="F12" s="11">
        <v>1.14</v>
      </c>
    </row>
    <row r="13" ht="21" customHeight="1" spans="1:6">
      <c r="A13" s="22">
        <v>11</v>
      </c>
      <c r="B13" s="5" t="s">
        <v>26</v>
      </c>
      <c r="C13" s="12" t="s">
        <v>58</v>
      </c>
      <c r="D13" s="13" t="s">
        <v>11</v>
      </c>
      <c r="E13" s="8">
        <v>0.4325</v>
      </c>
      <c r="F13" s="11">
        <v>5.19</v>
      </c>
    </row>
    <row r="14" ht="21" customHeight="1" spans="1:6">
      <c r="A14" s="22">
        <v>12</v>
      </c>
      <c r="B14" s="5" t="s">
        <v>28</v>
      </c>
      <c r="C14" s="12" t="s">
        <v>59</v>
      </c>
      <c r="D14" s="13" t="s">
        <v>11</v>
      </c>
      <c r="E14" s="8">
        <v>0.4675</v>
      </c>
      <c r="F14" s="11">
        <v>5.61</v>
      </c>
    </row>
    <row r="15" ht="21" customHeight="1" spans="1:6">
      <c r="A15" s="22">
        <v>13</v>
      </c>
      <c r="B15" s="5" t="s">
        <v>30</v>
      </c>
      <c r="C15" s="12" t="s">
        <v>31</v>
      </c>
      <c r="D15" s="13" t="s">
        <v>11</v>
      </c>
      <c r="E15" s="8">
        <v>0.405</v>
      </c>
      <c r="F15" s="11">
        <v>4.86</v>
      </c>
    </row>
    <row r="16" ht="21" customHeight="1" spans="1:6">
      <c r="A16" s="22">
        <v>14</v>
      </c>
      <c r="B16" s="5" t="s">
        <v>32</v>
      </c>
      <c r="C16" s="12" t="s">
        <v>33</v>
      </c>
      <c r="D16" s="13" t="s">
        <v>11</v>
      </c>
      <c r="E16" s="8">
        <v>0.420833333333333</v>
      </c>
      <c r="F16" s="11">
        <v>5.05</v>
      </c>
    </row>
    <row r="17" ht="21" customHeight="1" spans="1:6">
      <c r="A17" s="22">
        <v>15</v>
      </c>
      <c r="B17" s="5" t="s">
        <v>34</v>
      </c>
      <c r="C17" s="12" t="s">
        <v>35</v>
      </c>
      <c r="D17" s="13" t="s">
        <v>11</v>
      </c>
      <c r="E17" s="8">
        <v>0.0733333333333333</v>
      </c>
      <c r="F17" s="11">
        <v>0.88</v>
      </c>
    </row>
    <row r="18" ht="21" customHeight="1" spans="1:6">
      <c r="A18" s="22">
        <v>16</v>
      </c>
      <c r="B18" s="5" t="s">
        <v>36</v>
      </c>
      <c r="C18" s="12" t="s">
        <v>37</v>
      </c>
      <c r="D18" s="13" t="s">
        <v>11</v>
      </c>
      <c r="E18" s="8">
        <v>0.481666666666667</v>
      </c>
      <c r="F18" s="11">
        <v>5.78</v>
      </c>
    </row>
    <row r="19" ht="21" customHeight="1" spans="1:6">
      <c r="A19" s="22">
        <v>17</v>
      </c>
      <c r="B19" s="5" t="s">
        <v>38</v>
      </c>
      <c r="C19" s="12" t="s">
        <v>39</v>
      </c>
      <c r="D19" s="13" t="s">
        <v>11</v>
      </c>
      <c r="E19" s="8">
        <v>0.326666666666667</v>
      </c>
      <c r="F19" s="11">
        <v>3.92</v>
      </c>
    </row>
    <row r="20" ht="21" customHeight="1" spans="1:6">
      <c r="A20" s="22">
        <v>18</v>
      </c>
      <c r="B20" s="5" t="s">
        <v>40</v>
      </c>
      <c r="C20" s="12" t="s">
        <v>60</v>
      </c>
      <c r="D20" s="26" t="s">
        <v>11</v>
      </c>
      <c r="E20" s="8">
        <v>0.588333333333333</v>
      </c>
      <c r="F20" s="11">
        <v>7.06</v>
      </c>
    </row>
    <row r="21" ht="21" customHeight="1" spans="1:6">
      <c r="A21" s="22">
        <v>19</v>
      </c>
      <c r="B21" s="5" t="s">
        <v>42</v>
      </c>
      <c r="C21" s="12" t="s">
        <v>60</v>
      </c>
      <c r="D21" s="26"/>
      <c r="E21" s="22">
        <f>F21/12</f>
        <v>0</v>
      </c>
      <c r="F21" s="11"/>
    </row>
  </sheetData>
  <mergeCells count="3">
    <mergeCell ref="A1:F1"/>
    <mergeCell ref="D20:D21"/>
    <mergeCell ref="F20:F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27" sqref="B27"/>
    </sheetView>
  </sheetViews>
  <sheetFormatPr defaultColWidth="9" defaultRowHeight="13.5"/>
  <cols>
    <col min="1" max="1" width="22" customWidth="1"/>
    <col min="2" max="2" width="33.5" customWidth="1"/>
    <col min="3" max="4" width="14.625" customWidth="1"/>
    <col min="5" max="5" width="19.5" customWidth="1"/>
    <col min="6" max="6" width="19.875" customWidth="1"/>
    <col min="7" max="7" width="22.625" customWidth="1"/>
    <col min="8" max="8" width="19.875" customWidth="1"/>
  </cols>
  <sheetData>
    <row r="1" ht="35" customHeight="1" spans="1:9">
      <c r="A1" s="1" t="s">
        <v>61</v>
      </c>
      <c r="B1" s="2"/>
      <c r="C1" s="2"/>
      <c r="D1" s="2"/>
      <c r="E1" s="2"/>
      <c r="F1" s="2"/>
      <c r="G1" s="2"/>
      <c r="H1" s="2"/>
      <c r="I1" s="17"/>
    </row>
    <row r="2" ht="26.25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62</v>
      </c>
      <c r="F2" s="4" t="s">
        <v>63</v>
      </c>
      <c r="G2" s="4" t="s">
        <v>64</v>
      </c>
      <c r="H2" s="3" t="s">
        <v>65</v>
      </c>
      <c r="I2" s="18" t="s">
        <v>66</v>
      </c>
    </row>
    <row r="3" ht="21" customHeight="1" spans="1:9">
      <c r="A3" s="5" t="s">
        <v>48</v>
      </c>
      <c r="B3" s="6" t="s">
        <v>49</v>
      </c>
      <c r="C3" s="7" t="s">
        <v>11</v>
      </c>
      <c r="D3" s="8">
        <v>0.24</v>
      </c>
      <c r="E3" s="9">
        <v>12</v>
      </c>
      <c r="F3" s="10">
        <v>2.88</v>
      </c>
      <c r="G3" s="9">
        <v>11.4</v>
      </c>
      <c r="H3" s="9">
        <f t="shared" ref="H3:H21" si="0">D3*11.4</f>
        <v>2.736</v>
      </c>
      <c r="I3" s="19">
        <f t="shared" ref="I3:I21" si="1">1-H3/F3</f>
        <v>0.05</v>
      </c>
    </row>
    <row r="4" ht="21" customHeight="1" spans="1:9">
      <c r="A4" s="11" t="s">
        <v>9</v>
      </c>
      <c r="B4" s="12" t="s">
        <v>50</v>
      </c>
      <c r="C4" s="13" t="s">
        <v>11</v>
      </c>
      <c r="D4" s="8">
        <v>0.24</v>
      </c>
      <c r="E4" s="9">
        <v>12</v>
      </c>
      <c r="F4" s="10">
        <v>2.88</v>
      </c>
      <c r="G4" s="9">
        <v>11.4</v>
      </c>
      <c r="H4" s="9">
        <f t="shared" si="0"/>
        <v>2.736</v>
      </c>
      <c r="I4" s="19">
        <f t="shared" si="1"/>
        <v>0.05</v>
      </c>
    </row>
    <row r="5" ht="21" customHeight="1" spans="1:9">
      <c r="A5" s="5" t="s">
        <v>51</v>
      </c>
      <c r="B5" s="12" t="s">
        <v>52</v>
      </c>
      <c r="C5" s="13" t="s">
        <v>11</v>
      </c>
      <c r="D5" s="8">
        <v>0.280833333333333</v>
      </c>
      <c r="E5" s="9">
        <v>12</v>
      </c>
      <c r="F5" s="10">
        <v>3.37</v>
      </c>
      <c r="G5" s="9">
        <v>11.4</v>
      </c>
      <c r="H5" s="9">
        <f t="shared" si="0"/>
        <v>3.2015</v>
      </c>
      <c r="I5" s="19">
        <f t="shared" si="1"/>
        <v>0.05</v>
      </c>
    </row>
    <row r="6" ht="21" customHeight="1" spans="1:9">
      <c r="A6" s="5" t="s">
        <v>53</v>
      </c>
      <c r="B6" s="12" t="s">
        <v>54</v>
      </c>
      <c r="C6" s="13" t="s">
        <v>11</v>
      </c>
      <c r="D6" s="8">
        <v>0.280833333333333</v>
      </c>
      <c r="E6" s="9">
        <v>12</v>
      </c>
      <c r="F6" s="10">
        <v>3.37</v>
      </c>
      <c r="G6" s="9">
        <v>11.4</v>
      </c>
      <c r="H6" s="9">
        <f t="shared" si="0"/>
        <v>3.2015</v>
      </c>
      <c r="I6" s="19">
        <f t="shared" si="1"/>
        <v>0.05</v>
      </c>
    </row>
    <row r="7" ht="21" customHeight="1" spans="1:9">
      <c r="A7" s="5" t="s">
        <v>12</v>
      </c>
      <c r="B7" s="12" t="s">
        <v>13</v>
      </c>
      <c r="C7" s="7" t="s">
        <v>11</v>
      </c>
      <c r="D7" s="8">
        <v>0.025</v>
      </c>
      <c r="E7" s="9">
        <v>12</v>
      </c>
      <c r="F7" s="14">
        <v>0.3</v>
      </c>
      <c r="G7" s="9">
        <v>11.4</v>
      </c>
      <c r="H7" s="9">
        <f t="shared" si="0"/>
        <v>0.285</v>
      </c>
      <c r="I7" s="19">
        <f t="shared" si="1"/>
        <v>0.05</v>
      </c>
    </row>
    <row r="8" ht="21" customHeight="1" spans="1:9">
      <c r="A8" s="5" t="s">
        <v>16</v>
      </c>
      <c r="B8" s="12" t="s">
        <v>17</v>
      </c>
      <c r="C8" s="13" t="s">
        <v>11</v>
      </c>
      <c r="D8" s="8">
        <v>0.0283333333333333</v>
      </c>
      <c r="E8" s="9">
        <v>12</v>
      </c>
      <c r="F8" s="15">
        <v>0.34</v>
      </c>
      <c r="G8" s="9">
        <v>11.4</v>
      </c>
      <c r="H8" s="9">
        <f t="shared" si="0"/>
        <v>0.323</v>
      </c>
      <c r="I8" s="19">
        <f t="shared" si="1"/>
        <v>0.05</v>
      </c>
    </row>
    <row r="9" ht="21" customHeight="1" spans="1:9">
      <c r="A9" s="5" t="s">
        <v>18</v>
      </c>
      <c r="B9" s="12" t="s">
        <v>19</v>
      </c>
      <c r="C9" s="13" t="s">
        <v>11</v>
      </c>
      <c r="D9" s="8">
        <v>0.055</v>
      </c>
      <c r="E9" s="9">
        <v>12</v>
      </c>
      <c r="F9" s="15">
        <v>0.66</v>
      </c>
      <c r="G9" s="9">
        <v>11.4</v>
      </c>
      <c r="H9" s="9">
        <f t="shared" si="0"/>
        <v>0.627</v>
      </c>
      <c r="I9" s="19">
        <f t="shared" si="1"/>
        <v>0.05</v>
      </c>
    </row>
    <row r="10" ht="21" customHeight="1" spans="1:9">
      <c r="A10" s="5" t="s">
        <v>20</v>
      </c>
      <c r="B10" s="12" t="s">
        <v>55</v>
      </c>
      <c r="C10" s="7" t="s">
        <v>11</v>
      </c>
      <c r="D10" s="8">
        <v>0.095</v>
      </c>
      <c r="E10" s="9">
        <v>12</v>
      </c>
      <c r="F10" s="16">
        <v>1.14</v>
      </c>
      <c r="G10" s="9">
        <v>11.4</v>
      </c>
      <c r="H10" s="9">
        <f t="shared" si="0"/>
        <v>1.083</v>
      </c>
      <c r="I10" s="19">
        <f t="shared" si="1"/>
        <v>0.0499999999999999</v>
      </c>
    </row>
    <row r="11" ht="21" customHeight="1" spans="1:9">
      <c r="A11" s="5" t="s">
        <v>22</v>
      </c>
      <c r="B11" s="12" t="s">
        <v>56</v>
      </c>
      <c r="C11" s="13" t="s">
        <v>11</v>
      </c>
      <c r="D11" s="8">
        <v>0.416666666666667</v>
      </c>
      <c r="E11" s="9">
        <v>12</v>
      </c>
      <c r="F11" s="10">
        <v>5</v>
      </c>
      <c r="G11" s="9">
        <v>11.4</v>
      </c>
      <c r="H11" s="9">
        <f t="shared" si="0"/>
        <v>4.75</v>
      </c>
      <c r="I11" s="19">
        <f t="shared" si="1"/>
        <v>0.05</v>
      </c>
    </row>
    <row r="12" ht="21" customHeight="1" spans="1:9">
      <c r="A12" s="5" t="s">
        <v>24</v>
      </c>
      <c r="B12" s="12" t="s">
        <v>57</v>
      </c>
      <c r="C12" s="13" t="s">
        <v>11</v>
      </c>
      <c r="D12" s="8">
        <v>0.095</v>
      </c>
      <c r="E12" s="9">
        <v>12</v>
      </c>
      <c r="F12" s="10">
        <v>1.14</v>
      </c>
      <c r="G12" s="9">
        <v>11.4</v>
      </c>
      <c r="H12" s="9">
        <f t="shared" si="0"/>
        <v>1.083</v>
      </c>
      <c r="I12" s="19">
        <f t="shared" si="1"/>
        <v>0.0499999999999999</v>
      </c>
    </row>
    <row r="13" ht="21" customHeight="1" spans="1:9">
      <c r="A13" s="5" t="s">
        <v>26</v>
      </c>
      <c r="B13" s="12" t="s">
        <v>58</v>
      </c>
      <c r="C13" s="13" t="s">
        <v>11</v>
      </c>
      <c r="D13" s="8">
        <v>0.4325</v>
      </c>
      <c r="E13" s="9">
        <v>12</v>
      </c>
      <c r="F13" s="10">
        <v>5.19</v>
      </c>
      <c r="G13" s="9">
        <v>11.4</v>
      </c>
      <c r="H13" s="9">
        <f t="shared" si="0"/>
        <v>4.9305</v>
      </c>
      <c r="I13" s="19">
        <f t="shared" si="1"/>
        <v>0.05</v>
      </c>
    </row>
    <row r="14" ht="21" customHeight="1" spans="1:9">
      <c r="A14" s="5" t="s">
        <v>28</v>
      </c>
      <c r="B14" s="12" t="s">
        <v>59</v>
      </c>
      <c r="C14" s="13" t="s">
        <v>11</v>
      </c>
      <c r="D14" s="8">
        <v>0.4675</v>
      </c>
      <c r="E14" s="9">
        <v>12</v>
      </c>
      <c r="F14" s="10">
        <v>5.61</v>
      </c>
      <c r="G14" s="9">
        <v>11.4</v>
      </c>
      <c r="H14" s="9">
        <f t="shared" si="0"/>
        <v>5.3295</v>
      </c>
      <c r="I14" s="19">
        <f t="shared" si="1"/>
        <v>0.05</v>
      </c>
    </row>
    <row r="15" ht="21" customHeight="1" spans="1:9">
      <c r="A15" s="5" t="s">
        <v>30</v>
      </c>
      <c r="B15" s="12" t="s">
        <v>31</v>
      </c>
      <c r="C15" s="13" t="s">
        <v>11</v>
      </c>
      <c r="D15" s="8">
        <v>0.405</v>
      </c>
      <c r="E15" s="9">
        <v>12</v>
      </c>
      <c r="F15" s="10">
        <v>4.86</v>
      </c>
      <c r="G15" s="9">
        <v>11.4</v>
      </c>
      <c r="H15" s="9">
        <f t="shared" si="0"/>
        <v>4.617</v>
      </c>
      <c r="I15" s="19">
        <f t="shared" si="1"/>
        <v>0.0499999999999999</v>
      </c>
    </row>
    <row r="16" ht="21" customHeight="1" spans="1:9">
      <c r="A16" s="5" t="s">
        <v>32</v>
      </c>
      <c r="B16" s="12" t="s">
        <v>33</v>
      </c>
      <c r="C16" s="13" t="s">
        <v>11</v>
      </c>
      <c r="D16" s="8">
        <v>0.420833333333333</v>
      </c>
      <c r="E16" s="9">
        <v>12</v>
      </c>
      <c r="F16" s="10">
        <v>5.05</v>
      </c>
      <c r="G16" s="9">
        <v>11.4</v>
      </c>
      <c r="H16" s="9">
        <f t="shared" si="0"/>
        <v>4.7975</v>
      </c>
      <c r="I16" s="19">
        <f t="shared" si="1"/>
        <v>0.0499999999999999</v>
      </c>
    </row>
    <row r="17" ht="21" customHeight="1" spans="1:9">
      <c r="A17" s="5" t="s">
        <v>34</v>
      </c>
      <c r="B17" s="12" t="s">
        <v>35</v>
      </c>
      <c r="C17" s="13" t="s">
        <v>11</v>
      </c>
      <c r="D17" s="8">
        <v>0.0733333333333333</v>
      </c>
      <c r="E17" s="9">
        <v>12</v>
      </c>
      <c r="F17" s="10">
        <v>0.88</v>
      </c>
      <c r="G17" s="9">
        <v>11.4</v>
      </c>
      <c r="H17" s="9">
        <f t="shared" si="0"/>
        <v>0.836</v>
      </c>
      <c r="I17" s="19">
        <f t="shared" si="1"/>
        <v>0.0499999999999999</v>
      </c>
    </row>
    <row r="18" ht="21" customHeight="1" spans="1:9">
      <c r="A18" s="5" t="s">
        <v>36</v>
      </c>
      <c r="B18" s="12" t="s">
        <v>37</v>
      </c>
      <c r="C18" s="13" t="s">
        <v>11</v>
      </c>
      <c r="D18" s="8">
        <v>0.481666666666667</v>
      </c>
      <c r="E18" s="9">
        <v>12</v>
      </c>
      <c r="F18" s="10">
        <v>5.78</v>
      </c>
      <c r="G18" s="9">
        <v>11.4</v>
      </c>
      <c r="H18" s="9">
        <f t="shared" si="0"/>
        <v>5.491</v>
      </c>
      <c r="I18" s="19">
        <f t="shared" si="1"/>
        <v>0.0499999999999999</v>
      </c>
    </row>
    <row r="19" ht="21" customHeight="1" spans="1:9">
      <c r="A19" s="5" t="s">
        <v>38</v>
      </c>
      <c r="B19" s="12" t="s">
        <v>39</v>
      </c>
      <c r="C19" s="13" t="s">
        <v>11</v>
      </c>
      <c r="D19" s="8">
        <v>0.326666666666667</v>
      </c>
      <c r="E19" s="9">
        <v>12</v>
      </c>
      <c r="F19" s="10">
        <v>3.92</v>
      </c>
      <c r="G19" s="9">
        <v>11.4</v>
      </c>
      <c r="H19" s="9">
        <f t="shared" si="0"/>
        <v>3.724</v>
      </c>
      <c r="I19" s="19">
        <f t="shared" si="1"/>
        <v>0.0499999999999999</v>
      </c>
    </row>
    <row r="20" ht="21" customHeight="1" spans="1:9">
      <c r="A20" s="5" t="s">
        <v>40</v>
      </c>
      <c r="B20" s="12" t="s">
        <v>60</v>
      </c>
      <c r="C20" s="13" t="s">
        <v>11</v>
      </c>
      <c r="D20" s="8">
        <v>0.588333333333333</v>
      </c>
      <c r="E20" s="9">
        <v>12</v>
      </c>
      <c r="F20" s="10">
        <v>7.06</v>
      </c>
      <c r="G20" s="9">
        <v>11.4</v>
      </c>
      <c r="H20" s="9">
        <f t="shared" si="0"/>
        <v>6.707</v>
      </c>
      <c r="I20" s="19">
        <f t="shared" si="1"/>
        <v>0.0499999999999999</v>
      </c>
    </row>
    <row r="21" ht="21" customHeight="1" spans="1:9">
      <c r="A21" s="5" t="s">
        <v>42</v>
      </c>
      <c r="B21" s="12" t="s">
        <v>60</v>
      </c>
      <c r="C21" s="13" t="s">
        <v>11</v>
      </c>
      <c r="D21" s="8">
        <v>0.588333333333333</v>
      </c>
      <c r="E21" s="9">
        <v>12</v>
      </c>
      <c r="F21" s="10">
        <v>7.06</v>
      </c>
      <c r="G21" s="9">
        <v>11.4</v>
      </c>
      <c r="H21" s="9">
        <f t="shared" si="0"/>
        <v>6.707</v>
      </c>
      <c r="I21" s="20">
        <f t="shared" si="1"/>
        <v>0.0499999999999999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兴天宏价格</vt:lpstr>
      <vt:lpstr>广仁价格</vt:lpstr>
      <vt:lpstr>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A叶子</cp:lastModifiedBy>
  <dcterms:created xsi:type="dcterms:W3CDTF">2023-05-12T11:15:00Z</dcterms:created>
  <dcterms:modified xsi:type="dcterms:W3CDTF">2024-11-07T10:56:05Z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69D8682131E84E69B1F0377228015E46</vt:lpwstr>
  </property>
</Properties>
</file>