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codeName="ThisWorkbook"/>
  <mc:AlternateContent xmlns:mc="http://schemas.openxmlformats.org/markup-compatibility/2006">
    <mc:Choice Requires="x15">
      <x15ac:absPath xmlns:x15ac="http://schemas.microsoft.com/office/spreadsheetml/2010/11/ac" url="D:\白桦\2024年文件\长沙超卡\报价\EP报价726、727、728报价单\"/>
    </mc:Choice>
  </mc:AlternateContent>
  <xr:revisionPtr revIDLastSave="0" documentId="13_ncr:1_{2F20C5BC-42EF-4251-8B73-9FDD83179229}" xr6:coauthVersionLast="47" xr6:coauthVersionMax="47" xr10:uidLastSave="{00000000-0000-0000-0000-000000000000}"/>
  <bookViews>
    <workbookView xWindow="-110" yWindow="-110" windowWidth="19420" windowHeight="10420" tabRatio="719" firstSheet="26" activeTab="34" xr2:uid="{00000000-000D-0000-FFFF-FFFF00000000}"/>
  </bookViews>
  <sheets>
    <sheet name="KING" sheetId="16" state="veryHidden" r:id="rId1"/>
    <sheet name="results" sheetId="17" state="hidden" r:id="rId2"/>
    <sheet name="results_2" sheetId="19" state="veryHidden" r:id="rId3"/>
    <sheet name="results_3" sheetId="20" state="veryHidden" r:id="rId4"/>
    <sheet name="results_4" sheetId="21" state="veryHidden" r:id="rId5"/>
    <sheet name="results_5" sheetId="22" state="veryHidden" r:id="rId6"/>
    <sheet name="results_6" sheetId="23" state="veryHidden" r:id="rId7"/>
    <sheet name="results_7" sheetId="24" state="veryHidden" r:id="rId8"/>
    <sheet name="results_8" sheetId="25" state="veryHidden" r:id="rId9"/>
    <sheet name="results_9" sheetId="26" state="veryHidden" r:id="rId10"/>
    <sheet name="results_10" sheetId="28" state="veryHidden" r:id="rId11"/>
    <sheet name="results_11" sheetId="29" state="veryHidden" r:id="rId12"/>
    <sheet name="results_12" sheetId="30" state="veryHidden" r:id="rId13"/>
    <sheet name="results_13" sheetId="31" state="veryHidden" r:id="rId14"/>
    <sheet name="results_14" sheetId="32" state="veryHidden" r:id="rId15"/>
    <sheet name="results_15" sheetId="33" state="veryHidden" r:id="rId16"/>
    <sheet name="results_16" sheetId="34" state="veryHidden" r:id="rId17"/>
    <sheet name="results_17" sheetId="35" state="veryHidden" r:id="rId18"/>
    <sheet name="results_18" sheetId="36" state="veryHidden" r:id="rId19"/>
    <sheet name="results_19" sheetId="37" state="veryHidden" r:id="rId20"/>
    <sheet name="results_20" sheetId="38" state="veryHidden" r:id="rId21"/>
    <sheet name="results_21" sheetId="39" state="veryHidden" r:id="rId22"/>
    <sheet name="results_22" sheetId="40" state="veryHidden" r:id="rId23"/>
    <sheet name="Kangatang" sheetId="41" state="veryHidden" r:id="rId24"/>
    <sheet name="Kangatang_2" sheetId="42" state="veryHidden" r:id="rId25"/>
    <sheet name="Kangatang_3" sheetId="43" state="veryHidden" r:id="rId26"/>
    <sheet name="汇总表" sheetId="1" r:id="rId27"/>
    <sheet name="BOM" sheetId="18" state="hidden" r:id="rId28"/>
    <sheet name="原材料明细" sheetId="2" r:id="rId29"/>
    <sheet name="外购外协件明细" sheetId="3" r:id="rId30"/>
    <sheet name="加工明细" sheetId="4" r:id="rId31"/>
    <sheet name="制造费率测算明细" sheetId="15" r:id="rId32"/>
    <sheet name="期间费用" sheetId="9" r:id="rId33"/>
    <sheet name="包装运输明细" sheetId="10" r:id="rId34"/>
    <sheet name="工装明细" sheetId="14" r:id="rId35"/>
  </sheets>
  <externalReferences>
    <externalReference r:id="rId36"/>
  </externalReferences>
  <definedNames>
    <definedName name="_xlnm.Print_Area" localSheetId="33">包装运输明细!$A$1:$S$46</definedName>
    <definedName name="_xlnm.Print_Area" localSheetId="32">期间费用!$A$1:$H$20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7" i="14" l="1"/>
  <c r="P6" i="14"/>
  <c r="A3" i="14"/>
  <c r="A2" i="14"/>
  <c r="S12" i="10"/>
  <c r="S11" i="10"/>
  <c r="S7" i="10"/>
  <c r="S6" i="10"/>
  <c r="A3" i="10"/>
  <c r="A2" i="10"/>
  <c r="C8" i="9"/>
  <c r="C7" i="9"/>
  <c r="C6" i="9"/>
  <c r="A3" i="9"/>
  <c r="A2" i="9"/>
  <c r="V11" i="15"/>
  <c r="U11" i="15"/>
  <c r="T11" i="15"/>
  <c r="V10" i="15"/>
  <c r="U10" i="15"/>
  <c r="T10" i="15"/>
  <c r="V9" i="15"/>
  <c r="U9" i="15"/>
  <c r="T9" i="15"/>
  <c r="S9" i="15"/>
  <c r="R9" i="15"/>
  <c r="P9" i="15"/>
  <c r="O9" i="15"/>
  <c r="G9" i="15"/>
  <c r="V8" i="15"/>
  <c r="U8" i="15"/>
  <c r="T8" i="15"/>
  <c r="S8" i="15"/>
  <c r="R8" i="15"/>
  <c r="G8" i="15"/>
  <c r="E8" i="15"/>
  <c r="V7" i="15"/>
  <c r="U7" i="15"/>
  <c r="T7" i="15"/>
  <c r="S7" i="15"/>
  <c r="R7" i="15"/>
  <c r="G7" i="15"/>
  <c r="V6" i="15"/>
  <c r="U6" i="15"/>
  <c r="T6" i="15"/>
  <c r="S6" i="15"/>
  <c r="R6" i="15"/>
  <c r="G6" i="15"/>
  <c r="E6" i="15"/>
  <c r="A3" i="15"/>
  <c r="A2" i="15"/>
  <c r="Q13" i="4"/>
  <c r="Q12" i="4"/>
  <c r="P12" i="4"/>
  <c r="Q11" i="4"/>
  <c r="P11" i="4"/>
  <c r="O11" i="4"/>
  <c r="N11" i="4"/>
  <c r="M11" i="4"/>
  <c r="L11" i="4"/>
  <c r="Q10" i="4"/>
  <c r="P10" i="4"/>
  <c r="O10" i="4"/>
  <c r="N10" i="4"/>
  <c r="M10" i="4"/>
  <c r="L10" i="4"/>
  <c r="Q9" i="4"/>
  <c r="P9" i="4"/>
  <c r="O9" i="4"/>
  <c r="N9" i="4"/>
  <c r="M9" i="4"/>
  <c r="L9" i="4"/>
  <c r="Q8" i="4"/>
  <c r="P8" i="4"/>
  <c r="O8" i="4"/>
  <c r="N8" i="4"/>
  <c r="M8" i="4"/>
  <c r="L8" i="4"/>
  <c r="J8" i="4"/>
  <c r="Q7" i="4"/>
  <c r="P7" i="4"/>
  <c r="O7" i="4"/>
  <c r="N7" i="4"/>
  <c r="M7" i="4"/>
  <c r="L7" i="4"/>
  <c r="J7" i="4"/>
  <c r="Q6" i="4"/>
  <c r="P6" i="4"/>
  <c r="O6" i="4"/>
  <c r="N6" i="4"/>
  <c r="M6" i="4"/>
  <c r="L6" i="4"/>
  <c r="Y5" i="4"/>
  <c r="X5" i="4"/>
  <c r="S3" i="4"/>
  <c r="S2" i="4"/>
  <c r="A86" i="3"/>
  <c r="A85" i="3"/>
  <c r="O80" i="3"/>
  <c r="O79" i="3"/>
  <c r="O78" i="3"/>
  <c r="O77" i="3"/>
  <c r="O76" i="3"/>
  <c r="O75" i="3"/>
  <c r="O74" i="3"/>
  <c r="O73" i="3"/>
  <c r="O72" i="3"/>
  <c r="O71" i="3"/>
  <c r="O70" i="3"/>
  <c r="O69" i="3"/>
  <c r="O68" i="3"/>
  <c r="O67" i="3"/>
  <c r="O66" i="3"/>
  <c r="O65" i="3"/>
  <c r="O64" i="3"/>
  <c r="O63" i="3"/>
  <c r="O62" i="3"/>
  <c r="O61" i="3"/>
  <c r="O60" i="3"/>
  <c r="O59" i="3"/>
  <c r="O58" i="3"/>
  <c r="O57" i="3"/>
  <c r="O56" i="3"/>
  <c r="O55" i="3"/>
  <c r="O54" i="3"/>
  <c r="O53" i="3"/>
  <c r="O52" i="3"/>
  <c r="O51" i="3"/>
  <c r="O50" i="3"/>
  <c r="O49" i="3"/>
  <c r="O48" i="3"/>
  <c r="O47" i="3"/>
  <c r="O46" i="3"/>
  <c r="O45" i="3"/>
  <c r="O44" i="3"/>
  <c r="O43" i="3"/>
  <c r="O42" i="3"/>
  <c r="O41" i="3"/>
  <c r="O40" i="3"/>
  <c r="O39" i="3"/>
  <c r="O38" i="3"/>
  <c r="O37" i="3"/>
  <c r="O36" i="3"/>
  <c r="O35" i="3"/>
  <c r="O34" i="3"/>
  <c r="O33" i="3"/>
  <c r="O32" i="3"/>
  <c r="O31" i="3"/>
  <c r="O30" i="3"/>
  <c r="O29" i="3"/>
  <c r="O28" i="3"/>
  <c r="O27" i="3"/>
  <c r="O26" i="3"/>
  <c r="O25" i="3"/>
  <c r="O24" i="3"/>
  <c r="O23" i="3"/>
  <c r="O22" i="3"/>
  <c r="O21" i="3"/>
  <c r="O20" i="3"/>
  <c r="O19" i="3"/>
  <c r="O18" i="3"/>
  <c r="O17" i="3"/>
  <c r="O16" i="3"/>
  <c r="O15" i="3"/>
  <c r="O14" i="3"/>
  <c r="O13" i="3"/>
  <c r="O12" i="3"/>
  <c r="O11" i="3"/>
  <c r="O10" i="3"/>
  <c r="O9" i="3"/>
  <c r="O8" i="3"/>
  <c r="O7" i="3"/>
  <c r="O6" i="3"/>
  <c r="R17" i="2"/>
  <c r="Q17" i="2"/>
  <c r="R16" i="2"/>
  <c r="Q16" i="2"/>
  <c r="O16" i="2"/>
  <c r="R15" i="2"/>
  <c r="Q15" i="2"/>
  <c r="O15" i="2"/>
  <c r="R14" i="2"/>
  <c r="Q14" i="2"/>
  <c r="O14" i="2"/>
  <c r="R13" i="2"/>
  <c r="Q13" i="2"/>
  <c r="O13" i="2"/>
  <c r="R12" i="2"/>
  <c r="Q12" i="2"/>
  <c r="O12" i="2"/>
  <c r="R11" i="2"/>
  <c r="Q11" i="2"/>
  <c r="O11" i="2"/>
  <c r="R10" i="2"/>
  <c r="Q10" i="2"/>
  <c r="O10" i="2"/>
  <c r="R9" i="2"/>
  <c r="Q9" i="2"/>
  <c r="O9" i="2"/>
  <c r="R8" i="2"/>
  <c r="Q8" i="2"/>
  <c r="O8" i="2"/>
  <c r="R7" i="2"/>
  <c r="Q7" i="2"/>
  <c r="O7" i="2"/>
  <c r="R6" i="2"/>
  <c r="Q6" i="2"/>
  <c r="O6" i="2"/>
  <c r="E30" i="1"/>
  <c r="D30" i="1"/>
  <c r="E29" i="1"/>
  <c r="D29" i="1"/>
  <c r="E28" i="1"/>
  <c r="D28" i="1"/>
  <c r="E27" i="1"/>
  <c r="D27" i="1"/>
  <c r="E26" i="1"/>
  <c r="D26" i="1"/>
  <c r="E25" i="1"/>
  <c r="D25" i="1"/>
  <c r="E24" i="1"/>
  <c r="D24" i="1"/>
  <c r="E23" i="1"/>
  <c r="D23" i="1"/>
  <c r="E22" i="1"/>
  <c r="D22" i="1"/>
  <c r="E21" i="1"/>
  <c r="D21" i="1"/>
  <c r="E20" i="1"/>
  <c r="D20" i="1"/>
  <c r="E19" i="1"/>
  <c r="D19" i="1"/>
  <c r="E18" i="1"/>
  <c r="D18" i="1"/>
  <c r="E17" i="1"/>
  <c r="D17" i="1"/>
  <c r="E16" i="1"/>
  <c r="D16" i="1"/>
  <c r="E15" i="1"/>
  <c r="D15" i="1"/>
  <c r="E14" i="1"/>
  <c r="D14" i="1"/>
  <c r="E13" i="1"/>
  <c r="D13" i="1"/>
  <c r="E12" i="1"/>
  <c r="D12" i="1"/>
</calcChain>
</file>

<file path=xl/sharedStrings.xml><?xml version="1.0" encoding="utf-8"?>
<sst xmlns="http://schemas.openxmlformats.org/spreadsheetml/2006/main" count="1647" uniqueCount="560">
  <si>
    <t>北汽福田汽车股份有限公司采购零部件报价表</t>
  </si>
  <si>
    <t>编号：QR10011-052A</t>
  </si>
  <si>
    <t>生效日期: 2024-07-04</t>
  </si>
  <si>
    <t>保存期限：10年</t>
  </si>
  <si>
    <t>□普通■秘密□机密□绝密</t>
  </si>
  <si>
    <t>供应商名称（盖章）：河北光华荣昌汽车部件有限公司</t>
  </si>
  <si>
    <t>车型：M4轻卡</t>
  </si>
  <si>
    <t>币种：人民币（元）</t>
  </si>
  <si>
    <t>供应商代码：A0250</t>
  </si>
  <si>
    <t>税：不含税(注明除外)</t>
  </si>
  <si>
    <t>填表日期：2024年10月30日</t>
  </si>
  <si>
    <t>零件件号：</t>
  </si>
  <si>
    <t>L168100000727</t>
  </si>
  <si>
    <t>年份2024</t>
  </si>
  <si>
    <t>SOP+1</t>
  </si>
  <si>
    <t>SOP+2</t>
  </si>
  <si>
    <t>SOP+3</t>
  </si>
  <si>
    <t>零件名称：</t>
  </si>
  <si>
    <t>副驾驶员座椅总成</t>
  </si>
  <si>
    <t>每年降幅〔%〕</t>
  </si>
  <si>
    <t>/</t>
  </si>
  <si>
    <r>
      <rPr>
        <b/>
        <sz val="10"/>
        <rFont val="宋体"/>
        <charset val="134"/>
      </rPr>
      <t>单车用量</t>
    </r>
    <r>
      <rPr>
        <b/>
        <sz val="10"/>
        <rFont val="Times New Roman"/>
        <family val="1"/>
      </rPr>
      <t xml:space="preserve"> :             1   </t>
    </r>
    <r>
      <rPr>
        <sz val="10"/>
        <rFont val="Times New Roman"/>
        <family val="1"/>
      </rPr>
      <t xml:space="preserve">  </t>
    </r>
    <r>
      <rPr>
        <sz val="10"/>
        <rFont val="宋体"/>
        <charset val="134"/>
      </rPr>
      <t>件</t>
    </r>
    <r>
      <rPr>
        <sz val="10"/>
        <rFont val="Times New Roman"/>
        <family val="1"/>
      </rPr>
      <t>/</t>
    </r>
    <r>
      <rPr>
        <sz val="10"/>
        <rFont val="宋体"/>
        <charset val="134"/>
      </rPr>
      <t>车</t>
    </r>
  </si>
  <si>
    <t>每年单价</t>
  </si>
  <si>
    <t>汇总</t>
  </si>
  <si>
    <t>No.</t>
  </si>
  <si>
    <t>项目</t>
  </si>
  <si>
    <t>金额</t>
  </si>
  <si>
    <t>占比</t>
  </si>
  <si>
    <t>备注</t>
  </si>
  <si>
    <r>
      <rPr>
        <sz val="10"/>
        <rFont val="宋体"/>
        <charset val="134"/>
      </rPr>
      <t>A、直接材料成本</t>
    </r>
    <r>
      <rPr>
        <b/>
        <sz val="10"/>
        <color indexed="12"/>
        <rFont val="宋体"/>
        <charset val="134"/>
      </rPr>
      <t>=（1+2+3）</t>
    </r>
  </si>
  <si>
    <t>原材料</t>
  </si>
  <si>
    <t>外购件</t>
  </si>
  <si>
    <t>外协件</t>
  </si>
  <si>
    <t>B、直接人工成本</t>
  </si>
  <si>
    <t>C、制造费用</t>
  </si>
  <si>
    <r>
      <rPr>
        <sz val="10"/>
        <rFont val="宋体"/>
        <charset val="134"/>
      </rPr>
      <t>D、制造成本</t>
    </r>
    <r>
      <rPr>
        <b/>
        <sz val="10"/>
        <color indexed="12"/>
        <rFont val="宋体"/>
        <charset val="134"/>
      </rPr>
      <t>=(A+B+C)</t>
    </r>
  </si>
  <si>
    <r>
      <rPr>
        <sz val="10"/>
        <rFont val="宋体"/>
        <charset val="134"/>
      </rPr>
      <t>E、期间费用</t>
    </r>
    <r>
      <rPr>
        <b/>
        <sz val="10"/>
        <color indexed="30"/>
        <rFont val="宋体"/>
        <charset val="134"/>
      </rPr>
      <t>=（4+5+6）</t>
    </r>
  </si>
  <si>
    <t>管理费用</t>
  </si>
  <si>
    <t>财务费用</t>
  </si>
  <si>
    <t>销售费用</t>
  </si>
  <si>
    <r>
      <rPr>
        <sz val="10"/>
        <rFont val="宋体"/>
        <charset val="134"/>
      </rPr>
      <t>F、利润=</t>
    </r>
    <r>
      <rPr>
        <b/>
        <sz val="10"/>
        <color indexed="12"/>
        <rFont val="宋体"/>
        <charset val="134"/>
      </rPr>
      <t>（D+E）*利润率</t>
    </r>
  </si>
  <si>
    <r>
      <rPr>
        <sz val="10"/>
        <rFont val="宋体"/>
        <charset val="134"/>
      </rPr>
      <t>G、不含税出厂单价合计</t>
    </r>
    <r>
      <rPr>
        <b/>
        <sz val="10"/>
        <color indexed="12"/>
        <rFont val="宋体"/>
        <charset val="134"/>
      </rPr>
      <t>=（D+E+F）</t>
    </r>
  </si>
  <si>
    <t>H、增值税</t>
  </si>
  <si>
    <t>增值税税率：13  %</t>
  </si>
  <si>
    <r>
      <rPr>
        <sz val="10"/>
        <rFont val="宋体"/>
        <charset val="134"/>
      </rPr>
      <t>I、含税出厂单价合计</t>
    </r>
    <r>
      <rPr>
        <b/>
        <sz val="10"/>
        <color indexed="12"/>
        <rFont val="宋体"/>
        <charset val="134"/>
      </rPr>
      <t>=（G+H）</t>
    </r>
  </si>
  <si>
    <t>J、工装模具分摊费用</t>
  </si>
  <si>
    <t>含税，增值税税率：13%</t>
  </si>
  <si>
    <t>K、包装费用</t>
  </si>
  <si>
    <t>L、运输费用</t>
  </si>
  <si>
    <t>含税，增值税税率：9%</t>
  </si>
  <si>
    <r>
      <rPr>
        <sz val="10"/>
        <rFont val="宋体"/>
        <charset val="134"/>
      </rPr>
      <t>M、含税到厂单价合计</t>
    </r>
    <r>
      <rPr>
        <b/>
        <sz val="10"/>
        <color indexed="12"/>
        <rFont val="宋体"/>
        <charset val="134"/>
      </rPr>
      <t>=（I+J+K+L）</t>
    </r>
  </si>
  <si>
    <t>（第1页，共8页）</t>
  </si>
  <si>
    <r>
      <rPr>
        <sz val="10"/>
        <rFont val="宋体"/>
        <charset val="134"/>
      </rPr>
      <t>供应商报价联系人姓名</t>
    </r>
    <r>
      <rPr>
        <sz val="10"/>
        <rFont val="Times New Roman"/>
        <family val="1"/>
      </rPr>
      <t>:</t>
    </r>
    <r>
      <rPr>
        <sz val="10"/>
        <rFont val="宋体"/>
        <charset val="134"/>
      </rPr>
      <t>白桦</t>
    </r>
  </si>
  <si>
    <t>Email:baihua@bjghrc.com</t>
  </si>
  <si>
    <r>
      <rPr>
        <sz val="10"/>
        <rFont val="宋体"/>
        <charset val="134"/>
      </rPr>
      <t>电话</t>
    </r>
    <r>
      <rPr>
        <sz val="10"/>
        <rFont val="Times New Roman"/>
        <family val="1"/>
      </rPr>
      <t xml:space="preserve"> </t>
    </r>
    <r>
      <rPr>
        <sz val="10"/>
        <rFont val="宋体"/>
        <charset val="134"/>
      </rPr>
      <t>及手机：</t>
    </r>
    <r>
      <rPr>
        <sz val="10"/>
        <rFont val="Times New Roman"/>
        <family val="1"/>
      </rPr>
      <t>18601235516</t>
    </r>
  </si>
  <si>
    <t xml:space="preserve"> </t>
  </si>
  <si>
    <r>
      <rPr>
        <b/>
        <sz val="14"/>
        <color indexed="8"/>
        <rFont val="宋体"/>
        <charset val="134"/>
      </rPr>
      <t>变更点：</t>
    </r>
    <r>
      <rPr>
        <sz val="14"/>
        <color indexed="8"/>
        <rFont val="宋体"/>
        <charset val="134"/>
      </rPr>
      <t xml:space="preserve">
增加“BOM”附页</t>
    </r>
  </si>
  <si>
    <t>零部件BOM表</t>
  </si>
  <si>
    <t>供应商 (盖章):</t>
  </si>
  <si>
    <t>车型：</t>
  </si>
  <si>
    <t>零件图号/名称:</t>
  </si>
  <si>
    <t xml:space="preserve">报价填写日期: </t>
  </si>
  <si>
    <t>序号</t>
  </si>
  <si>
    <t>层级</t>
  </si>
  <si>
    <t>零件号</t>
  </si>
  <si>
    <t>零件名称</t>
  </si>
  <si>
    <t>类别
（外购/外协/自制）</t>
  </si>
  <si>
    <t>用量</t>
  </si>
  <si>
    <t>材质</t>
  </si>
  <si>
    <t>净重（kg)</t>
  </si>
  <si>
    <t>其他技术状态简述</t>
  </si>
  <si>
    <t>H428000003556</t>
  </si>
  <si>
    <t>车架总成</t>
  </si>
  <si>
    <t>自制</t>
  </si>
  <si>
    <t>1</t>
  </si>
  <si>
    <t>电泳</t>
  </si>
  <si>
    <t>H0280460115A0</t>
  </si>
  <si>
    <t>槽型横梁总成</t>
  </si>
  <si>
    <t>H0280700109A0</t>
  </si>
  <si>
    <t>槽型横梁</t>
  </si>
  <si>
    <t>热板-510L</t>
  </si>
  <si>
    <t>H0280700421A0</t>
  </si>
  <si>
    <t>槽型横梁左上连接板</t>
  </si>
  <si>
    <t>2</t>
  </si>
  <si>
    <t>H0280700615A0</t>
  </si>
  <si>
    <t>槽型横梁左下连接板</t>
  </si>
  <si>
    <t>Q4501436</t>
  </si>
  <si>
    <t>半圆头铆钉</t>
  </si>
  <si>
    <t>外购</t>
  </si>
  <si>
    <t>24</t>
  </si>
  <si>
    <t>Q1841445TF2</t>
  </si>
  <si>
    <t>六角法兰面螺栓</t>
  </si>
  <si>
    <t>Q33014T13F2</t>
  </si>
  <si>
    <t>全金属六角法兰面锁紧螺母</t>
  </si>
  <si>
    <t>H0280460116A0</t>
  </si>
  <si>
    <t>H0280700422A0</t>
  </si>
  <si>
    <t>H0280700616A0</t>
  </si>
  <si>
    <t>53</t>
  </si>
  <si>
    <t>……</t>
  </si>
  <si>
    <t>填写说明</t>
  </si>
  <si>
    <t>BOM层级序号：1、2、3……</t>
  </si>
  <si>
    <t>二级零件图号</t>
  </si>
  <si>
    <t>二级零件名称</t>
  </si>
  <si>
    <t>针对本次定价的零部件，根据该供应商的实际生产情况填写</t>
  </si>
  <si>
    <t>在上一层级分总成中的用量</t>
  </si>
  <si>
    <t>填写主要材质的名称及型号</t>
  </si>
  <si>
    <t>值大于1的保留小数点后两位，值小于1的保留小数点后三位</t>
  </si>
  <si>
    <t>与成本相关的主要技术参数，如规格尺寸、表面处理等</t>
  </si>
  <si>
    <t>补充信息</t>
  </si>
  <si>
    <t>（第2页，共9页）</t>
  </si>
  <si>
    <t>原材料明细表</t>
  </si>
  <si>
    <t>供应商 :河北光华荣昌汽车部件有限公司</t>
  </si>
  <si>
    <t>零件图号/名称:L168100000727/副驾驶员座椅总成</t>
  </si>
  <si>
    <t>以下不含税</t>
  </si>
  <si>
    <r>
      <rPr>
        <sz val="10"/>
        <rFont val="宋体"/>
        <charset val="134"/>
        <scheme val="minor"/>
      </rPr>
      <t xml:space="preserve">用量
</t>
    </r>
    <r>
      <rPr>
        <sz val="10"/>
        <color indexed="10"/>
        <rFont val="宋体"/>
        <charset val="134"/>
      </rPr>
      <t>A</t>
    </r>
  </si>
  <si>
    <t>原材料生产商</t>
  </si>
  <si>
    <t>单件材料用量</t>
  </si>
  <si>
    <r>
      <rPr>
        <sz val="10"/>
        <rFont val="宋体"/>
        <charset val="134"/>
        <scheme val="minor"/>
      </rPr>
      <t xml:space="preserve">废料单价（元）
</t>
    </r>
    <r>
      <rPr>
        <sz val="10"/>
        <color indexed="10"/>
        <rFont val="宋体"/>
        <charset val="134"/>
      </rPr>
      <t>E</t>
    </r>
  </si>
  <si>
    <r>
      <rPr>
        <sz val="10"/>
        <rFont val="宋体"/>
        <charset val="134"/>
        <scheme val="minor"/>
      </rPr>
      <t xml:space="preserve">单件废料回收金额（元）
</t>
    </r>
    <r>
      <rPr>
        <sz val="10"/>
        <color indexed="10"/>
        <rFont val="宋体"/>
        <charset val="134"/>
      </rPr>
      <t>F=E*(C-D)</t>
    </r>
  </si>
  <si>
    <r>
      <rPr>
        <sz val="10"/>
        <rFont val="宋体"/>
        <charset val="134"/>
        <scheme val="minor"/>
      </rPr>
      <t xml:space="preserve">总原材料成本（元）
</t>
    </r>
    <r>
      <rPr>
        <sz val="10"/>
        <color indexed="10"/>
        <rFont val="宋体"/>
        <charset val="134"/>
      </rPr>
      <t>(A*(B*C-F))</t>
    </r>
  </si>
  <si>
    <t>名称</t>
  </si>
  <si>
    <t>型号</t>
  </si>
  <si>
    <t>规格</t>
  </si>
  <si>
    <t>计量单位</t>
  </si>
  <si>
    <r>
      <rPr>
        <sz val="10"/>
        <rFont val="宋体"/>
        <charset val="134"/>
        <scheme val="minor"/>
      </rPr>
      <t xml:space="preserve">材料单价（元）
</t>
    </r>
    <r>
      <rPr>
        <sz val="10"/>
        <color indexed="10"/>
        <rFont val="宋体"/>
        <charset val="134"/>
      </rPr>
      <t>B</t>
    </r>
  </si>
  <si>
    <t>采购时间</t>
  </si>
  <si>
    <t>地点</t>
  </si>
  <si>
    <r>
      <rPr>
        <sz val="10"/>
        <rFont val="宋体"/>
        <charset val="134"/>
        <scheme val="minor"/>
      </rPr>
      <t>原材料消耗量</t>
    </r>
    <r>
      <rPr>
        <sz val="10"/>
        <color indexed="10"/>
        <rFont val="宋体"/>
        <charset val="134"/>
      </rPr>
      <t>C</t>
    </r>
  </si>
  <si>
    <r>
      <rPr>
        <sz val="10"/>
        <rFont val="宋体"/>
        <charset val="134"/>
        <scheme val="minor"/>
      </rPr>
      <t xml:space="preserve">净用量
</t>
    </r>
    <r>
      <rPr>
        <sz val="10"/>
        <color indexed="10"/>
        <rFont val="宋体"/>
        <charset val="134"/>
      </rPr>
      <t>D</t>
    </r>
  </si>
  <si>
    <r>
      <rPr>
        <sz val="10"/>
        <rFont val="宋体"/>
        <charset val="134"/>
        <scheme val="minor"/>
      </rPr>
      <t xml:space="preserve">材料利用率
</t>
    </r>
    <r>
      <rPr>
        <sz val="10"/>
        <color indexed="10"/>
        <rFont val="宋体"/>
        <charset val="134"/>
      </rPr>
      <t>(D/C*100%)</t>
    </r>
  </si>
  <si>
    <t>SLT0011037</t>
  </si>
  <si>
    <t>副驾靠背管架</t>
  </si>
  <si>
    <t>管材</t>
  </si>
  <si>
    <t>Q235 φ25×1.5</t>
  </si>
  <si>
    <t>kg</t>
  </si>
  <si>
    <t>中国</t>
  </si>
  <si>
    <t>SLT0011052</t>
  </si>
  <si>
    <t>副驾右罩壳</t>
  </si>
  <si>
    <t>塑料件</t>
  </si>
  <si>
    <t>PP-TD20 2.5</t>
  </si>
  <si>
    <t>SLT0011054</t>
  </si>
  <si>
    <t>副驾靠背解锁手把</t>
  </si>
  <si>
    <t>2.5
PA6+GF30</t>
  </si>
  <si>
    <t>SLT0011062</t>
  </si>
  <si>
    <t>副驾靠背泡沫本体</t>
  </si>
  <si>
    <t>聚氨酯</t>
  </si>
  <si>
    <t>PUR，60kg/m3</t>
  </si>
  <si>
    <t>SLT0011076</t>
  </si>
  <si>
    <t>副驾小背泡沫本体</t>
  </si>
  <si>
    <t>SLT0011111</t>
  </si>
  <si>
    <t>解锁手把固定座</t>
  </si>
  <si>
    <t>PA6+GF30</t>
  </si>
  <si>
    <t>SLT0011117</t>
  </si>
  <si>
    <t>副驾左侧罩壳</t>
  </si>
  <si>
    <t>SLT0011196</t>
  </si>
  <si>
    <t>扣手螺钉堵盖</t>
  </si>
  <si>
    <t>PP-TD20 2.0</t>
  </si>
  <si>
    <t>SLT0011126</t>
  </si>
  <si>
    <t>座垫泡沫本体</t>
  </si>
  <si>
    <t>㎡</t>
  </si>
  <si>
    <t>焊接</t>
  </si>
  <si>
    <t>cm</t>
  </si>
  <si>
    <t>合计</t>
  </si>
  <si>
    <t>填写BOM清单中二级零件图号，一个图号填写一次，不分层级</t>
  </si>
  <si>
    <t>填写BOM清单中二级零件名称</t>
  </si>
  <si>
    <t>总成包含的数量，整数（件数或者份数）</t>
  </si>
  <si>
    <t>原材料的汉字名称或英文缩写均可，与供应商的物料台账对应即可</t>
  </si>
  <si>
    <t>原材料型号：如”510L”</t>
  </si>
  <si>
    <t xml:space="preserve">1、国际单位时无需写单位，非国际单位须写明单位。
2、（1）板材以“厚度”为单位，描述为“X”，如3表示厚度3mm；或以“厚度*宽度*卷料”为单位，描述为“X*Y*C”，如“1.0*1250*C”表示厚度1mm宽度1250mm卷钢。
（2）棒料以“直径”为单位，描述为“ΦX”，如Φ50表示直径50mm。
（3）圆管以“外径*壁厚”为单位，描述为“ΦX*Y”，如Φ6*1表示外径6mm,壁厚1mm。
（4）其他未注规格参照上述要求执行。
</t>
  </si>
  <si>
    <t>kg、m2、m、L、延米等。</t>
  </si>
  <si>
    <t>保留小数点后3位</t>
  </si>
  <si>
    <t>格式：yyyy.mm</t>
  </si>
  <si>
    <t>全称</t>
  </si>
  <si>
    <t>格式：
（省）+（市）</t>
  </si>
  <si>
    <t>根据公式计算</t>
  </si>
  <si>
    <t>保留小数点后2位，时点与材料采购时间一致</t>
  </si>
  <si>
    <t>说明：材料采购时间应与报价填写日期接近</t>
  </si>
  <si>
    <t>（第2页，共8页）</t>
  </si>
  <si>
    <t>外购件明细</t>
  </si>
  <si>
    <t>供应商 (盖章):河北光华荣昌汽车部件有限公司</t>
  </si>
  <si>
    <t>零件件号/零件名称:L168100000727/副驾驶员座椅总成</t>
  </si>
  <si>
    <t>零件供应商</t>
  </si>
  <si>
    <r>
      <rPr>
        <sz val="10"/>
        <rFont val="宋体"/>
        <charset val="134"/>
        <scheme val="minor"/>
      </rPr>
      <t xml:space="preserve">单价（元）
</t>
    </r>
    <r>
      <rPr>
        <sz val="10"/>
        <color indexed="10"/>
        <rFont val="宋体"/>
        <charset val="134"/>
      </rPr>
      <t>B</t>
    </r>
  </si>
  <si>
    <r>
      <rPr>
        <b/>
        <sz val="10"/>
        <rFont val="宋体"/>
        <charset val="134"/>
        <scheme val="minor"/>
      </rPr>
      <t>合计金额
=</t>
    </r>
    <r>
      <rPr>
        <sz val="10"/>
        <color indexed="10"/>
        <rFont val="宋体"/>
        <charset val="134"/>
      </rPr>
      <t>A*B</t>
    </r>
  </si>
  <si>
    <t>净用量</t>
  </si>
  <si>
    <t>SLT0010856</t>
  </si>
  <si>
    <t>驾驶员头枕骨架泡沫总成</t>
  </si>
  <si>
    <t>件</t>
  </si>
  <si>
    <t>SLT0011869</t>
  </si>
  <si>
    <t>头枕面套总成</t>
  </si>
  <si>
    <t>SCS0004184</t>
  </si>
  <si>
    <t>主动头枕导套</t>
  </si>
  <si>
    <t>SCS0004173</t>
  </si>
  <si>
    <t>自由头枕导套</t>
  </si>
  <si>
    <t>SLT0010753</t>
  </si>
  <si>
    <t>驾驶员靠背网簧</t>
  </si>
  <si>
    <t>SLT0011051</t>
  </si>
  <si>
    <t>固定板锁付螺纹套筒</t>
  </si>
  <si>
    <t>SLT0010903</t>
  </si>
  <si>
    <t>衬套</t>
  </si>
  <si>
    <t>SLT0011028</t>
  </si>
  <si>
    <t>副驾靠背左固定板铆接总成</t>
  </si>
  <si>
    <t>SLT0002546</t>
  </si>
  <si>
    <t>靠背调角器涡簧</t>
  </si>
  <si>
    <t>SLT0010433</t>
  </si>
  <si>
    <t>副驾靠背右侧上连接板</t>
  </si>
  <si>
    <t>SLT0011191</t>
  </si>
  <si>
    <t>副驾靠背调角限位片</t>
  </si>
  <si>
    <t>SLT0010190</t>
  </si>
  <si>
    <t>复位卷簧下限位支架</t>
  </si>
  <si>
    <t>SLT0002205</t>
  </si>
  <si>
    <t>前排靠背复位卷簧限位支架</t>
  </si>
  <si>
    <t>SLT0011039</t>
  </si>
  <si>
    <t>侧翼支撑钢丝</t>
  </si>
  <si>
    <t>SLT0011033</t>
  </si>
  <si>
    <t>副驾靠背右侧装车钣金焊接总成</t>
  </si>
  <si>
    <t>SLT0010435</t>
  </si>
  <si>
    <t>右侧手动调角器总成</t>
  </si>
  <si>
    <t>SLT0010921</t>
  </si>
  <si>
    <t>肩部后支撑钢丝</t>
  </si>
  <si>
    <t>SLT0011049</t>
  </si>
  <si>
    <t>背板支撑钢丝A</t>
  </si>
  <si>
    <t>SLT0011691</t>
  </si>
  <si>
    <t>背板支撑钢丝C</t>
  </si>
  <si>
    <t>SLT0011050</t>
  </si>
  <si>
    <t>背板支撑钢丝B</t>
  </si>
  <si>
    <t>BFA0000316</t>
  </si>
  <si>
    <t>焊接方螺母</t>
  </si>
  <si>
    <t>SLT0010754</t>
  </si>
  <si>
    <t>驾驶员靠背网簧固定钣金</t>
  </si>
  <si>
    <t>SCS0004583</t>
  </si>
  <si>
    <t>头枕导管A</t>
  </si>
  <si>
    <t>SCS0004584</t>
  </si>
  <si>
    <t>头枕导管B</t>
  </si>
  <si>
    <t>SLT0010920</t>
  </si>
  <si>
    <t>肩部前支撑钢丝</t>
  </si>
  <si>
    <t>SLT0011040</t>
  </si>
  <si>
    <t>副驾中间固定支架旋转轴</t>
  </si>
  <si>
    <t>BCL0000025</t>
  </si>
  <si>
    <t>靠背背板卡扣</t>
  </si>
  <si>
    <t>BFA0010084</t>
  </si>
  <si>
    <t>十字槽沉头螺钉</t>
  </si>
  <si>
    <t>BFA0000047</t>
  </si>
  <si>
    <t>弹簧钢丝</t>
  </si>
  <si>
    <t>BFA0000013</t>
  </si>
  <si>
    <t>十字槽盘头自攻螺钉</t>
  </si>
  <si>
    <t>SLT0011885</t>
  </si>
  <si>
    <t>副驾靠背面套总成</t>
  </si>
  <si>
    <t>SLT0000740</t>
  </si>
  <si>
    <t>钢丝Φ2.5*160</t>
  </si>
  <si>
    <t>SLT0010870</t>
  </si>
  <si>
    <t>靠背粘扣A</t>
  </si>
  <si>
    <t>SLT0010871</t>
  </si>
  <si>
    <t>靠背粘扣B</t>
  </si>
  <si>
    <t>BFA0000001</t>
  </si>
  <si>
    <t>C型钉</t>
  </si>
  <si>
    <t>SLT0011895</t>
  </si>
  <si>
    <t>小背面套总成</t>
  </si>
  <si>
    <t>SLT0001092</t>
  </si>
  <si>
    <t>钢丝Φ2.5*220</t>
  </si>
  <si>
    <t>SLT0011088</t>
  </si>
  <si>
    <t>驾驶员调角器上连接板</t>
  </si>
  <si>
    <t>SLT0011090</t>
  </si>
  <si>
    <t>左侧手动调角器总成</t>
  </si>
  <si>
    <t>SLT0011093</t>
  </si>
  <si>
    <t>小背下支撑钢丝</t>
  </si>
  <si>
    <t>SLT0011098</t>
  </si>
  <si>
    <t>小背旋转轴固定板焊接总成</t>
  </si>
  <si>
    <t>SLT0011079</t>
  </si>
  <si>
    <t>小背侧翼支撑钢丝</t>
  </si>
  <si>
    <t>SLT0011094</t>
  </si>
  <si>
    <t>副驾小背支撑钢丝焊接总成</t>
  </si>
  <si>
    <t>SLT0011084</t>
  </si>
  <si>
    <t>小背面套卡接钢丝</t>
  </si>
  <si>
    <t>SLT0011113</t>
  </si>
  <si>
    <t>解锁旋转轴</t>
  </si>
  <si>
    <t>SLT0011114</t>
  </si>
  <si>
    <t>扭簧</t>
  </si>
  <si>
    <t>BFA0000308</t>
  </si>
  <si>
    <t>开口挡圈</t>
  </si>
  <si>
    <t>SLT0011116</t>
  </si>
  <si>
    <t>拉线总成</t>
  </si>
  <si>
    <t>SLT0011197</t>
  </si>
  <si>
    <t>翻转背板本体</t>
  </si>
  <si>
    <t>SLT0011998</t>
  </si>
  <si>
    <t>小背固定背板</t>
  </si>
  <si>
    <t>SLT0011903</t>
  </si>
  <si>
    <t>座垫面套总成</t>
  </si>
  <si>
    <t>SLT0001093</t>
  </si>
  <si>
    <t>钢丝Φ2.5*270</t>
  </si>
  <si>
    <t>SLT0001126</t>
  </si>
  <si>
    <t>钢丝Φ2.5*400</t>
  </si>
  <si>
    <t>SLT0000264</t>
  </si>
  <si>
    <t>钢丝Φ2.5*320</t>
  </si>
  <si>
    <t>SLT0011134</t>
  </si>
  <si>
    <t>座垫支撑焊接总成</t>
  </si>
  <si>
    <t>SLT0001976</t>
  </si>
  <si>
    <t>右侧硬质泡沫</t>
  </si>
  <si>
    <t>SLT0000340</t>
  </si>
  <si>
    <t>K1司机背包装膜</t>
  </si>
  <si>
    <t>SHT0001656</t>
  </si>
  <si>
    <t>头枕包装袋</t>
  </si>
  <si>
    <t>SLT0000800</t>
  </si>
  <si>
    <t>副驾驶员座椅小背包装膜</t>
  </si>
  <si>
    <t>SLT0000011</t>
  </si>
  <si>
    <t>副驾驶员座垫包装膜</t>
  </si>
  <si>
    <t>SLT0002703</t>
  </si>
  <si>
    <t>M4亮白PET标签纸</t>
  </si>
  <si>
    <t>SBR</t>
  </si>
  <si>
    <t>填写供应商BOM清单中二级零件图号，一个图号填写一次，不分层级。</t>
  </si>
  <si>
    <t>填写供应商BOM清单中二级零件名称</t>
  </si>
  <si>
    <t>原材料名称：如“热板”</t>
  </si>
  <si>
    <t>1、国际单位时无需写单位，非国际单位须写明单位。
2、（1）板材以“厚度”为单位，描述为“X”，如3表示厚度3mm；或以“厚度*宽度*卷料”为单位，描述为“X*Y*C”，如“1.0*1250*C”表示厚度1mm宽度1250mm卷钢。
（2）棒料以“直径”为单位，描述为“ΦX”，如Φ50表示直径50mm。
（3）圆管以“外径*壁厚”为单位，描述为“ΦX*Y”，如Φ6*1表示外径6mm,壁厚1mm。
（4）其他未注规格参照上述要求执行。</t>
  </si>
  <si>
    <t>kg、米、㎡、m³、个、卷等</t>
  </si>
  <si>
    <t>外协件明细</t>
  </si>
  <si>
    <t>外协生产商</t>
  </si>
  <si>
    <r>
      <rPr>
        <sz val="10"/>
        <rFont val="宋体"/>
        <charset val="134"/>
        <scheme val="minor"/>
      </rPr>
      <t xml:space="preserve">外协单价
</t>
    </r>
    <r>
      <rPr>
        <sz val="10"/>
        <color indexed="10"/>
        <rFont val="宋体"/>
        <charset val="134"/>
      </rPr>
      <t>B</t>
    </r>
  </si>
  <si>
    <t>外协时间</t>
  </si>
  <si>
    <r>
      <rPr>
        <sz val="10"/>
        <rFont val="宋体"/>
        <charset val="134"/>
        <scheme val="minor"/>
      </rPr>
      <t>单件外协加工净量</t>
    </r>
    <r>
      <rPr>
        <sz val="10"/>
        <color indexed="10"/>
        <rFont val="宋体"/>
        <charset val="134"/>
      </rPr>
      <t>C</t>
    </r>
  </si>
  <si>
    <t>外协件工艺信息</t>
  </si>
  <si>
    <r>
      <rPr>
        <sz val="10"/>
        <rFont val="宋体"/>
        <charset val="134"/>
        <scheme val="minor"/>
      </rPr>
      <t xml:space="preserve">合计金额
</t>
    </r>
    <r>
      <rPr>
        <sz val="10"/>
        <color indexed="10"/>
        <rFont val="宋体"/>
        <charset val="134"/>
      </rPr>
      <t>A*B*C</t>
    </r>
  </si>
  <si>
    <t>工艺名称</t>
  </si>
  <si>
    <t>加工设备及型号</t>
  </si>
  <si>
    <t>加工工时（分）</t>
  </si>
  <si>
    <t>设备原值（万元）</t>
  </si>
  <si>
    <t>设备功率（KW）</t>
  </si>
  <si>
    <t>操作人数</t>
  </si>
  <si>
    <t>保留小数点后三位。</t>
  </si>
  <si>
    <t>如镀铬、镀锌等</t>
  </si>
  <si>
    <t>格式：
设备名称+型号</t>
  </si>
  <si>
    <t>外协工艺的生产工时定额</t>
  </si>
  <si>
    <t>保留整数</t>
  </si>
  <si>
    <t>填写设备额定功率</t>
  </si>
  <si>
    <t>该外协工艺涉及的加工人员定额</t>
  </si>
  <si>
    <t>说明：外购、外协件采购时间应于报价填报日期接近</t>
  </si>
  <si>
    <t>（第3页，共8页）</t>
  </si>
  <si>
    <t>加工明细表</t>
  </si>
  <si>
    <t>厂房分摊测算表</t>
  </si>
  <si>
    <t>工序名称</t>
  </si>
  <si>
    <t>设备</t>
  </si>
  <si>
    <r>
      <rPr>
        <sz val="10"/>
        <rFont val="宋体"/>
        <charset val="134"/>
        <scheme val="minor"/>
      </rPr>
      <t xml:space="preserve">工时(分) </t>
    </r>
    <r>
      <rPr>
        <sz val="10"/>
        <color indexed="10"/>
        <rFont val="宋体"/>
        <charset val="134"/>
      </rPr>
      <t>B</t>
    </r>
  </si>
  <si>
    <r>
      <rPr>
        <sz val="10"/>
        <rFont val="宋体"/>
        <charset val="134"/>
        <scheme val="minor"/>
      </rPr>
      <t xml:space="preserve">操作人数（人）
</t>
    </r>
    <r>
      <rPr>
        <sz val="10"/>
        <color indexed="10"/>
        <rFont val="宋体"/>
        <charset val="134"/>
      </rPr>
      <t>C</t>
    </r>
  </si>
  <si>
    <r>
      <rPr>
        <sz val="10"/>
        <rFont val="宋体"/>
        <charset val="134"/>
        <scheme val="minor"/>
      </rPr>
      <t>直接人工费率
（元/分/人）</t>
    </r>
    <r>
      <rPr>
        <sz val="10"/>
        <color indexed="10"/>
        <rFont val="宋体"/>
        <charset val="134"/>
      </rPr>
      <t>D</t>
    </r>
  </si>
  <si>
    <t>制造费率（元/分）</t>
  </si>
  <si>
    <t>费用（元）</t>
  </si>
  <si>
    <r>
      <rPr>
        <sz val="10"/>
        <color theme="1"/>
        <rFont val="宋体"/>
        <charset val="134"/>
        <scheme val="minor"/>
      </rPr>
      <t>厂房年折旧额
（元）</t>
    </r>
    <r>
      <rPr>
        <sz val="10"/>
        <color indexed="10"/>
        <rFont val="宋体"/>
        <charset val="134"/>
      </rPr>
      <t>M</t>
    </r>
  </si>
  <si>
    <r>
      <rPr>
        <sz val="10"/>
        <color theme="1"/>
        <rFont val="宋体"/>
        <charset val="134"/>
        <scheme val="minor"/>
      </rPr>
      <t>上年度营业成本（元）</t>
    </r>
    <r>
      <rPr>
        <sz val="10"/>
        <color indexed="10"/>
        <rFont val="宋体"/>
        <charset val="134"/>
      </rPr>
      <t>N</t>
    </r>
  </si>
  <si>
    <r>
      <rPr>
        <sz val="10"/>
        <color theme="1"/>
        <rFont val="宋体"/>
        <charset val="134"/>
        <scheme val="minor"/>
      </rPr>
      <t xml:space="preserve">分配率
</t>
    </r>
    <r>
      <rPr>
        <sz val="10"/>
        <color indexed="10"/>
        <rFont val="宋体"/>
        <charset val="134"/>
      </rPr>
      <t>P=M/N</t>
    </r>
  </si>
  <si>
    <r>
      <rPr>
        <sz val="10"/>
        <color theme="1"/>
        <rFont val="宋体"/>
        <charset val="134"/>
        <scheme val="minor"/>
      </rPr>
      <t xml:space="preserve">厂房分摊金额（元）
</t>
    </r>
    <r>
      <rPr>
        <sz val="10"/>
        <color indexed="10"/>
        <rFont val="宋体"/>
        <charset val="134"/>
      </rPr>
      <t>Q=（直接材料成本+人工成本+制造费用）*P</t>
    </r>
  </si>
  <si>
    <t>设备名称</t>
  </si>
  <si>
    <r>
      <rPr>
        <sz val="10"/>
        <rFont val="宋体"/>
        <charset val="134"/>
        <scheme val="minor"/>
      </rPr>
      <t>单工序间接人工费率</t>
    </r>
    <r>
      <rPr>
        <sz val="10"/>
        <color indexed="10"/>
        <rFont val="宋体"/>
        <charset val="134"/>
      </rPr>
      <t>E</t>
    </r>
  </si>
  <si>
    <r>
      <rPr>
        <sz val="10"/>
        <rFont val="宋体"/>
        <charset val="134"/>
        <scheme val="minor"/>
      </rPr>
      <t>设备折旧率</t>
    </r>
    <r>
      <rPr>
        <sz val="10"/>
        <color indexed="10"/>
        <rFont val="宋体"/>
        <charset val="134"/>
      </rPr>
      <t>F</t>
    </r>
  </si>
  <si>
    <r>
      <rPr>
        <sz val="10"/>
        <rFont val="宋体"/>
        <charset val="134"/>
        <scheme val="minor"/>
      </rPr>
      <t xml:space="preserve">燃动费率
</t>
    </r>
    <r>
      <rPr>
        <sz val="10"/>
        <color indexed="10"/>
        <rFont val="宋体"/>
        <charset val="134"/>
      </rPr>
      <t>H</t>
    </r>
  </si>
  <si>
    <r>
      <rPr>
        <sz val="10"/>
        <rFont val="宋体"/>
        <charset val="134"/>
        <scheme val="minor"/>
      </rPr>
      <t>机物料消耗及维修费率</t>
    </r>
    <r>
      <rPr>
        <sz val="10"/>
        <color indexed="10"/>
        <rFont val="宋体"/>
        <charset val="134"/>
      </rPr>
      <t>I</t>
    </r>
  </si>
  <si>
    <r>
      <rPr>
        <sz val="10"/>
        <rFont val="宋体"/>
        <charset val="134"/>
        <scheme val="minor"/>
      </rPr>
      <t xml:space="preserve">小计
</t>
    </r>
    <r>
      <rPr>
        <sz val="10"/>
        <color indexed="10"/>
        <rFont val="宋体"/>
        <charset val="134"/>
      </rPr>
      <t>J=E+F+H+I</t>
    </r>
  </si>
  <si>
    <r>
      <rPr>
        <sz val="10"/>
        <rFont val="宋体"/>
        <charset val="134"/>
        <scheme val="minor"/>
      </rPr>
      <t xml:space="preserve">直接人工
</t>
    </r>
    <r>
      <rPr>
        <sz val="10"/>
        <color indexed="10"/>
        <rFont val="宋体"/>
        <charset val="134"/>
      </rPr>
      <t>K=A*B*C*D</t>
    </r>
  </si>
  <si>
    <r>
      <rPr>
        <sz val="10"/>
        <rFont val="宋体"/>
        <charset val="134"/>
        <scheme val="minor"/>
      </rPr>
      <t xml:space="preserve">制造费用
</t>
    </r>
    <r>
      <rPr>
        <sz val="10"/>
        <color indexed="10"/>
        <rFont val="宋体"/>
        <charset val="134"/>
      </rPr>
      <t>L=A*B*J</t>
    </r>
  </si>
  <si>
    <t>泡沫总成</t>
  </si>
  <si>
    <t>发泡工序</t>
  </si>
  <si>
    <t>发泡机</t>
  </si>
  <si>
    <t>（厂房原值-残值）/折旧年限
注：残值率按5%</t>
  </si>
  <si>
    <t>该数值取自上年度财务报表</t>
  </si>
  <si>
    <t>厂房分摊费用为制造费用的一部分，按照分配率*（该零件的材料成本+人工成本+制造费用）核算</t>
  </si>
  <si>
    <t>座椅总成</t>
  </si>
  <si>
    <t>弯管</t>
  </si>
  <si>
    <t>弯管机</t>
  </si>
  <si>
    <t>注塑</t>
  </si>
  <si>
    <t>注塑机MHB0130513</t>
  </si>
  <si>
    <t>MA1200/370</t>
  </si>
  <si>
    <t>装配</t>
  </si>
  <si>
    <t>组装线</t>
  </si>
  <si>
    <t>小计</t>
  </si>
  <si>
    <r>
      <rPr>
        <b/>
        <sz val="10"/>
        <rFont val="宋体"/>
        <charset val="134"/>
        <scheme val="minor"/>
      </rPr>
      <t xml:space="preserve">制造费用合计 </t>
    </r>
    <r>
      <rPr>
        <b/>
        <sz val="10"/>
        <color indexed="10"/>
        <rFont val="宋体"/>
        <charset val="134"/>
      </rPr>
      <t>N=L+Q</t>
    </r>
  </si>
  <si>
    <t>填写供应商BOM清单中二级零件图号</t>
  </si>
  <si>
    <t>工序名称，例如：成型</t>
  </si>
  <si>
    <t>固定资产台账上登记的设备名称，例如：500T液压机</t>
  </si>
  <si>
    <t>固定资产台账上登记的设备规格，例如：XP2CEF-500W</t>
  </si>
  <si>
    <t>批量、正常连续生产的两个部件的下线时间间隔</t>
  </si>
  <si>
    <t>单件、单工序直接作业人员</t>
  </si>
  <si>
    <t>直接生产人员税前工资、保险费、福利费及其它；
除工种工资存在较大差异的情况，建议采用平均值</t>
  </si>
  <si>
    <t>车间管理（含车间主任、技术员、统计、核算、调度员、等管理人员）、辅助人员(含转运工人、仓库管理员等辅助生产人员）的工资、福利等；</t>
  </si>
  <si>
    <t>数值取自“制造费率测算”明细页</t>
  </si>
  <si>
    <t>说明：</t>
  </si>
  <si>
    <t>直接人工费率包含直接生产人员税前工资、保险费、福利费及其它；</t>
  </si>
  <si>
    <t>间接人工费为车间管理、辅助人员的工资、福利等；</t>
  </si>
  <si>
    <t>设备折旧、燃动费率、机物料消耗及维修费率具体核算过程请列明于第5页；</t>
  </si>
  <si>
    <t>（第4页，共8页）</t>
  </si>
  <si>
    <t>制造费率测算明细表</t>
  </si>
  <si>
    <t>设备信息</t>
  </si>
  <si>
    <t>燃动信息</t>
  </si>
  <si>
    <t>设备年运行</t>
  </si>
  <si>
    <t>其它费用</t>
  </si>
  <si>
    <t>设备年生产工时</t>
  </si>
  <si>
    <r>
      <rPr>
        <sz val="10"/>
        <color theme="1"/>
        <rFont val="宋体"/>
        <charset val="134"/>
        <scheme val="minor"/>
      </rPr>
      <t>设备折旧率
（元/分）
(</t>
    </r>
    <r>
      <rPr>
        <sz val="10"/>
        <color indexed="10"/>
        <rFont val="宋体"/>
        <charset val="134"/>
      </rPr>
      <t>A3-A1*A2)/(A4-A5)/E3/60</t>
    </r>
  </si>
  <si>
    <r>
      <rPr>
        <sz val="10"/>
        <color theme="1"/>
        <rFont val="宋体"/>
        <charset val="134"/>
        <scheme val="minor"/>
      </rPr>
      <t xml:space="preserve">燃动费率（元/分）
</t>
    </r>
    <r>
      <rPr>
        <sz val="10"/>
        <color indexed="10"/>
        <rFont val="宋体"/>
        <charset val="134"/>
      </rPr>
      <t>(B1*B2*B4+B3*B5)/60</t>
    </r>
  </si>
  <si>
    <r>
      <rPr>
        <sz val="10"/>
        <color theme="1"/>
        <rFont val="宋体"/>
        <charset val="134"/>
        <scheme val="minor"/>
      </rPr>
      <t xml:space="preserve">机物料消耗及维修费率（元/分）
</t>
    </r>
    <r>
      <rPr>
        <sz val="10"/>
        <color indexed="10"/>
        <rFont val="宋体"/>
        <charset val="134"/>
      </rPr>
      <t>(D1+D2)/E3/60</t>
    </r>
  </si>
  <si>
    <r>
      <rPr>
        <sz val="10"/>
        <color theme="1"/>
        <rFont val="宋体"/>
        <charset val="134"/>
        <scheme val="minor"/>
      </rPr>
      <t xml:space="preserve">设备原值
(元)
</t>
    </r>
    <r>
      <rPr>
        <sz val="10"/>
        <color indexed="10"/>
        <rFont val="宋体"/>
        <charset val="134"/>
      </rPr>
      <t>A1</t>
    </r>
  </si>
  <si>
    <r>
      <rPr>
        <sz val="10"/>
        <color theme="1"/>
        <rFont val="宋体"/>
        <charset val="134"/>
        <scheme val="minor"/>
      </rPr>
      <t xml:space="preserve">设备残值率
(元)
</t>
    </r>
    <r>
      <rPr>
        <sz val="10"/>
        <color indexed="10"/>
        <rFont val="宋体"/>
        <charset val="134"/>
      </rPr>
      <t>A2</t>
    </r>
  </si>
  <si>
    <r>
      <rPr>
        <sz val="10"/>
        <color theme="1"/>
        <rFont val="宋体"/>
        <charset val="134"/>
        <scheme val="minor"/>
      </rPr>
      <t xml:space="preserve">设备净值
(元)
</t>
    </r>
    <r>
      <rPr>
        <sz val="10"/>
        <color indexed="10"/>
        <rFont val="宋体"/>
        <charset val="134"/>
      </rPr>
      <t>A3</t>
    </r>
  </si>
  <si>
    <r>
      <rPr>
        <sz val="10"/>
        <color theme="1"/>
        <rFont val="宋体"/>
        <charset val="134"/>
        <scheme val="minor"/>
      </rPr>
      <t xml:space="preserve">折旧年限（年)
</t>
    </r>
    <r>
      <rPr>
        <sz val="10"/>
        <color indexed="10"/>
        <rFont val="宋体"/>
        <charset val="134"/>
      </rPr>
      <t>A4</t>
    </r>
  </si>
  <si>
    <r>
      <rPr>
        <sz val="10"/>
        <color theme="1"/>
        <rFont val="宋体"/>
        <charset val="134"/>
        <scheme val="minor"/>
      </rPr>
      <t xml:space="preserve">已提折旧年限（年)
</t>
    </r>
    <r>
      <rPr>
        <sz val="10"/>
        <color indexed="10"/>
        <rFont val="宋体"/>
        <charset val="134"/>
      </rPr>
      <t>A5</t>
    </r>
  </si>
  <si>
    <r>
      <rPr>
        <sz val="10"/>
        <color theme="1"/>
        <rFont val="宋体"/>
        <charset val="134"/>
        <scheme val="minor"/>
      </rPr>
      <t>设备额定功率（kw/h）</t>
    </r>
    <r>
      <rPr>
        <sz val="10"/>
        <color indexed="10"/>
        <rFont val="宋体"/>
        <charset val="134"/>
      </rPr>
      <t>B1</t>
    </r>
  </si>
  <si>
    <r>
      <rPr>
        <sz val="10"/>
        <color theme="1"/>
        <rFont val="宋体"/>
        <charset val="134"/>
        <scheme val="minor"/>
      </rPr>
      <t xml:space="preserve">设备功率有效输出（%）
</t>
    </r>
    <r>
      <rPr>
        <sz val="10"/>
        <color indexed="10"/>
        <rFont val="宋体"/>
        <charset val="134"/>
      </rPr>
      <t>B2</t>
    </r>
  </si>
  <si>
    <r>
      <rPr>
        <sz val="10"/>
        <color theme="1"/>
        <rFont val="宋体"/>
        <charset val="134"/>
        <scheme val="minor"/>
      </rPr>
      <t>天然气单位耗量（m</t>
    </r>
    <r>
      <rPr>
        <vertAlign val="superscript"/>
        <sz val="10"/>
        <color indexed="8"/>
        <rFont val="宋体"/>
        <charset val="134"/>
      </rPr>
      <t>3</t>
    </r>
    <r>
      <rPr>
        <sz val="10"/>
        <color indexed="8"/>
        <rFont val="宋体"/>
        <charset val="134"/>
      </rPr>
      <t xml:space="preserve">/h）
</t>
    </r>
    <r>
      <rPr>
        <sz val="10"/>
        <color indexed="10"/>
        <rFont val="宋体"/>
        <charset val="134"/>
      </rPr>
      <t>B3</t>
    </r>
  </si>
  <si>
    <r>
      <rPr>
        <sz val="10"/>
        <color theme="1"/>
        <rFont val="宋体"/>
        <charset val="134"/>
        <scheme val="minor"/>
      </rPr>
      <t xml:space="preserve">电费
（元/kw）
</t>
    </r>
    <r>
      <rPr>
        <sz val="10"/>
        <color indexed="10"/>
        <rFont val="宋体"/>
        <charset val="134"/>
      </rPr>
      <t>B4</t>
    </r>
  </si>
  <si>
    <r>
      <rPr>
        <sz val="10"/>
        <color theme="1"/>
        <rFont val="宋体"/>
        <charset val="134"/>
        <scheme val="minor"/>
      </rPr>
      <t>气费（元/m</t>
    </r>
    <r>
      <rPr>
        <vertAlign val="superscript"/>
        <sz val="10"/>
        <color indexed="8"/>
        <rFont val="宋体"/>
        <charset val="134"/>
      </rPr>
      <t>3</t>
    </r>
    <r>
      <rPr>
        <sz val="10"/>
        <color indexed="8"/>
        <rFont val="宋体"/>
        <charset val="134"/>
      </rPr>
      <t xml:space="preserve">）
</t>
    </r>
    <r>
      <rPr>
        <sz val="10"/>
        <color indexed="10"/>
        <rFont val="宋体"/>
        <charset val="134"/>
      </rPr>
      <t>B5</t>
    </r>
  </si>
  <si>
    <r>
      <rPr>
        <sz val="10"/>
        <color theme="1"/>
        <rFont val="宋体"/>
        <charset val="134"/>
        <scheme val="minor"/>
      </rPr>
      <t xml:space="preserve">机物料消耗费用（元/年）
</t>
    </r>
    <r>
      <rPr>
        <sz val="10"/>
        <color indexed="10"/>
        <rFont val="宋体"/>
        <charset val="134"/>
      </rPr>
      <t>D1</t>
    </r>
  </si>
  <si>
    <r>
      <rPr>
        <sz val="10"/>
        <color theme="1"/>
        <rFont val="宋体"/>
        <charset val="134"/>
        <scheme val="minor"/>
      </rPr>
      <t xml:space="preserve">维修保养费用（元/年）
</t>
    </r>
    <r>
      <rPr>
        <sz val="10"/>
        <color indexed="10"/>
        <rFont val="宋体"/>
        <charset val="134"/>
      </rPr>
      <t>D2</t>
    </r>
  </si>
  <si>
    <r>
      <rPr>
        <sz val="10"/>
        <color theme="1"/>
        <rFont val="宋体"/>
        <charset val="134"/>
        <scheme val="minor"/>
      </rPr>
      <t xml:space="preserve">设备日有效工作小时数（h/日）
</t>
    </r>
    <r>
      <rPr>
        <sz val="10"/>
        <color indexed="10"/>
        <rFont val="宋体"/>
        <charset val="134"/>
      </rPr>
      <t>E1</t>
    </r>
  </si>
  <si>
    <r>
      <rPr>
        <sz val="10"/>
        <color theme="1"/>
        <rFont val="宋体"/>
        <charset val="134"/>
        <scheme val="minor"/>
      </rPr>
      <t xml:space="preserve">设备年有效工作天数 （日/年）
</t>
    </r>
    <r>
      <rPr>
        <sz val="10"/>
        <color indexed="10"/>
        <rFont val="宋体"/>
        <charset val="134"/>
      </rPr>
      <t>E2</t>
    </r>
  </si>
  <si>
    <r>
      <rPr>
        <sz val="10"/>
        <color theme="1"/>
        <rFont val="宋体"/>
        <charset val="134"/>
        <scheme val="minor"/>
      </rPr>
      <t xml:space="preserve">设备全年有效工作小时数（h/年）
</t>
    </r>
    <r>
      <rPr>
        <sz val="10"/>
        <color indexed="10"/>
        <rFont val="宋体"/>
        <charset val="134"/>
      </rPr>
      <t>E3=E1*E2</t>
    </r>
  </si>
  <si>
    <t>发泡</t>
  </si>
  <si>
    <t>环形发泡线MHB0130382+环保设备</t>
  </si>
  <si>
    <t>工位</t>
  </si>
  <si>
    <t>弯管机 MHB0130069</t>
  </si>
  <si>
    <t>SB-39X4A-2S</t>
  </si>
  <si>
    <t>注塑机MHB0130511</t>
  </si>
  <si>
    <t>MA3200/1700</t>
  </si>
  <si>
    <t>保护弧焊机MHB0130185</t>
  </si>
  <si>
    <t>NB-350IGBT</t>
  </si>
  <si>
    <t>电泳线MHB0130307</t>
  </si>
  <si>
    <t>组装</t>
  </si>
  <si>
    <t>H4驾驶员座椅装配治具线</t>
  </si>
  <si>
    <t xml:space="preserve">与“加工明细”页的工序名称对应
</t>
  </si>
  <si>
    <t>与“加工明细”页的设备名称对应</t>
  </si>
  <si>
    <t>固定资产台账登记的设备原值</t>
  </si>
  <si>
    <t>一般按4%-10%考虑</t>
  </si>
  <si>
    <t>固定资产台账登记的设备净值</t>
  </si>
  <si>
    <t>一般按10-15年进行折旧</t>
  </si>
  <si>
    <t>本年年份-购买设备年份</t>
  </si>
  <si>
    <t>该工序所有作业设备的额定功率之和</t>
  </si>
  <si>
    <t>该工序所有生产设备的总和有效输出</t>
  </si>
  <si>
    <t>该工序直接生产设备单位小时耗气量</t>
  </si>
  <si>
    <t>上年度全年电费平均水平=全年电费/全年用电量</t>
  </si>
  <si>
    <t>上年度全年气费平均水平=全年气费/全年用电量</t>
  </si>
  <si>
    <t>根据机物料消耗台账信息填写</t>
  </si>
  <si>
    <t>根据设备维修台账填写</t>
  </si>
  <si>
    <t>该工序直接生产设备上年度平均日工作小时数</t>
  </si>
  <si>
    <t>该工序直接生产设备上年度工作天数</t>
  </si>
  <si>
    <t>根据工时计算</t>
  </si>
  <si>
    <t>设备折旧主要是针对设备净值的剩余年限折旧，设备原值折旧一般按10-15年进行折旧，残值率一般按4-10%考虑；</t>
  </si>
  <si>
    <t>设备功率有效输出：因设备标示额定功率均为峰值工率，实际输出一般小于该值；</t>
  </si>
  <si>
    <t>机物料消耗费用、维护保养费用是针对该设备的年度总费用开支计算；</t>
  </si>
  <si>
    <t>设备年生产工时不含维护、开机预热等非生产时间；</t>
  </si>
  <si>
    <t>（第5页，共8页）</t>
  </si>
  <si>
    <t>期间费用表</t>
  </si>
  <si>
    <t>费用说明</t>
  </si>
  <si>
    <r>
      <rPr>
        <sz val="10"/>
        <rFont val="宋体"/>
        <charset val="134"/>
        <scheme val="minor"/>
      </rPr>
      <t xml:space="preserve">金额（元）
</t>
    </r>
    <r>
      <rPr>
        <sz val="10"/>
        <color indexed="10"/>
        <rFont val="宋体"/>
        <charset val="134"/>
      </rPr>
      <t>（B=制造成本*A）</t>
    </r>
    <r>
      <rPr>
        <sz val="10"/>
        <rFont val="宋体"/>
        <charset val="134"/>
      </rPr>
      <t xml:space="preserve">
</t>
    </r>
  </si>
  <si>
    <r>
      <rPr>
        <sz val="10"/>
        <rFont val="宋体"/>
        <charset val="134"/>
        <scheme val="minor"/>
      </rPr>
      <t xml:space="preserve">制造成本的百分比%
</t>
    </r>
    <r>
      <rPr>
        <sz val="10"/>
        <color indexed="10"/>
        <rFont val="宋体"/>
        <charset val="134"/>
      </rPr>
      <t>A</t>
    </r>
  </si>
  <si>
    <r>
      <rPr>
        <sz val="10"/>
        <rFont val="宋体"/>
        <charset val="134"/>
        <scheme val="minor"/>
      </rPr>
      <t xml:space="preserve">上年会计报表中费用总额
</t>
    </r>
    <r>
      <rPr>
        <sz val="10"/>
        <color indexed="10"/>
        <rFont val="宋体"/>
        <charset val="134"/>
      </rPr>
      <t>C</t>
    </r>
  </si>
  <si>
    <r>
      <rPr>
        <sz val="10"/>
        <rFont val="宋体"/>
        <charset val="134"/>
        <scheme val="minor"/>
      </rPr>
      <t xml:space="preserve">上年总工时
(h/年)
</t>
    </r>
    <r>
      <rPr>
        <sz val="10"/>
        <color indexed="10"/>
        <rFont val="宋体"/>
        <charset val="134"/>
      </rPr>
      <t>D</t>
    </r>
  </si>
  <si>
    <r>
      <rPr>
        <sz val="10"/>
        <rFont val="宋体"/>
        <charset val="134"/>
        <scheme val="minor"/>
      </rPr>
      <t xml:space="preserve">分配率(元/h)
</t>
    </r>
    <r>
      <rPr>
        <sz val="10"/>
        <color indexed="10"/>
        <rFont val="宋体"/>
        <charset val="134"/>
      </rPr>
      <t>E=C/D</t>
    </r>
  </si>
  <si>
    <t>管理费用（包含研发费用）</t>
  </si>
  <si>
    <t>销售费用 (不含包装和运输费用)</t>
  </si>
  <si>
    <t>企业员工数量信息</t>
  </si>
  <si>
    <t>员工数量</t>
  </si>
  <si>
    <t>分类</t>
  </si>
  <si>
    <t>当年(人)</t>
  </si>
  <si>
    <t>上年(人)</t>
  </si>
  <si>
    <t>管理人员</t>
  </si>
  <si>
    <t>销售人员</t>
  </si>
  <si>
    <t>生产人员</t>
  </si>
  <si>
    <t>直接生产人员</t>
  </si>
  <si>
    <t>车间管理、辅助人员</t>
  </si>
  <si>
    <t>管理费用包含行政管理人员工资福利、差旅费、办公楼折旧、修理水电费、保险等、设计研发费等；</t>
  </si>
  <si>
    <t>财务费用包含利息净支出（减利息收入）、金融机构手续费等；</t>
  </si>
  <si>
    <r>
      <rPr>
        <sz val="9"/>
        <color indexed="8"/>
        <rFont val="宋体"/>
        <charset val="134"/>
      </rPr>
      <t>销售费用包含销售人员工资福利、差旅费、广告、三包费等；</t>
    </r>
    <r>
      <rPr>
        <b/>
        <sz val="9"/>
        <color indexed="10"/>
        <rFont val="宋体"/>
        <charset val="134"/>
      </rPr>
      <t>不包含包装、运输费用；</t>
    </r>
  </si>
  <si>
    <t>（第6页，共8页）</t>
  </si>
  <si>
    <t>包装运输明细表</t>
  </si>
  <si>
    <t xml:space="preserve"> 1、包装费用</t>
  </si>
  <si>
    <t>类别</t>
  </si>
  <si>
    <t>可重复性</t>
  </si>
  <si>
    <t>包装名称</t>
  </si>
  <si>
    <t>包装材料</t>
  </si>
  <si>
    <t>包装材料规格</t>
  </si>
  <si>
    <t>长
(mm)</t>
  </si>
  <si>
    <t>宽
(mm)</t>
  </si>
  <si>
    <t>高
(mm)</t>
  </si>
  <si>
    <r>
      <rPr>
        <sz val="10"/>
        <color theme="1"/>
        <rFont val="宋体"/>
        <charset val="134"/>
        <scheme val="minor"/>
      </rPr>
      <t>单价（元）</t>
    </r>
    <r>
      <rPr>
        <sz val="10"/>
        <color indexed="10"/>
        <rFont val="宋体"/>
        <charset val="134"/>
      </rPr>
      <t>A</t>
    </r>
  </si>
  <si>
    <r>
      <rPr>
        <sz val="10"/>
        <rFont val="宋体"/>
        <charset val="134"/>
        <scheme val="minor"/>
      </rPr>
      <t>每个包装物可包装零件数量</t>
    </r>
    <r>
      <rPr>
        <sz val="10"/>
        <color indexed="10"/>
        <rFont val="宋体"/>
        <charset val="134"/>
      </rPr>
      <t xml:space="preserve"> B</t>
    </r>
  </si>
  <si>
    <r>
      <rPr>
        <sz val="10"/>
        <rFont val="宋体"/>
        <charset val="134"/>
        <scheme val="minor"/>
      </rPr>
      <t xml:space="preserve">寿命周期(次数) </t>
    </r>
    <r>
      <rPr>
        <sz val="10"/>
        <color indexed="10"/>
        <rFont val="宋体"/>
        <charset val="134"/>
      </rPr>
      <t>C</t>
    </r>
  </si>
  <si>
    <r>
      <rPr>
        <sz val="10"/>
        <rFont val="宋体"/>
        <charset val="134"/>
        <scheme val="minor"/>
      </rPr>
      <t>单件包装成本（元）</t>
    </r>
    <r>
      <rPr>
        <sz val="10"/>
        <color indexed="10"/>
        <rFont val="宋体"/>
        <charset val="134"/>
      </rPr>
      <t>D=A/B 或 A/B/C</t>
    </r>
  </si>
  <si>
    <t>外包装</t>
  </si>
  <si>
    <t>围板箱</t>
  </si>
  <si>
    <t>包装箱</t>
  </si>
  <si>
    <t>选项：外包装、内包装、其他包装物</t>
  </si>
  <si>
    <t>选项：
一次性包装、可重复利用包装。</t>
  </si>
  <si>
    <t>包装物的名称，如：纸箱、木托盘、塑料袋等</t>
  </si>
  <si>
    <t>如：瓦楞纸、木材、塑料等</t>
  </si>
  <si>
    <t>如纸箱的材质规格：三层瓦楞纸、五层瓦楞纸等</t>
  </si>
  <si>
    <t>填写外包装尺寸</t>
  </si>
  <si>
    <t>按照包装方案填写</t>
  </si>
  <si>
    <t>“可重复使用包装”增填此处</t>
  </si>
  <si>
    <t xml:space="preserve">①一次性包装成本=A/B;
②可重复利用包装成本=A/B/C
</t>
  </si>
  <si>
    <t>2、运输费用</t>
  </si>
  <si>
    <t>运输方式</t>
  </si>
  <si>
    <t>运输模式</t>
  </si>
  <si>
    <t>发货地</t>
  </si>
  <si>
    <t>交货地</t>
  </si>
  <si>
    <t>运输距离（km)</t>
  </si>
  <si>
    <t xml:space="preserve">车辆类型 </t>
  </si>
  <si>
    <t xml:space="preserve">核定载质量
（t） </t>
  </si>
  <si>
    <t>车辆规格-长（m）</t>
  </si>
  <si>
    <t>货箱规格(内)-长（m）</t>
  </si>
  <si>
    <t>货箱规格(内)-宽（m）</t>
  </si>
  <si>
    <t>货箱规格(内)-高（m）</t>
  </si>
  <si>
    <t>交货位置</t>
  </si>
  <si>
    <t>运输公司</t>
  </si>
  <si>
    <t xml:space="preserve">包装箱（或料架）数/车： </t>
  </si>
  <si>
    <r>
      <rPr>
        <sz val="10"/>
        <rFont val="宋体"/>
        <charset val="134"/>
        <scheme val="minor"/>
      </rPr>
      <t>零件数/车（/t/m³）</t>
    </r>
    <r>
      <rPr>
        <sz val="10"/>
        <color indexed="10"/>
        <rFont val="宋体"/>
        <charset val="134"/>
      </rPr>
      <t>A</t>
    </r>
  </si>
  <si>
    <r>
      <rPr>
        <sz val="10"/>
        <rFont val="宋体"/>
        <charset val="134"/>
        <scheme val="minor"/>
      </rPr>
      <t>运输费用（元）</t>
    </r>
    <r>
      <rPr>
        <sz val="10"/>
        <color indexed="10"/>
        <rFont val="宋体"/>
        <charset val="134"/>
      </rPr>
      <t>B</t>
    </r>
    <r>
      <rPr>
        <sz val="10"/>
        <rFont val="宋体"/>
        <charset val="134"/>
      </rPr>
      <t xml:space="preserve"> </t>
    </r>
  </si>
  <si>
    <r>
      <rPr>
        <sz val="10"/>
        <rFont val="宋体"/>
        <charset val="134"/>
        <scheme val="minor"/>
      </rPr>
      <t>每个零件运输费用（元）</t>
    </r>
    <r>
      <rPr>
        <sz val="10"/>
        <color indexed="10"/>
        <rFont val="宋体"/>
        <charset val="134"/>
      </rPr>
      <t>B/A</t>
    </r>
  </si>
  <si>
    <t>公路运输</t>
  </si>
  <si>
    <t>整车</t>
  </si>
  <si>
    <t>河北黄骅</t>
  </si>
  <si>
    <t>诸城</t>
  </si>
  <si>
    <t>9.6米</t>
  </si>
  <si>
    <t>9.6m</t>
  </si>
  <si>
    <t>RDC库</t>
  </si>
  <si>
    <t>元/车</t>
  </si>
  <si>
    <t>选项：公路运输、铁路运输、水路运输、航空运输</t>
  </si>
  <si>
    <t>选项：整车、零担重货、零担轻货</t>
  </si>
  <si>
    <t>格式：
长途运输：
（省）+（市）+（县）
例：山东潍坊诸城
短途运输：
（省）+（市）+（县）+详细地址</t>
  </si>
  <si>
    <t>发货地与交货地质之间的运输距离</t>
  </si>
  <si>
    <t>厢式货车、仓栅式货车、栏板式货车、平板式货车、罐式货车、集装箱货车</t>
  </si>
  <si>
    <t>该车辆设计规定装载货物的标准质量。单位为吨。</t>
  </si>
  <si>
    <t>写车辆长度，单位为m。
例：9 表示9m货车</t>
  </si>
  <si>
    <t>填写货箱内部尺寸</t>
  </si>
  <si>
    <t>选项：
VMI库、RDC库、工位。</t>
  </si>
  <si>
    <t>写全称</t>
  </si>
  <si>
    <t>每车的包装箱或料架（循环器具）的数量</t>
  </si>
  <si>
    <t>整车运输：零件数/车；
零担：零件数/t或m³</t>
  </si>
  <si>
    <t>选项：
整车模式：元/车；
零担重货模式：元/t；
零担轻货模式：元/m3。</t>
  </si>
  <si>
    <t xml:space="preserve">整车运输：整车的运输费用；
零担：约定方式的单位价格。
</t>
  </si>
  <si>
    <t>按照公式计算</t>
  </si>
  <si>
    <t>（第7页，共8页）</t>
  </si>
  <si>
    <t>工装明细表</t>
  </si>
  <si>
    <t>以下含税</t>
  </si>
  <si>
    <t>零件图号</t>
  </si>
  <si>
    <t>工装类别</t>
  </si>
  <si>
    <t>工装名称</t>
  </si>
  <si>
    <t>工装尺寸
(长*宽*高)</t>
  </si>
  <si>
    <t>工装主要工作部分材料</t>
  </si>
  <si>
    <t>制造商</t>
  </si>
  <si>
    <t>工装价格（元）</t>
  </si>
  <si>
    <r>
      <rPr>
        <sz val="10"/>
        <rFont val="宋体"/>
        <charset val="134"/>
        <scheme val="minor"/>
      </rPr>
      <t xml:space="preserve">分摊数量（件）
</t>
    </r>
    <r>
      <rPr>
        <sz val="10"/>
        <color indexed="10"/>
        <rFont val="宋体"/>
        <charset val="134"/>
      </rPr>
      <t>B</t>
    </r>
  </si>
  <si>
    <r>
      <rPr>
        <sz val="10"/>
        <rFont val="宋体"/>
        <charset val="134"/>
        <scheme val="minor"/>
      </rPr>
      <t xml:space="preserve">分摊额
（元/件）
</t>
    </r>
    <r>
      <rPr>
        <sz val="10"/>
        <color indexed="10"/>
        <rFont val="宋体"/>
        <charset val="134"/>
      </rPr>
      <t>A/B</t>
    </r>
  </si>
  <si>
    <t>地址</t>
  </si>
  <si>
    <t>主机厂
现金支付</t>
  </si>
  <si>
    <r>
      <rPr>
        <sz val="10"/>
        <rFont val="宋体"/>
        <charset val="134"/>
        <scheme val="minor"/>
      </rPr>
      <t xml:space="preserve">分摊
</t>
    </r>
    <r>
      <rPr>
        <sz val="10"/>
        <color indexed="10"/>
        <rFont val="宋体"/>
        <charset val="134"/>
      </rPr>
      <t>A</t>
    </r>
  </si>
  <si>
    <t>填写工艺名称：如冲压工艺</t>
  </si>
  <si>
    <t>如：模具、检具、夹具</t>
  </si>
  <si>
    <t>如：冲压模具</t>
  </si>
  <si>
    <t>单位：mm,
填写如1400*2560*10000</t>
  </si>
  <si>
    <t>填写主要材质的牌号，如：Cr12mv</t>
  </si>
  <si>
    <t>根据与采购商务的支付方式，填写现金支付金额</t>
  </si>
  <si>
    <t>根据与采购商务的支付方式，填写需在零件中的分摊金额</t>
  </si>
  <si>
    <t>该工装总金额</t>
  </si>
  <si>
    <t>约定的分摊零件数量</t>
  </si>
  <si>
    <t>按公式计算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</si>
</sst>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43" formatCode="_ * #,##0.00_ ;_ * \-#,##0.00_ ;_ * &quot;-&quot;??_ ;_ @_ "/>
    <numFmt numFmtId="178" formatCode="_ \¥* #,##0.00_ ;_ \¥* \-#,##0.00_ ;_ \¥* &quot;-&quot;??_ ;_ @_ "/>
    <numFmt numFmtId="179" formatCode="_(* #,##0.00_);_(* \(#,##0.00\);_(* &quot;-&quot;??_);_(@_)"/>
    <numFmt numFmtId="180" formatCode="0.00_ "/>
    <numFmt numFmtId="181" formatCode="0_ "/>
    <numFmt numFmtId="182" formatCode="#,##0.00_ ;\-#,##0.00\ "/>
    <numFmt numFmtId="183" formatCode="#,##0.000_ "/>
    <numFmt numFmtId="184" formatCode="#,##0_ "/>
    <numFmt numFmtId="185" formatCode="0_);[Red]\(0\)"/>
    <numFmt numFmtId="186" formatCode="_ * #,##0_ ;_ * \-#,##0_ ;_ * &quot;-&quot;??_ ;_ @_ "/>
    <numFmt numFmtId="187" formatCode="0.00_);[Red]\(0.00\)"/>
    <numFmt numFmtId="188" formatCode="0.0"/>
    <numFmt numFmtId="189" formatCode="#,##0.00_ "/>
    <numFmt numFmtId="190" formatCode="0.000_ "/>
    <numFmt numFmtId="191" formatCode="0.00;[Red]0.00"/>
    <numFmt numFmtId="192" formatCode="yyyy\.mm"/>
    <numFmt numFmtId="193" formatCode="0.000"/>
  </numFmts>
  <fonts count="49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  <scheme val="minor"/>
    </font>
    <font>
      <sz val="8"/>
      <color rgb="FFFF0000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6"/>
      <color indexed="8"/>
      <name val="宋体"/>
      <charset val="134"/>
    </font>
    <font>
      <b/>
      <sz val="11"/>
      <color theme="1"/>
      <name val="宋体"/>
      <charset val="134"/>
      <scheme val="minor"/>
    </font>
    <font>
      <b/>
      <sz val="10"/>
      <name val="微软雅黑"/>
      <charset val="134"/>
    </font>
    <font>
      <b/>
      <sz val="10"/>
      <color theme="1"/>
      <name val="微软雅黑"/>
      <charset val="134"/>
    </font>
    <font>
      <b/>
      <sz val="10"/>
      <color rgb="FFFF0000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0"/>
      <color indexed="8"/>
      <name val="宋体"/>
      <charset val="134"/>
      <scheme val="minor"/>
    </font>
    <font>
      <b/>
      <sz val="9"/>
      <color theme="1"/>
      <name val="宋体"/>
      <charset val="134"/>
      <scheme val="minor"/>
    </font>
    <font>
      <b/>
      <sz val="16"/>
      <name val="宋体"/>
      <charset val="134"/>
      <scheme val="minor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sz val="9"/>
      <color indexed="8"/>
      <name val="宋体"/>
      <charset val="134"/>
      <scheme val="minor"/>
    </font>
    <font>
      <sz val="9"/>
      <color rgb="FF000000"/>
      <name val="宋体"/>
      <charset val="134"/>
    </font>
    <font>
      <b/>
      <sz val="16"/>
      <name val="宋体"/>
      <charset val="134"/>
    </font>
    <font>
      <sz val="11"/>
      <color rgb="FFFF0000"/>
      <name val="宋体"/>
      <charset val="134"/>
      <scheme val="minor"/>
    </font>
    <font>
      <b/>
      <sz val="10"/>
      <name val="Arial"/>
      <family val="2"/>
    </font>
    <font>
      <sz val="14"/>
      <color theme="1"/>
      <name val="宋体"/>
      <charset val="134"/>
      <scheme val="minor"/>
    </font>
    <font>
      <sz val="8"/>
      <color rgb="FFFF0000"/>
      <name val="宋体"/>
      <charset val="134"/>
    </font>
    <font>
      <b/>
      <sz val="14"/>
      <name val="宋体"/>
      <charset val="134"/>
    </font>
    <font>
      <sz val="9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name val="Times New Roman"/>
      <family val="1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color indexed="8"/>
      <name val="Arial"/>
      <family val="2"/>
    </font>
    <font>
      <sz val="11"/>
      <color rgb="FF9C0006"/>
      <name val="宋体"/>
      <charset val="134"/>
      <scheme val="minor"/>
    </font>
    <font>
      <sz val="10"/>
      <name val="Arial"/>
      <family val="2"/>
    </font>
    <font>
      <sz val="11"/>
      <color rgb="FF006100"/>
      <name val="宋体"/>
      <charset val="134"/>
      <scheme val="minor"/>
    </font>
    <font>
      <sz val="10"/>
      <color indexed="10"/>
      <name val="宋体"/>
      <charset val="134"/>
    </font>
    <font>
      <b/>
      <sz val="10"/>
      <name val="Times New Roman"/>
      <family val="1"/>
    </font>
    <font>
      <b/>
      <sz val="10"/>
      <color indexed="30"/>
      <name val="宋体"/>
      <charset val="134"/>
    </font>
    <font>
      <b/>
      <sz val="10"/>
      <color indexed="10"/>
      <name val="宋体"/>
      <charset val="134"/>
    </font>
    <font>
      <b/>
      <sz val="10"/>
      <color indexed="12"/>
      <name val="宋体"/>
      <charset val="134"/>
    </font>
    <font>
      <vertAlign val="superscript"/>
      <sz val="10"/>
      <color indexed="8"/>
      <name val="宋体"/>
      <charset val="134"/>
    </font>
    <font>
      <sz val="9"/>
      <color indexed="8"/>
      <name val="宋体"/>
      <charset val="134"/>
    </font>
    <font>
      <b/>
      <sz val="9"/>
      <color indexed="10"/>
      <name val="宋体"/>
      <charset val="134"/>
    </font>
    <font>
      <b/>
      <sz val="14"/>
      <color indexed="8"/>
      <name val="宋体"/>
      <charset val="134"/>
    </font>
    <font>
      <sz val="14"/>
      <color indexed="8"/>
      <name val="宋体"/>
      <charset val="134"/>
    </font>
    <font>
      <sz val="9"/>
      <name val="宋体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</borders>
  <cellStyleXfs count="34">
    <xf numFmtId="0" fontId="0" fillId="0" borderId="0">
      <alignment vertical="center"/>
    </xf>
    <xf numFmtId="43" fontId="32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33" fillId="0" borderId="0"/>
    <xf numFmtId="0" fontId="34" fillId="0" borderId="0">
      <alignment vertical="top"/>
    </xf>
    <xf numFmtId="9" fontId="31" fillId="0" borderId="0" applyFont="0" applyFill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>
      <alignment vertical="top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2" fillId="0" borderId="0">
      <alignment vertical="center"/>
    </xf>
    <xf numFmtId="0" fontId="33" fillId="0" borderId="0"/>
    <xf numFmtId="0" fontId="33" fillId="0" borderId="0"/>
    <xf numFmtId="0" fontId="32" fillId="0" borderId="0">
      <alignment vertical="center"/>
    </xf>
    <xf numFmtId="0" fontId="33" fillId="0" borderId="0"/>
    <xf numFmtId="0" fontId="33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6" fillId="0" borderId="0"/>
    <xf numFmtId="0" fontId="33" fillId="0" borderId="0">
      <alignment vertical="center"/>
    </xf>
    <xf numFmtId="0" fontId="34" fillId="0" borderId="0">
      <alignment vertical="top"/>
    </xf>
    <xf numFmtId="0" fontId="33" fillId="0" borderId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>
      <alignment vertical="top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178" fontId="33" fillId="0" borderId="0" applyFont="0" applyFill="0" applyBorder="0" applyAlignment="0" applyProtection="0"/>
    <xf numFmtId="179" fontId="33" fillId="0" borderId="0" applyFont="0" applyFill="0" applyBorder="0" applyAlignment="0" applyProtection="0"/>
  </cellStyleXfs>
  <cellXfs count="327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3" fillId="2" borderId="3" xfId="24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0" fontId="4" fillId="2" borderId="3" xfId="0" applyFont="1" applyFill="1" applyBorder="1">
      <alignment vertical="center"/>
    </xf>
    <xf numFmtId="0" fontId="5" fillId="0" borderId="3" xfId="0" applyFont="1" applyBorder="1" applyAlignment="1">
      <alignment horizontal="center" vertical="center"/>
    </xf>
    <xf numFmtId="0" fontId="6" fillId="3" borderId="3" xfId="24" applyFont="1" applyFill="1" applyBorder="1" applyAlignment="1">
      <alignment horizontal="center" vertical="center" wrapText="1"/>
    </xf>
    <xf numFmtId="180" fontId="6" fillId="3" borderId="3" xfId="25" applyNumberFormat="1" applyFont="1" applyFill="1" applyBorder="1" applyAlignment="1">
      <alignment horizontal="left" vertical="center" wrapText="1"/>
    </xf>
    <xf numFmtId="180" fontId="6" fillId="3" borderId="3" xfId="25" applyNumberFormat="1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 wrapText="1"/>
    </xf>
    <xf numFmtId="0" fontId="3" fillId="0" borderId="3" xfId="24" applyFont="1" applyBorder="1" applyAlignment="1">
      <alignment horizontal="center" vertical="center" wrapText="1"/>
    </xf>
    <xf numFmtId="181" fontId="3" fillId="0" borderId="3" xfId="4" applyNumberFormat="1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182" fontId="5" fillId="2" borderId="3" xfId="22" applyNumberFormat="1" applyFont="1" applyFill="1" applyBorder="1" applyAlignment="1">
      <alignment horizontal="center" vertical="center"/>
    </xf>
    <xf numFmtId="0" fontId="2" fillId="2" borderId="3" xfId="24" applyFont="1" applyFill="1" applyBorder="1" applyAlignment="1">
      <alignment vertical="center" wrapText="1"/>
    </xf>
    <xf numFmtId="182" fontId="2" fillId="2" borderId="3" xfId="24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6" fillId="3" borderId="3" xfId="14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6" fillId="3" borderId="3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4" fillId="5" borderId="3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3" fillId="0" borderId="3" xfId="25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0" fontId="9" fillId="0" borderId="0" xfId="0" applyFont="1">
      <alignment vertical="center"/>
    </xf>
    <xf numFmtId="0" fontId="10" fillId="0" borderId="0" xfId="25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0" fontId="6" fillId="3" borderId="3" xfId="0" applyFont="1" applyFill="1" applyBorder="1">
      <alignment vertical="center"/>
    </xf>
    <xf numFmtId="2" fontId="6" fillId="0" borderId="0" xfId="0" applyNumberFormat="1" applyFont="1" applyAlignment="1">
      <alignment horizontal="center" vertical="center"/>
    </xf>
    <xf numFmtId="10" fontId="10" fillId="0" borderId="0" xfId="25" applyNumberFormat="1" applyFont="1" applyAlignment="1">
      <alignment horizontal="center" vertical="center" wrapText="1"/>
    </xf>
    <xf numFmtId="184" fontId="3" fillId="0" borderId="3" xfId="16" applyNumberFormat="1" applyFont="1" applyBorder="1" applyAlignment="1">
      <alignment horizontal="center" vertical="center" wrapText="1"/>
    </xf>
    <xf numFmtId="183" fontId="3" fillId="0" borderId="3" xfId="0" applyNumberFormat="1" applyFont="1" applyBorder="1" applyAlignment="1">
      <alignment horizontal="center" vertical="center" wrapText="1"/>
    </xf>
    <xf numFmtId="0" fontId="4" fillId="0" borderId="3" xfId="0" applyFont="1" applyBorder="1">
      <alignment vertical="center"/>
    </xf>
    <xf numFmtId="2" fontId="4" fillId="0" borderId="3" xfId="0" applyNumberFormat="1" applyFont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top" wrapText="1"/>
    </xf>
    <xf numFmtId="0" fontId="9" fillId="0" borderId="4" xfId="0" applyFont="1" applyBorder="1" applyAlignment="1">
      <alignment horizontal="left" vertical="center"/>
    </xf>
    <xf numFmtId="2" fontId="4" fillId="0" borderId="3" xfId="0" applyNumberFormat="1" applyFont="1" applyBorder="1" applyAlignment="1">
      <alignment horizontal="center" vertical="center" wrapText="1"/>
    </xf>
    <xf numFmtId="0" fontId="4" fillId="0" borderId="0" xfId="0" applyFont="1">
      <alignment vertical="center"/>
    </xf>
    <xf numFmtId="0" fontId="0" fillId="0" borderId="0" xfId="24" applyFont="1" applyAlignment="1">
      <alignment vertical="center" wrapText="1"/>
    </xf>
    <xf numFmtId="0" fontId="3" fillId="0" borderId="3" xfId="0" applyFont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center" wrapText="1"/>
    </xf>
    <xf numFmtId="2" fontId="13" fillId="0" borderId="3" xfId="24" applyNumberFormat="1" applyFont="1" applyBorder="1" applyAlignment="1">
      <alignment horizontal="center" vertical="center" wrapText="1"/>
    </xf>
    <xf numFmtId="9" fontId="13" fillId="0" borderId="3" xfId="2" applyFont="1" applyBorder="1" applyAlignment="1">
      <alignment horizontal="center" vertical="center" wrapText="1"/>
    </xf>
    <xf numFmtId="0" fontId="13" fillId="0" borderId="3" xfId="24" applyFont="1" applyBorder="1" applyAlignment="1">
      <alignment horizontal="center" vertical="center" wrapText="1"/>
    </xf>
    <xf numFmtId="0" fontId="4" fillId="0" borderId="3" xfId="24" applyFont="1" applyBorder="1" applyAlignment="1">
      <alignment horizontal="center" vertical="center" wrapText="1"/>
    </xf>
    <xf numFmtId="0" fontId="4" fillId="0" borderId="3" xfId="24" applyFont="1" applyBorder="1" applyAlignment="1">
      <alignment vertical="center" wrapText="1"/>
    </xf>
    <xf numFmtId="0" fontId="15" fillId="0" borderId="0" xfId="24" applyFont="1" applyAlignment="1">
      <alignment vertical="center" wrapText="1"/>
    </xf>
    <xf numFmtId="0" fontId="13" fillId="0" borderId="0" xfId="24" applyFont="1" applyAlignment="1">
      <alignment vertical="center"/>
    </xf>
    <xf numFmtId="0" fontId="3" fillId="0" borderId="3" xfId="16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185" fontId="17" fillId="0" borderId="3" xfId="0" applyNumberFormat="1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43" fontId="17" fillId="0" borderId="3" xfId="0" applyNumberFormat="1" applyFont="1" applyBorder="1" applyAlignment="1">
      <alignment horizontal="center" vertical="center"/>
    </xf>
    <xf numFmtId="43" fontId="13" fillId="0" borderId="3" xfId="0" applyNumberFormat="1" applyFont="1" applyBorder="1">
      <alignment vertical="center"/>
    </xf>
    <xf numFmtId="9" fontId="13" fillId="0" borderId="3" xfId="0" applyNumberFormat="1" applyFont="1" applyBorder="1" applyAlignment="1">
      <alignment horizontal="center" vertical="center"/>
    </xf>
    <xf numFmtId="2" fontId="13" fillId="0" borderId="3" xfId="0" applyNumberFormat="1" applyFont="1" applyBorder="1">
      <alignment vertical="center"/>
    </xf>
    <xf numFmtId="0" fontId="13" fillId="0" borderId="3" xfId="0" applyFont="1" applyBorder="1">
      <alignment vertical="center"/>
    </xf>
    <xf numFmtId="0" fontId="5" fillId="0" borderId="6" xfId="0" applyFont="1" applyBorder="1" applyAlignment="1">
      <alignment horizontal="center" vertical="center"/>
    </xf>
    <xf numFmtId="0" fontId="13" fillId="0" borderId="3" xfId="0" applyFont="1" applyBorder="1" applyAlignment="1">
      <alignment vertical="center" wrapText="1"/>
    </xf>
    <xf numFmtId="186" fontId="19" fillId="0" borderId="3" xfId="0" applyNumberFormat="1" applyFont="1" applyBorder="1" applyAlignment="1">
      <alignment horizontal="center" vertical="center"/>
    </xf>
    <xf numFmtId="1" fontId="13" fillId="0" borderId="3" xfId="0" applyNumberFormat="1" applyFont="1" applyBorder="1">
      <alignment vertical="center"/>
    </xf>
    <xf numFmtId="0" fontId="5" fillId="0" borderId="3" xfId="0" applyFont="1" applyBorder="1" applyAlignment="1">
      <alignment horizontal="center"/>
    </xf>
    <xf numFmtId="0" fontId="6" fillId="3" borderId="6" xfId="0" applyFont="1" applyFill="1" applyBorder="1" applyAlignment="1">
      <alignment horizontal="center" vertical="center" wrapText="1"/>
    </xf>
    <xf numFmtId="0" fontId="6" fillId="3" borderId="3" xfId="16" applyFont="1" applyFill="1" applyBorder="1" applyAlignment="1">
      <alignment horizontal="center" vertical="center" wrapText="1"/>
    </xf>
    <xf numFmtId="0" fontId="4" fillId="0" borderId="1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1" xfId="0" applyFont="1" applyBorder="1" applyAlignment="1">
      <alignment horizontal="center" vertical="center" wrapText="1"/>
    </xf>
    <xf numFmtId="0" fontId="13" fillId="0" borderId="1" xfId="0" applyFont="1" applyBorder="1">
      <alignment vertical="center"/>
    </xf>
    <xf numFmtId="187" fontId="18" fillId="0" borderId="3" xfId="0" applyNumberFormat="1" applyFont="1" applyBorder="1" applyAlignment="1">
      <alignment horizontal="center" vertical="center"/>
    </xf>
    <xf numFmtId="188" fontId="13" fillId="0" borderId="3" xfId="0" applyNumberFormat="1" applyFont="1" applyBorder="1" applyAlignment="1">
      <alignment horizontal="center" vertical="center"/>
    </xf>
    <xf numFmtId="1" fontId="13" fillId="0" borderId="3" xfId="0" applyNumberFormat="1" applyFont="1" applyBorder="1" applyAlignment="1">
      <alignment horizontal="center" vertical="center"/>
    </xf>
    <xf numFmtId="187" fontId="17" fillId="0" borderId="3" xfId="0" applyNumberFormat="1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2" fontId="4" fillId="0" borderId="3" xfId="16" applyNumberFormat="1" applyFont="1" applyBorder="1" applyAlignment="1">
      <alignment horizontal="center" vertical="center"/>
    </xf>
    <xf numFmtId="180" fontId="3" fillId="0" borderId="3" xfId="25" applyNumberFormat="1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3" fillId="0" borderId="3" xfId="13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2" fontId="18" fillId="0" borderId="3" xfId="0" applyNumberFormat="1" applyFont="1" applyBorder="1" applyAlignment="1">
      <alignment horizontal="center" vertical="center"/>
    </xf>
    <xf numFmtId="189" fontId="5" fillId="0" borderId="6" xfId="0" applyNumberFormat="1" applyFont="1" applyBorder="1" applyAlignment="1">
      <alignment horizontal="center" vertical="center"/>
    </xf>
    <xf numFmtId="0" fontId="2" fillId="0" borderId="3" xfId="13" applyFont="1" applyBorder="1" applyAlignment="1">
      <alignment horizontal="center" vertical="center" wrapText="1"/>
    </xf>
    <xf numFmtId="49" fontId="6" fillId="3" borderId="3" xfId="16" applyNumberFormat="1" applyFont="1" applyFill="1" applyBorder="1" applyAlignment="1">
      <alignment horizontal="center" vertical="center" wrapText="1"/>
    </xf>
    <xf numFmtId="0" fontId="6" fillId="3" borderId="3" xfId="16" applyFont="1" applyFill="1" applyBorder="1" applyAlignment="1">
      <alignment horizontal="left" vertical="center" wrapText="1"/>
    </xf>
    <xf numFmtId="0" fontId="7" fillId="0" borderId="12" xfId="0" applyFont="1" applyBorder="1">
      <alignment vertical="center"/>
    </xf>
    <xf numFmtId="0" fontId="3" fillId="4" borderId="3" xfId="16" applyFont="1" applyFill="1" applyBorder="1" applyAlignment="1">
      <alignment horizontal="center" vertical="center" wrapText="1"/>
    </xf>
    <xf numFmtId="180" fontId="5" fillId="0" borderId="6" xfId="0" applyNumberFormat="1" applyFont="1" applyBorder="1" applyAlignment="1">
      <alignment horizontal="center" vertical="center"/>
    </xf>
    <xf numFmtId="180" fontId="5" fillId="0" borderId="3" xfId="18" applyNumberFormat="1" applyFont="1" applyBorder="1" applyAlignment="1">
      <alignment horizontal="center" vertical="center"/>
    </xf>
    <xf numFmtId="2" fontId="3" fillId="0" borderId="3" xfId="16" applyNumberFormat="1" applyFont="1" applyBorder="1" applyAlignment="1">
      <alignment horizontal="center" vertical="center" wrapText="1"/>
    </xf>
    <xf numFmtId="190" fontId="5" fillId="0" borderId="3" xfId="18" applyNumberFormat="1" applyFont="1" applyBorder="1" applyAlignment="1">
      <alignment horizontal="center" vertical="center"/>
    </xf>
    <xf numFmtId="2" fontId="5" fillId="0" borderId="3" xfId="18" applyNumberFormat="1" applyFont="1" applyBorder="1" applyAlignment="1">
      <alignment horizontal="center" vertical="center"/>
    </xf>
    <xf numFmtId="2" fontId="14" fillId="0" borderId="3" xfId="18" applyNumberFormat="1" applyFont="1" applyBorder="1" applyAlignment="1">
      <alignment horizontal="center" vertical="center" wrapText="1"/>
    </xf>
    <xf numFmtId="0" fontId="6" fillId="3" borderId="0" xfId="0" applyFont="1" applyFill="1" applyAlignment="1">
      <alignment vertical="center" wrapText="1"/>
    </xf>
    <xf numFmtId="0" fontId="32" fillId="0" borderId="0" xfId="18">
      <alignment vertical="center"/>
    </xf>
    <xf numFmtId="0" fontId="32" fillId="2" borderId="0" xfId="18" applyFill="1">
      <alignment vertical="center"/>
    </xf>
    <xf numFmtId="0" fontId="4" fillId="2" borderId="3" xfId="18" applyFont="1" applyFill="1" applyBorder="1" applyAlignment="1">
      <alignment horizontal="center" vertical="center"/>
    </xf>
    <xf numFmtId="2" fontId="14" fillId="5" borderId="3" xfId="18" applyNumberFormat="1" applyFont="1" applyFill="1" applyBorder="1" applyAlignment="1">
      <alignment horizontal="center" vertical="center" wrapText="1"/>
    </xf>
    <xf numFmtId="0" fontId="4" fillId="2" borderId="3" xfId="18" applyFont="1" applyFill="1" applyBorder="1" applyAlignment="1">
      <alignment horizontal="center" vertical="center" wrapText="1"/>
    </xf>
    <xf numFmtId="43" fontId="3" fillId="0" borderId="3" xfId="1" applyFont="1" applyBorder="1" applyAlignment="1">
      <alignment horizontal="center" vertical="center" wrapText="1"/>
    </xf>
    <xf numFmtId="57" fontId="3" fillId="0" borderId="3" xfId="13" applyNumberFormat="1" applyFont="1" applyBorder="1" applyAlignment="1">
      <alignment horizontal="center" vertical="center" wrapText="1"/>
    </xf>
    <xf numFmtId="43" fontId="3" fillId="0" borderId="3" xfId="1" applyFont="1" applyFill="1" applyBorder="1" applyAlignment="1">
      <alignment horizontal="center" vertical="center" wrapText="1"/>
    </xf>
    <xf numFmtId="0" fontId="3" fillId="0" borderId="3" xfId="18" applyFont="1" applyBorder="1" applyAlignment="1">
      <alignment horizontal="center" vertical="center" wrapText="1"/>
    </xf>
    <xf numFmtId="43" fontId="3" fillId="0" borderId="3" xfId="13" applyNumberFormat="1" applyFont="1" applyBorder="1" applyAlignment="1">
      <alignment horizontal="center" vertical="center" wrapText="1"/>
    </xf>
    <xf numFmtId="0" fontId="3" fillId="0" borderId="3" xfId="13" applyFont="1" applyBorder="1" applyAlignment="1">
      <alignment horizontal="center" vertical="top" wrapText="1"/>
    </xf>
    <xf numFmtId="0" fontId="6" fillId="0" borderId="3" xfId="18" applyFont="1" applyBorder="1" applyAlignment="1">
      <alignment horizontal="center" vertical="center"/>
    </xf>
    <xf numFmtId="180" fontId="6" fillId="0" borderId="3" xfId="25" applyNumberFormat="1" applyFont="1" applyBorder="1" applyAlignment="1">
      <alignment horizontal="center" vertical="center" wrapText="1"/>
    </xf>
    <xf numFmtId="0" fontId="6" fillId="0" borderId="3" xfId="19" applyFont="1" applyBorder="1" applyAlignment="1">
      <alignment horizontal="center" vertical="center"/>
    </xf>
    <xf numFmtId="0" fontId="6" fillId="0" borderId="3" xfId="13" applyFont="1" applyBorder="1" applyAlignment="1">
      <alignment horizontal="center" vertical="center" wrapText="1"/>
    </xf>
    <xf numFmtId="0" fontId="6" fillId="0" borderId="3" xfId="13" applyFont="1" applyBorder="1" applyAlignment="1">
      <alignment horizontal="left" vertical="center" wrapText="1"/>
    </xf>
    <xf numFmtId="0" fontId="6" fillId="0" borderId="6" xfId="13" applyFont="1" applyBorder="1" applyAlignment="1">
      <alignment horizontal="center" vertical="center" wrapText="1"/>
    </xf>
    <xf numFmtId="0" fontId="3" fillId="0" borderId="0" xfId="13" applyFont="1" applyAlignment="1">
      <alignment vertical="center"/>
    </xf>
    <xf numFmtId="0" fontId="22" fillId="0" borderId="0" xfId="0" applyFont="1">
      <alignment vertical="center"/>
    </xf>
    <xf numFmtId="180" fontId="2" fillId="0" borderId="3" xfId="13" applyNumberFormat="1" applyFont="1" applyBorder="1" applyAlignment="1">
      <alignment horizontal="center" vertical="center" wrapText="1"/>
    </xf>
    <xf numFmtId="0" fontId="3" fillId="0" borderId="3" xfId="13" applyFont="1" applyBorder="1" applyAlignment="1">
      <alignment vertical="center" wrapText="1"/>
    </xf>
    <xf numFmtId="0" fontId="6" fillId="0" borderId="3" xfId="13" applyFont="1" applyBorder="1" applyAlignment="1">
      <alignment vertical="center" wrapText="1"/>
    </xf>
    <xf numFmtId="180" fontId="23" fillId="5" borderId="3" xfId="13" applyNumberFormat="1" applyFont="1" applyFill="1" applyBorder="1" applyAlignment="1">
      <alignment horizontal="center" vertical="center" wrapText="1"/>
    </xf>
    <xf numFmtId="0" fontId="0" fillId="0" borderId="0" xfId="0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180" fontId="3" fillId="0" borderId="3" xfId="25" applyNumberFormat="1" applyFont="1" applyBorder="1" applyAlignment="1" applyProtection="1">
      <alignment horizontal="center" vertical="center" wrapText="1"/>
      <protection locked="0"/>
    </xf>
    <xf numFmtId="180" fontId="2" fillId="0" borderId="3" xfId="25" applyNumberFormat="1" applyFont="1" applyBorder="1" applyAlignment="1" applyProtection="1">
      <alignment horizontal="center" vertical="center" wrapText="1"/>
      <protection locked="0"/>
    </xf>
    <xf numFmtId="180" fontId="3" fillId="0" borderId="3" xfId="25" applyNumberFormat="1" applyFont="1" applyBorder="1" applyAlignment="1" applyProtection="1">
      <alignment vertical="center" wrapText="1"/>
      <protection locked="0"/>
    </xf>
    <xf numFmtId="180" fontId="6" fillId="3" borderId="3" xfId="25" applyNumberFormat="1" applyFont="1" applyFill="1" applyBorder="1" applyAlignment="1" applyProtection="1">
      <alignment horizontal="center" vertical="center" wrapText="1"/>
      <protection locked="0"/>
    </xf>
    <xf numFmtId="180" fontId="6" fillId="3" borderId="3" xfId="25" applyNumberFormat="1" applyFont="1" applyFill="1" applyBorder="1" applyAlignment="1" applyProtection="1">
      <alignment horizontal="left" vertical="center" wrapText="1"/>
      <protection locked="0"/>
    </xf>
    <xf numFmtId="180" fontId="3" fillId="2" borderId="12" xfId="25" applyNumberFormat="1" applyFont="1" applyFill="1" applyBorder="1" applyProtection="1">
      <alignment vertical="center"/>
      <protection locked="0"/>
    </xf>
    <xf numFmtId="0" fontId="3" fillId="0" borderId="0" xfId="13" applyFont="1" applyAlignment="1" applyProtection="1">
      <alignment vertical="center"/>
      <protection locked="0"/>
    </xf>
    <xf numFmtId="180" fontId="4" fillId="0" borderId="3" xfId="25" applyNumberFormat="1" applyFont="1" applyBorder="1" applyAlignment="1" applyProtection="1">
      <alignment horizontal="center" vertical="center" wrapText="1"/>
      <protection locked="0"/>
    </xf>
    <xf numFmtId="180" fontId="3" fillId="4" borderId="3" xfId="25" applyNumberFormat="1" applyFont="1" applyFill="1" applyBorder="1" applyAlignment="1" applyProtection="1">
      <alignment horizontal="center" vertical="center" wrapText="1"/>
      <protection locked="0"/>
    </xf>
    <xf numFmtId="191" fontId="3" fillId="0" borderId="3" xfId="13" applyNumberFormat="1" applyFont="1" applyBorder="1" applyAlignment="1">
      <alignment horizontal="center" vertical="center" wrapText="1"/>
    </xf>
    <xf numFmtId="188" fontId="3" fillId="0" borderId="3" xfId="13" applyNumberFormat="1" applyFont="1" applyBorder="1" applyAlignment="1">
      <alignment horizontal="center" vertical="center" wrapText="1"/>
    </xf>
    <xf numFmtId="9" fontId="3" fillId="0" borderId="3" xfId="2" applyFont="1" applyFill="1" applyBorder="1" applyAlignment="1">
      <alignment horizontal="center" vertical="center" wrapText="1"/>
    </xf>
    <xf numFmtId="192" fontId="3" fillId="0" borderId="3" xfId="13" applyNumberFormat="1" applyFont="1" applyBorder="1" applyAlignment="1" applyProtection="1">
      <alignment horizontal="center" vertical="center" wrapText="1"/>
      <protection locked="0"/>
    </xf>
    <xf numFmtId="187" fontId="3" fillId="0" borderId="3" xfId="25" applyNumberFormat="1" applyFont="1" applyBorder="1" applyAlignment="1" applyProtection="1">
      <alignment horizontal="center" vertical="center" wrapText="1"/>
      <protection locked="0"/>
    </xf>
    <xf numFmtId="2" fontId="3" fillId="0" borderId="3" xfId="13" applyNumberFormat="1" applyFont="1" applyBorder="1" applyAlignment="1">
      <alignment horizontal="center" vertical="center" wrapText="1"/>
    </xf>
    <xf numFmtId="187" fontId="3" fillId="0" borderId="3" xfId="13" applyNumberFormat="1" applyFont="1" applyBorder="1" applyAlignment="1">
      <alignment horizontal="center" vertical="center" wrapText="1"/>
    </xf>
    <xf numFmtId="0" fontId="32" fillId="0" borderId="0" xfId="15">
      <alignment vertical="center"/>
    </xf>
    <xf numFmtId="0" fontId="2" fillId="0" borderId="3" xfId="20" applyFont="1" applyBorder="1">
      <alignment vertical="center"/>
    </xf>
    <xf numFmtId="0" fontId="4" fillId="0" borderId="3" xfId="20" applyFont="1" applyBorder="1" applyAlignment="1">
      <alignment horizontal="center" vertical="center"/>
    </xf>
    <xf numFmtId="0" fontId="3" fillId="0" borderId="3" xfId="14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/>
    </xf>
    <xf numFmtId="49" fontId="4" fillId="0" borderId="3" xfId="0" applyNumberFormat="1" applyFont="1" applyBorder="1" applyAlignment="1">
      <alignment horizontal="center"/>
    </xf>
    <xf numFmtId="2" fontId="4" fillId="0" borderId="3" xfId="0" applyNumberFormat="1" applyFont="1" applyBorder="1" applyAlignment="1">
      <alignment horizontal="center"/>
    </xf>
    <xf numFmtId="49" fontId="4" fillId="3" borderId="3" xfId="0" applyNumberFormat="1" applyFont="1" applyFill="1" applyBorder="1" applyAlignment="1">
      <alignment horizontal="center"/>
    </xf>
    <xf numFmtId="193" fontId="4" fillId="0" borderId="3" xfId="0" applyNumberFormat="1" applyFont="1" applyBorder="1" applyAlignment="1">
      <alignment horizontal="center"/>
    </xf>
    <xf numFmtId="1" fontId="3" fillId="0" borderId="3" xfId="14" applyNumberFormat="1" applyFont="1" applyBorder="1" applyAlignment="1">
      <alignment horizontal="center" vertical="center" wrapText="1"/>
    </xf>
    <xf numFmtId="0" fontId="3" fillId="0" borderId="3" xfId="20" applyFont="1" applyBorder="1" applyAlignment="1">
      <alignment horizontal="center" vertical="center" wrapText="1"/>
    </xf>
    <xf numFmtId="2" fontId="3" fillId="0" borderId="3" xfId="14" applyNumberFormat="1" applyFont="1" applyBorder="1" applyAlignment="1">
      <alignment horizontal="center" vertical="center" wrapText="1"/>
    </xf>
    <xf numFmtId="0" fontId="6" fillId="3" borderId="3" xfId="20" applyFont="1" applyFill="1" applyBorder="1" applyAlignment="1">
      <alignment horizontal="center" vertical="center"/>
    </xf>
    <xf numFmtId="0" fontId="6" fillId="3" borderId="3" xfId="20" applyFont="1" applyFill="1" applyBorder="1" applyAlignment="1">
      <alignment horizontal="center" vertical="center" wrapText="1"/>
    </xf>
    <xf numFmtId="0" fontId="25" fillId="3" borderId="3" xfId="14" applyFont="1" applyFill="1" applyBorder="1" applyAlignment="1">
      <alignment horizontal="center" vertical="center" wrapText="1"/>
    </xf>
    <xf numFmtId="0" fontId="4" fillId="0" borderId="0" xfId="15" applyFont="1">
      <alignment vertical="center"/>
    </xf>
    <xf numFmtId="0" fontId="3" fillId="6" borderId="3" xfId="14" applyFont="1" applyFill="1" applyBorder="1" applyAlignment="1">
      <alignment vertical="top" wrapText="1"/>
    </xf>
    <xf numFmtId="0" fontId="0" fillId="0" borderId="0" xfId="0" applyAlignment="1"/>
    <xf numFmtId="0" fontId="0" fillId="0" borderId="3" xfId="0" applyBorder="1">
      <alignment vertical="center"/>
    </xf>
    <xf numFmtId="0" fontId="27" fillId="0" borderId="3" xfId="23" applyFont="1" applyBorder="1" applyProtection="1">
      <alignment vertical="center"/>
      <protection locked="0"/>
    </xf>
    <xf numFmtId="0" fontId="28" fillId="0" borderId="3" xfId="23" applyFont="1" applyBorder="1" applyAlignment="1" applyProtection="1">
      <alignment horizontal="left" vertical="center"/>
      <protection locked="0"/>
    </xf>
    <xf numFmtId="0" fontId="28" fillId="0" borderId="3" xfId="0" applyFont="1" applyBorder="1" applyAlignment="1">
      <alignment horizontal="left" vertical="center"/>
    </xf>
    <xf numFmtId="0" fontId="28" fillId="0" borderId="3" xfId="0" applyFont="1" applyBorder="1" applyAlignment="1">
      <alignment horizontal="left" vertical="center" wrapText="1"/>
    </xf>
    <xf numFmtId="0" fontId="29" fillId="0" borderId="3" xfId="23" applyFont="1" applyBorder="1" applyAlignment="1" applyProtection="1">
      <alignment horizontal="center" vertical="center" wrapText="1"/>
      <protection locked="0"/>
    </xf>
    <xf numFmtId="2" fontId="29" fillId="0" borderId="3" xfId="23" applyNumberFormat="1" applyFont="1" applyBorder="1" applyAlignment="1" applyProtection="1">
      <alignment horizontal="center" vertical="center" wrapText="1"/>
      <protection locked="0"/>
    </xf>
    <xf numFmtId="0" fontId="29" fillId="0" borderId="3" xfId="23" applyFont="1" applyBorder="1" applyAlignment="1" applyProtection="1">
      <alignment horizontal="center" vertical="center"/>
      <protection locked="0"/>
    </xf>
    <xf numFmtId="2" fontId="29" fillId="0" borderId="3" xfId="23" applyNumberFormat="1" applyFont="1" applyBorder="1" applyAlignment="1" applyProtection="1">
      <alignment horizontal="center" vertical="center"/>
      <protection locked="0"/>
    </xf>
    <xf numFmtId="0" fontId="29" fillId="5" borderId="3" xfId="23" applyFont="1" applyFill="1" applyBorder="1" applyAlignment="1" applyProtection="1">
      <alignment horizontal="center" vertical="center"/>
      <protection locked="0"/>
    </xf>
    <xf numFmtId="0" fontId="4" fillId="0" borderId="3" xfId="0" applyFont="1" applyBorder="1" applyAlignment="1">
      <alignment horizontal="left" vertical="center"/>
    </xf>
    <xf numFmtId="181" fontId="29" fillId="0" borderId="3" xfId="23" applyNumberFormat="1" applyFont="1" applyBorder="1" applyAlignment="1" applyProtection="1">
      <alignment horizontal="center" vertical="center" wrapText="1"/>
      <protection locked="0"/>
    </xf>
    <xf numFmtId="0" fontId="30" fillId="0" borderId="0" xfId="0" applyFont="1" applyAlignment="1">
      <alignment horizontal="left" vertical="center" wrapText="1"/>
    </xf>
    <xf numFmtId="0" fontId="28" fillId="0" borderId="3" xfId="23" applyFont="1" applyBorder="1" applyAlignment="1" applyProtection="1">
      <alignment horizontal="left" vertical="center"/>
      <protection locked="0"/>
    </xf>
    <xf numFmtId="1" fontId="28" fillId="0" borderId="3" xfId="23" applyNumberFormat="1" applyFont="1" applyBorder="1" applyAlignment="1" applyProtection="1">
      <alignment horizontal="center" vertical="center"/>
      <protection locked="0"/>
    </xf>
    <xf numFmtId="0" fontId="28" fillId="0" borderId="3" xfId="23" applyFont="1" applyBorder="1" applyAlignment="1" applyProtection="1">
      <alignment horizontal="center" vertical="center"/>
      <protection locked="0"/>
    </xf>
    <xf numFmtId="0" fontId="29" fillId="4" borderId="3" xfId="23" applyFont="1" applyFill="1" applyBorder="1" applyAlignment="1" applyProtection="1">
      <alignment horizontal="center" vertical="center"/>
      <protection locked="0"/>
    </xf>
    <xf numFmtId="0" fontId="29" fillId="0" borderId="3" xfId="23" applyFont="1" applyBorder="1" applyAlignment="1" applyProtection="1">
      <alignment horizontal="center" vertical="center" wrapText="1"/>
      <protection locked="0"/>
    </xf>
    <xf numFmtId="0" fontId="0" fillId="0" borderId="3" xfId="0" applyBorder="1" applyAlignment="1">
      <alignment horizontal="center" vertical="center"/>
    </xf>
    <xf numFmtId="0" fontId="29" fillId="0" borderId="3" xfId="23" applyFont="1" applyBorder="1" applyAlignment="1" applyProtection="1">
      <alignment horizontal="left" vertical="center" wrapText="1"/>
      <protection locked="0"/>
    </xf>
    <xf numFmtId="9" fontId="4" fillId="0" borderId="3" xfId="2" applyFont="1" applyFill="1" applyBorder="1" applyAlignment="1">
      <alignment horizontal="center" vertical="center"/>
    </xf>
    <xf numFmtId="0" fontId="29" fillId="4" borderId="3" xfId="23" applyFont="1" applyFill="1" applyBorder="1" applyAlignment="1" applyProtection="1">
      <alignment horizontal="center" vertical="center" wrapText="1"/>
      <protection locked="0"/>
    </xf>
    <xf numFmtId="0" fontId="29" fillId="5" borderId="3" xfId="23" applyFont="1" applyFill="1" applyBorder="1" applyAlignment="1" applyProtection="1">
      <alignment horizontal="center" vertical="center" wrapText="1"/>
      <protection locked="0"/>
    </xf>
    <xf numFmtId="0" fontId="29" fillId="4" borderId="3" xfId="23" applyFont="1" applyFill="1" applyBorder="1" applyAlignment="1" applyProtection="1">
      <alignment horizontal="left" vertical="center" wrapText="1"/>
      <protection locked="0"/>
    </xf>
    <xf numFmtId="0" fontId="29" fillId="0" borderId="1" xfId="23" applyFont="1" applyBorder="1" applyAlignment="1" applyProtection="1">
      <alignment horizontal="center" vertical="center" wrapText="1"/>
      <protection locked="0"/>
    </xf>
    <xf numFmtId="0" fontId="29" fillId="0" borderId="2" xfId="23" applyFont="1" applyBorder="1" applyAlignment="1" applyProtection="1">
      <alignment horizontal="center" vertical="center" wrapText="1"/>
      <protection locked="0"/>
    </xf>
    <xf numFmtId="0" fontId="29" fillId="0" borderId="4" xfId="23" applyFont="1" applyBorder="1" applyAlignment="1" applyProtection="1">
      <alignment horizontal="center" vertical="center" wrapText="1"/>
      <protection locked="0"/>
    </xf>
    <xf numFmtId="9" fontId="4" fillId="0" borderId="1" xfId="2" applyFont="1" applyFill="1" applyBorder="1" applyAlignment="1">
      <alignment horizontal="center" vertical="center"/>
    </xf>
    <xf numFmtId="9" fontId="4" fillId="0" borderId="4" xfId="2" applyFont="1" applyFill="1" applyBorder="1" applyAlignment="1">
      <alignment horizontal="center" vertical="center"/>
    </xf>
    <xf numFmtId="0" fontId="29" fillId="0" borderId="0" xfId="0" applyFont="1" applyAlignment="1">
      <alignment horizontal="left" vertical="center" wrapText="1"/>
    </xf>
    <xf numFmtId="0" fontId="28" fillId="0" borderId="5" xfId="23" applyFont="1" applyBorder="1" applyAlignment="1" applyProtection="1">
      <alignment horizontal="left" vertical="center"/>
      <protection locked="0"/>
    </xf>
    <xf numFmtId="0" fontId="28" fillId="0" borderId="6" xfId="23" applyFont="1" applyBorder="1" applyAlignment="1" applyProtection="1">
      <alignment horizontal="left" vertical="center"/>
      <protection locked="0"/>
    </xf>
    <xf numFmtId="0" fontId="26" fillId="0" borderId="7" xfId="23" applyFont="1" applyBorder="1" applyAlignment="1" applyProtection="1">
      <alignment horizontal="center" vertical="center"/>
      <protection locked="0"/>
    </xf>
    <xf numFmtId="0" fontId="0" fillId="0" borderId="1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4" fillId="0" borderId="1" xfId="15" applyFont="1" applyBorder="1" applyAlignment="1">
      <alignment horizontal="left" vertical="center" wrapText="1"/>
    </xf>
    <xf numFmtId="0" fontId="24" fillId="0" borderId="2" xfId="15" applyFont="1" applyBorder="1" applyAlignment="1">
      <alignment horizontal="left" vertical="center"/>
    </xf>
    <xf numFmtId="0" fontId="24" fillId="0" borderId="4" xfId="15" applyFont="1" applyBorder="1" applyAlignment="1">
      <alignment horizontal="left" vertical="center"/>
    </xf>
    <xf numFmtId="0" fontId="21" fillId="0" borderId="3" xfId="14" applyFont="1" applyBorder="1" applyAlignment="1">
      <alignment horizontal="center" vertical="center"/>
    </xf>
    <xf numFmtId="0" fontId="2" fillId="0" borderId="1" xfId="20" applyFont="1" applyBorder="1" applyAlignment="1">
      <alignment horizontal="center" vertical="center"/>
    </xf>
    <xf numFmtId="0" fontId="2" fillId="0" borderId="2" xfId="20" applyFont="1" applyBorder="1" applyAlignment="1">
      <alignment horizontal="center" vertical="center"/>
    </xf>
    <xf numFmtId="0" fontId="2" fillId="0" borderId="4" xfId="20" applyFont="1" applyBorder="1" applyAlignment="1">
      <alignment horizontal="center" vertical="center"/>
    </xf>
    <xf numFmtId="0" fontId="4" fillId="0" borderId="1" xfId="15" applyFont="1" applyBorder="1" applyAlignment="1">
      <alignment horizontal="center" vertical="center"/>
    </xf>
    <xf numFmtId="0" fontId="4" fillId="0" borderId="2" xfId="15" applyFont="1" applyBorder="1" applyAlignment="1">
      <alignment horizontal="center" vertical="center"/>
    </xf>
    <xf numFmtId="0" fontId="4" fillId="0" borderId="4" xfId="15" applyFont="1" applyBorder="1" applyAlignment="1">
      <alignment horizontal="center" vertical="center"/>
    </xf>
    <xf numFmtId="0" fontId="4" fillId="0" borderId="12" xfId="15" applyFont="1" applyBorder="1" applyAlignment="1">
      <alignment horizontal="center" vertical="center"/>
    </xf>
    <xf numFmtId="0" fontId="16" fillId="0" borderId="3" xfId="13" applyFont="1" applyBorder="1" applyAlignment="1" applyProtection="1">
      <alignment horizontal="center" vertical="center"/>
      <protection locked="0"/>
    </xf>
    <xf numFmtId="180" fontId="2" fillId="0" borderId="1" xfId="25" applyNumberFormat="1" applyFont="1" applyBorder="1" applyAlignment="1" applyProtection="1">
      <alignment horizontal="left" vertical="center" wrapText="1"/>
      <protection locked="0"/>
    </xf>
    <xf numFmtId="180" fontId="2" fillId="0" borderId="2" xfId="25" applyNumberFormat="1" applyFont="1" applyBorder="1" applyAlignment="1" applyProtection="1">
      <alignment horizontal="left" vertical="center" wrapText="1"/>
      <protection locked="0"/>
    </xf>
    <xf numFmtId="180" fontId="2" fillId="0" borderId="4" xfId="25" applyNumberFormat="1" applyFont="1" applyBorder="1" applyAlignment="1" applyProtection="1">
      <alignment horizontal="left" vertical="center" wrapText="1"/>
      <protection locked="0"/>
    </xf>
    <xf numFmtId="180" fontId="2" fillId="0" borderId="3" xfId="25" applyNumberFormat="1" applyFont="1" applyBorder="1" applyAlignment="1" applyProtection="1">
      <alignment horizontal="left" vertical="center" wrapText="1"/>
      <protection locked="0"/>
    </xf>
    <xf numFmtId="180" fontId="3" fillId="0" borderId="3" xfId="25" applyNumberFormat="1" applyFont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/>
      <protection locked="0"/>
    </xf>
    <xf numFmtId="180" fontId="3" fillId="4" borderId="3" xfId="25" applyNumberFormat="1" applyFont="1" applyFill="1" applyBorder="1" applyAlignment="1" applyProtection="1">
      <alignment horizontal="center" vertical="center" wrapText="1"/>
      <protection locked="0"/>
    </xf>
    <xf numFmtId="0" fontId="21" fillId="0" borderId="3" xfId="13" applyFont="1" applyBorder="1" applyAlignment="1">
      <alignment horizontal="center" vertical="center"/>
    </xf>
    <xf numFmtId="0" fontId="2" fillId="0" borderId="3" xfId="18" applyFont="1" applyBorder="1" applyAlignment="1">
      <alignment horizontal="left" vertical="center"/>
    </xf>
    <xf numFmtId="0" fontId="2" fillId="0" borderId="1" xfId="18" applyFont="1" applyBorder="1" applyAlignment="1">
      <alignment horizontal="left" vertical="center"/>
    </xf>
    <xf numFmtId="0" fontId="2" fillId="0" borderId="2" xfId="18" applyFont="1" applyBorder="1" applyAlignment="1">
      <alignment horizontal="left" vertical="center"/>
    </xf>
    <xf numFmtId="0" fontId="2" fillId="0" borderId="4" xfId="18" applyFont="1" applyBorder="1" applyAlignment="1">
      <alignment horizontal="left" vertical="center"/>
    </xf>
    <xf numFmtId="180" fontId="3" fillId="0" borderId="3" xfId="25" applyNumberFormat="1" applyFont="1" applyBorder="1" applyAlignment="1">
      <alignment horizontal="center" vertical="center" wrapText="1"/>
    </xf>
    <xf numFmtId="0" fontId="4" fillId="0" borderId="3" xfId="18" applyFont="1" applyBorder="1" applyAlignment="1">
      <alignment horizontal="center" vertical="center"/>
    </xf>
    <xf numFmtId="180" fontId="6" fillId="0" borderId="3" xfId="25" applyNumberFormat="1" applyFont="1" applyBorder="1" applyAlignment="1">
      <alignment horizontal="center" vertical="center" wrapText="1"/>
    </xf>
    <xf numFmtId="0" fontId="21" fillId="0" borderId="1" xfId="13" applyFont="1" applyBorder="1" applyAlignment="1">
      <alignment horizontal="center" vertical="center"/>
    </xf>
    <xf numFmtId="0" fontId="21" fillId="0" borderId="2" xfId="13" applyFont="1" applyBorder="1" applyAlignment="1">
      <alignment horizontal="center" vertical="center"/>
    </xf>
    <xf numFmtId="0" fontId="21" fillId="0" borderId="4" xfId="13" applyFont="1" applyBorder="1" applyAlignment="1">
      <alignment horizontal="center" vertical="center"/>
    </xf>
    <xf numFmtId="0" fontId="7" fillId="0" borderId="1" xfId="19" applyFont="1" applyBorder="1" applyAlignment="1">
      <alignment horizontal="left" vertical="center"/>
    </xf>
    <xf numFmtId="0" fontId="7" fillId="0" borderId="2" xfId="19" applyFont="1" applyBorder="1" applyAlignment="1">
      <alignment horizontal="left" vertical="center"/>
    </xf>
    <xf numFmtId="0" fontId="7" fillId="0" borderId="4" xfId="19" applyFont="1" applyBorder="1" applyAlignment="1">
      <alignment horizontal="left" vertical="center"/>
    </xf>
    <xf numFmtId="0" fontId="7" fillId="0" borderId="3" xfId="19" applyFont="1" applyBorder="1" applyAlignment="1">
      <alignment horizontal="left" vertical="center"/>
    </xf>
    <xf numFmtId="0" fontId="3" fillId="0" borderId="3" xfId="13" applyFont="1" applyBorder="1" applyAlignment="1">
      <alignment horizontal="center" vertical="center" wrapText="1"/>
    </xf>
    <xf numFmtId="0" fontId="3" fillId="0" borderId="1" xfId="13" applyFont="1" applyBorder="1" applyAlignment="1">
      <alignment horizontal="center" vertical="center" wrapText="1"/>
    </xf>
    <xf numFmtId="0" fontId="3" fillId="0" borderId="2" xfId="13" applyFont="1" applyBorder="1" applyAlignment="1">
      <alignment horizontal="center" vertical="center" wrapText="1"/>
    </xf>
    <xf numFmtId="0" fontId="3" fillId="0" borderId="4" xfId="13" applyFont="1" applyBorder="1" applyAlignment="1">
      <alignment horizontal="center" vertical="center" wrapText="1"/>
    </xf>
    <xf numFmtId="0" fontId="7" fillId="0" borderId="3" xfId="18" applyFont="1" applyBorder="1" applyAlignment="1">
      <alignment horizontal="center" vertical="center"/>
    </xf>
    <xf numFmtId="0" fontId="4" fillId="0" borderId="3" xfId="19" applyFont="1" applyBorder="1" applyAlignment="1">
      <alignment horizontal="center" vertical="center"/>
    </xf>
    <xf numFmtId="0" fontId="3" fillId="0" borderId="5" xfId="13" applyFont="1" applyBorder="1" applyAlignment="1">
      <alignment horizontal="center" vertical="center" wrapText="1"/>
    </xf>
    <xf numFmtId="0" fontId="3" fillId="0" borderId="6" xfId="13" applyFont="1" applyBorder="1" applyAlignment="1">
      <alignment horizontal="center" vertical="center" wrapText="1"/>
    </xf>
    <xf numFmtId="0" fontId="2" fillId="0" borderId="3" xfId="13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1" fillId="5" borderId="3" xfId="18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2" borderId="1" xfId="18" applyFont="1" applyFill="1" applyBorder="1" applyAlignment="1">
      <alignment horizontal="left" vertical="center"/>
    </xf>
    <xf numFmtId="0" fontId="2" fillId="2" borderId="2" xfId="18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6" borderId="3" xfId="0" applyFont="1" applyFill="1" applyBorder="1" applyAlignment="1">
      <alignment horizontal="left" vertical="center"/>
    </xf>
    <xf numFmtId="0" fontId="2" fillId="2" borderId="4" xfId="18" applyFont="1" applyFill="1" applyBorder="1" applyAlignment="1">
      <alignment horizontal="left" vertical="center"/>
    </xf>
    <xf numFmtId="0" fontId="7" fillId="0" borderId="3" xfId="18" applyFont="1" applyBorder="1" applyAlignment="1">
      <alignment horizontal="left" vertical="center"/>
    </xf>
    <xf numFmtId="0" fontId="3" fillId="0" borderId="3" xfId="16" applyFont="1" applyBorder="1" applyAlignment="1">
      <alignment horizontal="center" vertical="center" wrapText="1"/>
    </xf>
    <xf numFmtId="0" fontId="4" fillId="0" borderId="3" xfId="24" applyFont="1" applyBorder="1" applyAlignment="1">
      <alignment horizontal="center" vertical="center" wrapText="1"/>
    </xf>
    <xf numFmtId="43" fontId="4" fillId="0" borderId="1" xfId="0" applyNumberFormat="1" applyFont="1" applyBorder="1" applyAlignment="1">
      <alignment horizontal="center" vertical="center"/>
    </xf>
    <xf numFmtId="43" fontId="4" fillId="0" borderId="4" xfId="0" applyNumberFormat="1" applyFont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/>
    </xf>
    <xf numFmtId="0" fontId="2" fillId="5" borderId="1" xfId="13" applyFont="1" applyFill="1" applyBorder="1" applyAlignment="1">
      <alignment horizontal="center" vertical="center" wrapText="1"/>
    </xf>
    <xf numFmtId="0" fontId="2" fillId="5" borderId="2" xfId="13" applyFont="1" applyFill="1" applyBorder="1" applyAlignment="1">
      <alignment horizontal="center" vertical="center" wrapText="1"/>
    </xf>
    <xf numFmtId="0" fontId="2" fillId="5" borderId="4" xfId="13" applyFont="1" applyFill="1" applyBorder="1" applyAlignment="1">
      <alignment horizontal="center" vertical="center" wrapText="1"/>
    </xf>
    <xf numFmtId="49" fontId="3" fillId="0" borderId="3" xfId="16" applyNumberFormat="1" applyFont="1" applyBorder="1" applyAlignment="1">
      <alignment horizontal="center" vertical="center" wrapText="1"/>
    </xf>
    <xf numFmtId="0" fontId="3" fillId="0" borderId="5" xfId="16" applyFont="1" applyBorder="1" applyAlignment="1">
      <alignment horizontal="center" vertical="center" wrapText="1"/>
    </xf>
    <xf numFmtId="0" fontId="3" fillId="0" borderId="6" xfId="16" applyFont="1" applyBorder="1" applyAlignment="1">
      <alignment horizontal="center" vertical="center" wrapText="1"/>
    </xf>
    <xf numFmtId="0" fontId="16" fillId="0" borderId="1" xfId="13" applyFont="1" applyBorder="1" applyAlignment="1">
      <alignment horizontal="center" vertical="center"/>
    </xf>
    <xf numFmtId="0" fontId="16" fillId="0" borderId="2" xfId="13" applyFont="1" applyBorder="1" applyAlignment="1">
      <alignment horizontal="center" vertical="center"/>
    </xf>
    <xf numFmtId="0" fontId="16" fillId="0" borderId="4" xfId="13" applyFont="1" applyBorder="1" applyAlignment="1">
      <alignment horizontal="center" vertical="center"/>
    </xf>
    <xf numFmtId="0" fontId="2" fillId="6" borderId="1" xfId="0" applyFont="1" applyFill="1" applyBorder="1" applyAlignment="1">
      <alignment horizontal="left" vertical="center"/>
    </xf>
    <xf numFmtId="0" fontId="2" fillId="6" borderId="2" xfId="0" applyFont="1" applyFill="1" applyBorder="1" applyAlignment="1">
      <alignment horizontal="left" vertical="center"/>
    </xf>
    <xf numFmtId="0" fontId="2" fillId="6" borderId="4" xfId="0" applyFont="1" applyFill="1" applyBorder="1" applyAlignment="1">
      <alignment horizontal="left" vertical="center"/>
    </xf>
    <xf numFmtId="0" fontId="3" fillId="0" borderId="1" xfId="16" applyFont="1" applyBorder="1" applyAlignment="1">
      <alignment horizontal="center" vertical="center" wrapText="1"/>
    </xf>
    <xf numFmtId="0" fontId="3" fillId="0" borderId="2" xfId="16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8" fillId="0" borderId="3" xfId="24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14" fillId="0" borderId="3" xfId="24" applyFont="1" applyBorder="1" applyAlignment="1">
      <alignment horizontal="center" vertical="center" wrapText="1"/>
    </xf>
    <xf numFmtId="0" fontId="13" fillId="0" borderId="3" xfId="24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8" fillId="4" borderId="3" xfId="18" applyFont="1" applyFill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183" fontId="3" fillId="0" borderId="1" xfId="0" applyNumberFormat="1" applyFont="1" applyBorder="1" applyAlignment="1">
      <alignment horizontal="center" vertical="center" wrapText="1"/>
    </xf>
    <xf numFmtId="183" fontId="3" fillId="0" borderId="4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/>
    </xf>
    <xf numFmtId="0" fontId="3" fillId="0" borderId="3" xfId="24" applyFont="1" applyBorder="1" applyAlignment="1">
      <alignment horizontal="center" vertical="center" wrapText="1"/>
    </xf>
    <xf numFmtId="181" fontId="3" fillId="0" borderId="1" xfId="4" applyNumberFormat="1" applyFont="1" applyBorder="1" applyAlignment="1">
      <alignment horizontal="center" vertical="center" wrapText="1"/>
    </xf>
    <xf numFmtId="181" fontId="3" fillId="0" borderId="2" xfId="4" applyNumberFormat="1" applyFont="1" applyBorder="1" applyAlignment="1">
      <alignment horizontal="center" vertical="center" wrapText="1"/>
    </xf>
    <xf numFmtId="181" fontId="3" fillId="0" borderId="4" xfId="4" applyNumberFormat="1" applyFont="1" applyBorder="1" applyAlignment="1">
      <alignment horizontal="center" vertical="center" wrapText="1"/>
    </xf>
    <xf numFmtId="0" fontId="2" fillId="2" borderId="3" xfId="24" applyFont="1" applyFill="1" applyBorder="1" applyAlignment="1">
      <alignment horizontal="center" vertical="center" wrapText="1"/>
    </xf>
    <xf numFmtId="0" fontId="3" fillId="2" borderId="3" xfId="24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</cellXfs>
  <cellStyles count="34">
    <cellStyle name="_x000a_mouse.drv=lm" xfId="3" xr:uid="{00000000-0005-0000-0000-000031000000}"/>
    <cellStyle name="_ET_STYLE_NoName_00_" xfId="4" xr:uid="{00000000-0005-0000-0000-000032000000}"/>
    <cellStyle name="百分比" xfId="2" builtinId="5"/>
    <cellStyle name="百分比 2" xfId="5" xr:uid="{00000000-0005-0000-0000-000033000000}"/>
    <cellStyle name="差_KING" xfId="6" xr:uid="{00000000-0005-0000-0000-000034000000}"/>
    <cellStyle name="差_mypersonnel" xfId="7" xr:uid="{00000000-0005-0000-0000-000035000000}"/>
    <cellStyle name="差_RESULTS" xfId="8" xr:uid="{00000000-0005-0000-0000-000036000000}"/>
    <cellStyle name="差_RESULTS_1" xfId="9" xr:uid="{00000000-0005-0000-0000-000037000000}"/>
    <cellStyle name="差_RESULTS_2" xfId="10" xr:uid="{00000000-0005-0000-0000-000038000000}"/>
    <cellStyle name="差_RESULTS_3" xfId="11" xr:uid="{00000000-0005-0000-0000-000039000000}"/>
    <cellStyle name="常规" xfId="0" builtinId="0"/>
    <cellStyle name="常规 10" xfId="12" xr:uid="{00000000-0005-0000-0000-00003A000000}"/>
    <cellStyle name="常规 2" xfId="13" xr:uid="{00000000-0005-0000-0000-00003B000000}"/>
    <cellStyle name="常规 2 3" xfId="14" xr:uid="{00000000-0005-0000-0000-00003C000000}"/>
    <cellStyle name="常规 2 4" xfId="15" xr:uid="{00000000-0005-0000-0000-00003D000000}"/>
    <cellStyle name="常规 3" xfId="16" xr:uid="{00000000-0005-0000-0000-00003E000000}"/>
    <cellStyle name="常规 3 2" xfId="17" xr:uid="{00000000-0005-0000-0000-00003F000000}"/>
    <cellStyle name="常规 3 25" xfId="18" xr:uid="{00000000-0005-0000-0000-000040000000}"/>
    <cellStyle name="常规 4" xfId="19" xr:uid="{00000000-0005-0000-0000-000041000000}"/>
    <cellStyle name="常规 4 2" xfId="20" xr:uid="{00000000-0005-0000-0000-000042000000}"/>
    <cellStyle name="常规 6" xfId="21" xr:uid="{00000000-0005-0000-0000-000043000000}"/>
    <cellStyle name="常规_包装报价表1" xfId="22" xr:uid="{00000000-0005-0000-0000-000044000000}"/>
    <cellStyle name="常规_产品报价单" xfId="23" xr:uid="{00000000-0005-0000-0000-000045000000}"/>
    <cellStyle name="常规_东风神龙成本报价单（中文版）" xfId="24" xr:uid="{00000000-0005-0000-0000-000046000000}"/>
    <cellStyle name="常规_上汽汽车零部件包装，运输仓储费用报价表 " xfId="25" xr:uid="{00000000-0005-0000-0000-000047000000}"/>
    <cellStyle name="好_KING" xfId="26" xr:uid="{00000000-0005-0000-0000-000048000000}"/>
    <cellStyle name="好_mypersonnel" xfId="27" xr:uid="{00000000-0005-0000-0000-000049000000}"/>
    <cellStyle name="好_RESULTS" xfId="28" xr:uid="{00000000-0005-0000-0000-00004A000000}"/>
    <cellStyle name="好_RESULTS_1" xfId="29" xr:uid="{00000000-0005-0000-0000-00004B000000}"/>
    <cellStyle name="好_RESULTS_2" xfId="30" xr:uid="{00000000-0005-0000-0000-00004C000000}"/>
    <cellStyle name="好_RESULTS_3" xfId="31" xr:uid="{00000000-0005-0000-0000-00004D000000}"/>
    <cellStyle name="货币 2" xfId="32" xr:uid="{00000000-0005-0000-0000-00004E000000}"/>
    <cellStyle name="千位分隔" xfId="1" builtinId="3"/>
    <cellStyle name="千位分隔 2" xfId="33" xr:uid="{00000000-0005-0000-0000-00004F000000}"/>
  </cellStyles>
  <dxfs count="4">
    <dxf>
      <font>
        <b val="0"/>
        <i val="0"/>
        <strike val="0"/>
        <u val="none"/>
        <sz val="12"/>
        <color rgb="FFFF0000"/>
        <name val="宋体"/>
        <scheme val="none"/>
      </font>
      <fill>
        <patternFill patternType="solid">
          <bgColor theme="5" tint="0.39973143711661124"/>
        </patternFill>
      </fill>
    </dxf>
    <dxf>
      <font>
        <b val="0"/>
        <i val="0"/>
        <strike val="0"/>
        <u val="none"/>
        <sz val="12"/>
        <color rgb="FFFF0000"/>
        <name val="宋体"/>
        <scheme val="none"/>
      </font>
      <fill>
        <patternFill patternType="solid">
          <bgColor theme="5" tint="0.59996337778862885"/>
        </patternFill>
      </fill>
    </dxf>
    <dxf>
      <font>
        <b val="0"/>
        <i val="0"/>
        <strike val="0"/>
        <u val="none"/>
        <sz val="12"/>
        <color rgb="FFFF0000"/>
        <name val="宋体"/>
        <scheme val="none"/>
      </font>
      <fill>
        <patternFill patternType="solid">
          <bgColor theme="5" tint="0.39973143711661124"/>
        </patternFill>
      </fill>
    </dxf>
    <dxf>
      <font>
        <b val="0"/>
        <i val="0"/>
        <strike val="0"/>
        <u val="none"/>
        <sz val="12"/>
        <color rgb="FFFF0000"/>
        <name val="宋体"/>
        <scheme val="none"/>
      </font>
      <fill>
        <patternFill patternType="solid">
          <bgColor theme="5" tint="0.5999633777886288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107950</xdr:rowOff>
    </xdr:from>
    <xdr:to>
      <xdr:col>0</xdr:col>
      <xdr:colOff>679450</xdr:colOff>
      <xdr:row>3</xdr:row>
      <xdr:rowOff>12700</xdr:rowOff>
    </xdr:to>
    <xdr:pic>
      <xdr:nvPicPr>
        <xdr:cNvPr id="1033" name="图片 2">
          <a:extLst>
            <a:ext uri="{FF2B5EF4-FFF2-40B4-BE49-F238E27FC236}">
              <a16:creationId xmlns:a16="http://schemas.microsoft.com/office/drawing/2014/main" id="{00000000-0008-0000-1A00-00000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07950"/>
          <a:ext cx="67945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44450</xdr:colOff>
      <xdr:row>0</xdr:row>
      <xdr:rowOff>107950</xdr:rowOff>
    </xdr:from>
    <xdr:to>
      <xdr:col>0</xdr:col>
      <xdr:colOff>723900</xdr:colOff>
      <xdr:row>3</xdr:row>
      <xdr:rowOff>0</xdr:rowOff>
    </xdr:to>
    <xdr:pic>
      <xdr:nvPicPr>
        <xdr:cNvPr id="1034" name="图片 4">
          <a:extLst>
            <a:ext uri="{FF2B5EF4-FFF2-40B4-BE49-F238E27FC236}">
              <a16:creationId xmlns:a16="http://schemas.microsoft.com/office/drawing/2014/main" id="{00000000-0008-0000-1A00-00000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0" y="107950"/>
          <a:ext cx="679450" cy="444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4037;&#20316;/1.&#24231;&#26885;&#25253;&#20215;&#36164;&#26009;/M4&#20013;&#25913;/202403&#26032;&#22686;&#25253;&#20215;&#21333;/L168100000541&#39550;&#39542;&#21592;&#24231;&#26885;&#24635;&#25104;&#25253;&#20215;&#21333;2024.3.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ING"/>
      <sheetName val="汇总表"/>
      <sheetName val="原材料明细"/>
      <sheetName val="外购外协件明细"/>
      <sheetName val="加工明细"/>
      <sheetName val="制造费率测算明细"/>
      <sheetName val="期间费用"/>
      <sheetName val="包装运输明细"/>
      <sheetName val="工装明细"/>
    </sheetNames>
    <sheetDataSet>
      <sheetData sheetId="0"/>
      <sheetData sheetId="1">
        <row r="17">
          <cell r="D17">
            <v>1305.0293950072601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"/>
  <sheetViews>
    <sheetView workbookViewId="0"/>
  </sheetViews>
  <sheetFormatPr defaultColWidth="9" defaultRowHeight="14"/>
  <sheetData/>
  <phoneticPr fontId="48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8"/>
  <dimension ref="A1"/>
  <sheetViews>
    <sheetView workbookViewId="0"/>
  </sheetViews>
  <sheetFormatPr defaultColWidth="9" defaultRowHeight="14"/>
  <sheetData/>
  <phoneticPr fontId="48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9"/>
  <dimension ref="A1"/>
  <sheetViews>
    <sheetView workbookViewId="0"/>
  </sheetViews>
  <sheetFormatPr defaultColWidth="9" defaultRowHeight="14"/>
  <sheetData/>
  <phoneticPr fontId="48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20"/>
  <dimension ref="A1"/>
  <sheetViews>
    <sheetView workbookViewId="0"/>
  </sheetViews>
  <sheetFormatPr defaultColWidth="9" defaultRowHeight="14"/>
  <sheetData/>
  <phoneticPr fontId="48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21"/>
  <dimension ref="A1"/>
  <sheetViews>
    <sheetView workbookViewId="0"/>
  </sheetViews>
  <sheetFormatPr defaultColWidth="9" defaultRowHeight="14"/>
  <sheetData/>
  <phoneticPr fontId="48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22"/>
  <dimension ref="A1"/>
  <sheetViews>
    <sheetView workbookViewId="0"/>
  </sheetViews>
  <sheetFormatPr defaultColWidth="9" defaultRowHeight="14"/>
  <sheetData/>
  <phoneticPr fontId="48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23"/>
  <dimension ref="A1"/>
  <sheetViews>
    <sheetView workbookViewId="0"/>
  </sheetViews>
  <sheetFormatPr defaultColWidth="9" defaultRowHeight="14"/>
  <sheetData/>
  <phoneticPr fontId="48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"/>
  <sheetViews>
    <sheetView workbookViewId="0"/>
  </sheetViews>
  <sheetFormatPr defaultColWidth="9" defaultRowHeight="14"/>
  <sheetData/>
  <phoneticPr fontId="48" type="noConversion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"/>
  <sheetViews>
    <sheetView workbookViewId="0"/>
  </sheetViews>
  <sheetFormatPr defaultColWidth="9" defaultRowHeight="14"/>
  <sheetData/>
  <phoneticPr fontId="48" type="noConversion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"/>
  <sheetViews>
    <sheetView workbookViewId="0"/>
  </sheetViews>
  <sheetFormatPr defaultColWidth="9" defaultRowHeight="14"/>
  <sheetData/>
  <phoneticPr fontId="48" type="noConversion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"/>
  <sheetViews>
    <sheetView workbookViewId="0"/>
  </sheetViews>
  <sheetFormatPr defaultColWidth="9" defaultRowHeight="14"/>
  <sheetData/>
  <phoneticPr fontId="48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0"/>
  <dimension ref="A1"/>
  <sheetViews>
    <sheetView workbookViewId="0"/>
  </sheetViews>
  <sheetFormatPr defaultColWidth="9" defaultRowHeight="14"/>
  <sheetData/>
  <phoneticPr fontId="48" type="noConversion"/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"/>
  <sheetViews>
    <sheetView workbookViewId="0"/>
  </sheetViews>
  <sheetFormatPr defaultColWidth="9" defaultRowHeight="14"/>
  <sheetData/>
  <phoneticPr fontId="48" type="noConversion"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"/>
  <sheetViews>
    <sheetView workbookViewId="0"/>
  </sheetViews>
  <sheetFormatPr defaultColWidth="9" defaultRowHeight="14"/>
  <sheetData/>
  <phoneticPr fontId="48" type="noConversion"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"/>
  <sheetViews>
    <sheetView workbookViewId="0"/>
  </sheetViews>
  <sheetFormatPr defaultColWidth="9" defaultRowHeight="14"/>
  <sheetData/>
  <phoneticPr fontId="48" type="noConversion"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"/>
  <sheetViews>
    <sheetView workbookViewId="0"/>
  </sheetViews>
  <sheetFormatPr defaultColWidth="9" defaultRowHeight="14"/>
  <sheetData/>
  <phoneticPr fontId="48" type="noConversion"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"/>
  <sheetViews>
    <sheetView workbookViewId="0"/>
  </sheetViews>
  <sheetFormatPr defaultColWidth="9.81640625" defaultRowHeight="14"/>
  <sheetData/>
  <phoneticPr fontId="48" type="noConversion"/>
  <pageMargins left="0.75" right="0.75" top="1" bottom="1" header="0.5" footer="0.5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"/>
  <sheetViews>
    <sheetView workbookViewId="0"/>
  </sheetViews>
  <sheetFormatPr defaultColWidth="9.81640625" defaultRowHeight="14"/>
  <sheetData/>
  <phoneticPr fontId="48" type="noConversion"/>
  <pageMargins left="0.75" right="0.75" top="1" bottom="1" header="0.5" footer="0.5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"/>
  <sheetViews>
    <sheetView workbookViewId="0"/>
  </sheetViews>
  <sheetFormatPr defaultColWidth="9.81640625" defaultRowHeight="14"/>
  <sheetData/>
  <phoneticPr fontId="48" type="noConversion"/>
  <pageMargins left="0.75" right="0.75" top="1" bottom="1" header="0.5" footer="0.5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2"/>
  <dimension ref="A1:G34"/>
  <sheetViews>
    <sheetView zoomScale="70" zoomScaleNormal="70" workbookViewId="0">
      <selection activeCell="E26" sqref="E26:F26"/>
    </sheetView>
  </sheetViews>
  <sheetFormatPr defaultColWidth="9" defaultRowHeight="14"/>
  <cols>
    <col min="1" max="1" width="35" customWidth="1"/>
    <col min="2" max="2" width="10.453125" customWidth="1"/>
    <col min="3" max="3" width="24" customWidth="1"/>
    <col min="4" max="4" width="21.90625" customWidth="1"/>
    <col min="5" max="5" width="10.90625" customWidth="1"/>
    <col min="6" max="6" width="12.7265625" customWidth="1"/>
    <col min="7" max="7" width="24.7265625" customWidth="1"/>
  </cols>
  <sheetData>
    <row r="1" spans="1:7" ht="14.5" customHeight="1">
      <c r="A1" s="180"/>
      <c r="B1" s="194" t="s">
        <v>0</v>
      </c>
      <c r="C1" s="195"/>
      <c r="D1" s="195"/>
      <c r="E1" s="195"/>
      <c r="F1" s="196"/>
      <c r="G1" s="162" t="s">
        <v>1</v>
      </c>
    </row>
    <row r="2" spans="1:7" ht="14.5" customHeight="1">
      <c r="A2" s="180"/>
      <c r="B2" s="197"/>
      <c r="C2" s="198"/>
      <c r="D2" s="198"/>
      <c r="E2" s="198"/>
      <c r="F2" s="199"/>
      <c r="G2" s="162" t="s">
        <v>2</v>
      </c>
    </row>
    <row r="3" spans="1:7" ht="14.5" customHeight="1">
      <c r="A3" s="180"/>
      <c r="B3" s="197"/>
      <c r="C3" s="198"/>
      <c r="D3" s="198"/>
      <c r="E3" s="198"/>
      <c r="F3" s="199"/>
      <c r="G3" s="162" t="s">
        <v>3</v>
      </c>
    </row>
    <row r="4" spans="1:7" ht="14.5" customHeight="1">
      <c r="A4" s="180"/>
      <c r="B4" s="200"/>
      <c r="C4" s="201"/>
      <c r="D4" s="201"/>
      <c r="E4" s="201"/>
      <c r="F4" s="202"/>
      <c r="G4" s="163" t="s">
        <v>4</v>
      </c>
    </row>
    <row r="5" spans="1:7" ht="20.149999999999999" customHeight="1">
      <c r="A5" s="175" t="s">
        <v>5</v>
      </c>
      <c r="B5" s="175"/>
      <c r="C5" s="175"/>
      <c r="D5" s="192" t="s">
        <v>6</v>
      </c>
      <c r="E5" s="175" t="s">
        <v>7</v>
      </c>
      <c r="F5" s="175"/>
      <c r="G5" s="175"/>
    </row>
    <row r="6" spans="1:7" ht="20.149999999999999" customHeight="1">
      <c r="A6" s="175" t="s">
        <v>8</v>
      </c>
      <c r="B6" s="175"/>
      <c r="C6" s="175"/>
      <c r="D6" s="193"/>
      <c r="E6" s="175" t="s">
        <v>9</v>
      </c>
      <c r="F6" s="175"/>
      <c r="G6" s="164" t="s">
        <v>10</v>
      </c>
    </row>
    <row r="7" spans="1:7" ht="20.149999999999999" customHeight="1">
      <c r="A7" s="164" t="s">
        <v>11</v>
      </c>
      <c r="B7" s="176" t="s">
        <v>12</v>
      </c>
      <c r="C7" s="176"/>
      <c r="D7" s="165" t="s">
        <v>13</v>
      </c>
      <c r="E7" s="21" t="s">
        <v>14</v>
      </c>
      <c r="F7" s="21" t="s">
        <v>15</v>
      </c>
      <c r="G7" s="21" t="s">
        <v>16</v>
      </c>
    </row>
    <row r="8" spans="1:7" ht="28.15" customHeight="1">
      <c r="A8" s="164" t="s">
        <v>17</v>
      </c>
      <c r="B8" s="177" t="s">
        <v>18</v>
      </c>
      <c r="C8" s="177"/>
      <c r="D8" s="165" t="s">
        <v>19</v>
      </c>
      <c r="E8" s="21" t="s">
        <v>20</v>
      </c>
      <c r="F8" s="21" t="s">
        <v>20</v>
      </c>
      <c r="G8" s="21" t="s">
        <v>20</v>
      </c>
    </row>
    <row r="9" spans="1:7" ht="20.149999999999999" customHeight="1">
      <c r="A9" s="175" t="s">
        <v>21</v>
      </c>
      <c r="B9" s="175"/>
      <c r="C9" s="175"/>
      <c r="D9" s="166" t="s">
        <v>22</v>
      </c>
      <c r="E9" s="21" t="s">
        <v>20</v>
      </c>
      <c r="F9" s="21" t="s">
        <v>20</v>
      </c>
      <c r="G9" s="21" t="s">
        <v>20</v>
      </c>
    </row>
    <row r="10" spans="1:7" ht="20.149999999999999" customHeight="1">
      <c r="A10" s="178" t="s">
        <v>23</v>
      </c>
      <c r="B10" s="178"/>
      <c r="C10" s="178"/>
      <c r="D10" s="178"/>
      <c r="E10" s="178"/>
      <c r="F10" s="178"/>
      <c r="G10" s="178"/>
    </row>
    <row r="11" spans="1:7" ht="20.149999999999999" customHeight="1">
      <c r="A11" s="167" t="s">
        <v>24</v>
      </c>
      <c r="B11" s="179" t="s">
        <v>25</v>
      </c>
      <c r="C11" s="179"/>
      <c r="D11" s="167" t="s">
        <v>26</v>
      </c>
      <c r="E11" s="180" t="s">
        <v>27</v>
      </c>
      <c r="F11" s="180"/>
      <c r="G11" s="21" t="s">
        <v>28</v>
      </c>
    </row>
    <row r="12" spans="1:7" ht="20.149999999999999" customHeight="1">
      <c r="A12" s="181" t="s">
        <v>29</v>
      </c>
      <c r="B12" s="181"/>
      <c r="C12" s="181"/>
      <c r="D12" s="168">
        <f>D13+D14+D15</f>
        <v>437.67541038607101</v>
      </c>
      <c r="E12" s="182">
        <f>D12/D$30</f>
        <v>0.678616712820312</v>
      </c>
      <c r="F12" s="182"/>
      <c r="G12" s="21" t="s">
        <v>20</v>
      </c>
    </row>
    <row r="13" spans="1:7" ht="20.149999999999999" customHeight="1">
      <c r="A13" s="169">
        <v>1</v>
      </c>
      <c r="B13" s="179" t="s">
        <v>30</v>
      </c>
      <c r="C13" s="179"/>
      <c r="D13" s="170">
        <f>原材料明细!R17</f>
        <v>96.411295999999993</v>
      </c>
      <c r="E13" s="182">
        <f t="shared" ref="E13:E19" si="0">D13/D$30</f>
        <v>0.14948593230895499</v>
      </c>
      <c r="F13" s="182"/>
      <c r="G13" s="21" t="s">
        <v>20</v>
      </c>
    </row>
    <row r="14" spans="1:7" ht="20.149999999999999" customHeight="1">
      <c r="A14" s="169">
        <v>2</v>
      </c>
      <c r="B14" s="183" t="s">
        <v>31</v>
      </c>
      <c r="C14" s="183"/>
      <c r="D14" s="170">
        <f>外购外协件明细!O80</f>
        <v>341.26411438607101</v>
      </c>
      <c r="E14" s="182">
        <f t="shared" si="0"/>
        <v>0.52913078051135698</v>
      </c>
      <c r="F14" s="182"/>
      <c r="G14" s="21" t="s">
        <v>20</v>
      </c>
    </row>
    <row r="15" spans="1:7" ht="20.149999999999999" customHeight="1">
      <c r="A15" s="171">
        <v>3</v>
      </c>
      <c r="B15" s="184" t="s">
        <v>32</v>
      </c>
      <c r="C15" s="184"/>
      <c r="D15" s="170">
        <f>外购外协件明细!Q90</f>
        <v>0</v>
      </c>
      <c r="E15" s="182">
        <f t="shared" si="0"/>
        <v>0</v>
      </c>
      <c r="F15" s="182"/>
      <c r="G15" s="21" t="s">
        <v>20</v>
      </c>
    </row>
    <row r="16" spans="1:7" ht="20.149999999999999" customHeight="1">
      <c r="A16" s="181" t="s">
        <v>33</v>
      </c>
      <c r="B16" s="181"/>
      <c r="C16" s="181"/>
      <c r="D16" s="168">
        <f>加工明细!P12</f>
        <v>17.569602272727298</v>
      </c>
      <c r="E16" s="182">
        <f t="shared" si="0"/>
        <v>2.72417080259575E-2</v>
      </c>
      <c r="F16" s="182"/>
      <c r="G16" s="21" t="s">
        <v>20</v>
      </c>
    </row>
    <row r="17" spans="1:7" ht="20.149999999999999" customHeight="1">
      <c r="A17" s="181" t="s">
        <v>34</v>
      </c>
      <c r="B17" s="181"/>
      <c r="C17" s="181"/>
      <c r="D17" s="168">
        <f>加工明细!Q13</f>
        <v>24.5942135347467</v>
      </c>
      <c r="E17" s="182">
        <f t="shared" si="0"/>
        <v>3.8133383661258201E-2</v>
      </c>
      <c r="F17" s="182"/>
      <c r="G17" s="21" t="s">
        <v>20</v>
      </c>
    </row>
    <row r="18" spans="1:7" ht="20.149999999999999" customHeight="1">
      <c r="A18" s="181" t="s">
        <v>35</v>
      </c>
      <c r="B18" s="181"/>
      <c r="C18" s="181"/>
      <c r="D18" s="168">
        <f>D12+D16+D17</f>
        <v>479.83922619354502</v>
      </c>
      <c r="E18" s="182">
        <f t="shared" si="0"/>
        <v>0.743991804507527</v>
      </c>
      <c r="F18" s="182"/>
      <c r="G18" s="21" t="s">
        <v>20</v>
      </c>
    </row>
    <row r="19" spans="1:7" ht="20.149999999999999" customHeight="1">
      <c r="A19" s="181" t="s">
        <v>36</v>
      </c>
      <c r="B19" s="181"/>
      <c r="C19" s="181"/>
      <c r="D19" s="168">
        <f>D20+D21+D22</f>
        <v>45.6760288252541</v>
      </c>
      <c r="E19" s="182">
        <f t="shared" si="0"/>
        <v>7.08207859078442E-2</v>
      </c>
      <c r="F19" s="182"/>
      <c r="G19" s="21" t="s">
        <v>20</v>
      </c>
    </row>
    <row r="20" spans="1:7" ht="20.149999999999999" customHeight="1">
      <c r="A20" s="169">
        <v>4</v>
      </c>
      <c r="B20" s="179" t="s">
        <v>37</v>
      </c>
      <c r="C20" s="179"/>
      <c r="D20" s="170">
        <f>期间费用!C6</f>
        <v>19.5754409251089</v>
      </c>
      <c r="E20" s="182">
        <f>D20/D30</f>
        <v>3.03517653890761E-2</v>
      </c>
      <c r="F20" s="182"/>
      <c r="G20" s="21" t="s">
        <v>20</v>
      </c>
    </row>
    <row r="21" spans="1:7" ht="20.149999999999999" customHeight="1">
      <c r="A21" s="169">
        <v>5</v>
      </c>
      <c r="B21" s="179" t="s">
        <v>38</v>
      </c>
      <c r="C21" s="179"/>
      <c r="D21" s="170">
        <f>期间费用!C7</f>
        <v>6.5251469750363</v>
      </c>
      <c r="E21" s="182">
        <f>D21/D30</f>
        <v>1.0117255129692001E-2</v>
      </c>
      <c r="F21" s="182"/>
      <c r="G21" s="21" t="s">
        <v>20</v>
      </c>
    </row>
    <row r="22" spans="1:7" ht="20.149999999999999" customHeight="1">
      <c r="A22" s="169">
        <v>6</v>
      </c>
      <c r="B22" s="179" t="s">
        <v>39</v>
      </c>
      <c r="C22" s="179"/>
      <c r="D22" s="170">
        <f>期间费用!C8</f>
        <v>19.5754409251089</v>
      </c>
      <c r="E22" s="182">
        <f>D22/D30</f>
        <v>3.03517653890761E-2</v>
      </c>
      <c r="F22" s="182"/>
      <c r="G22" s="21" t="s">
        <v>20</v>
      </c>
    </row>
    <row r="23" spans="1:7" ht="20.149999999999999" customHeight="1">
      <c r="A23" s="185" t="s">
        <v>40</v>
      </c>
      <c r="B23" s="185"/>
      <c r="C23" s="185"/>
      <c r="D23" s="168">
        <f>(D18+D19)*0.05</f>
        <v>26.275762750939901</v>
      </c>
      <c r="E23" s="182">
        <f t="shared" ref="E23:E30" si="1">D23/D$30</f>
        <v>4.0740629520768602E-2</v>
      </c>
      <c r="F23" s="182"/>
      <c r="G23" s="21" t="s">
        <v>20</v>
      </c>
    </row>
    <row r="24" spans="1:7" ht="20.149999999999999" customHeight="1">
      <c r="A24" s="181" t="s">
        <v>41</v>
      </c>
      <c r="B24" s="181"/>
      <c r="C24" s="181"/>
      <c r="D24" s="168">
        <f>D18+D19+D23</f>
        <v>551.79101776973903</v>
      </c>
      <c r="E24" s="182">
        <f t="shared" si="1"/>
        <v>0.85555321993613997</v>
      </c>
      <c r="F24" s="182"/>
      <c r="G24" s="21" t="s">
        <v>20</v>
      </c>
    </row>
    <row r="25" spans="1:7" ht="20.149999999999999" customHeight="1">
      <c r="A25" s="181" t="s">
        <v>42</v>
      </c>
      <c r="B25" s="181"/>
      <c r="C25" s="181"/>
      <c r="D25" s="168">
        <f>D24*0.13</f>
        <v>71.732832310066001</v>
      </c>
      <c r="E25" s="182">
        <f t="shared" si="1"/>
        <v>0.111221918591698</v>
      </c>
      <c r="F25" s="182"/>
      <c r="G25" s="172" t="s">
        <v>43</v>
      </c>
    </row>
    <row r="26" spans="1:7" ht="20.149999999999999" customHeight="1">
      <c r="A26" s="186" t="s">
        <v>44</v>
      </c>
      <c r="B26" s="187"/>
      <c r="C26" s="188"/>
      <c r="D26" s="168">
        <f>D24+D25</f>
        <v>623.52385007980502</v>
      </c>
      <c r="E26" s="189">
        <f t="shared" si="1"/>
        <v>0.96677513852783803</v>
      </c>
      <c r="F26" s="190"/>
      <c r="G26" s="21" t="s">
        <v>20</v>
      </c>
    </row>
    <row r="27" spans="1:7" ht="20.149999999999999" customHeight="1">
      <c r="A27" s="186" t="s">
        <v>45</v>
      </c>
      <c r="B27" s="187"/>
      <c r="C27" s="188"/>
      <c r="D27" s="168">
        <f>工装明细!P7</f>
        <v>0</v>
      </c>
      <c r="E27" s="189">
        <f t="shared" si="1"/>
        <v>0</v>
      </c>
      <c r="F27" s="190"/>
      <c r="G27" s="172" t="s">
        <v>46</v>
      </c>
    </row>
    <row r="28" spans="1:7" ht="20.149999999999999" customHeight="1">
      <c r="A28" s="186" t="s">
        <v>47</v>
      </c>
      <c r="B28" s="187"/>
      <c r="C28" s="188"/>
      <c r="D28" s="168">
        <f>包装运输明细!S7</f>
        <v>1.20192307692308</v>
      </c>
      <c r="E28" s="189">
        <f t="shared" si="1"/>
        <v>1.86358444675916E-3</v>
      </c>
      <c r="F28" s="190"/>
      <c r="G28" s="172" t="s">
        <v>46</v>
      </c>
    </row>
    <row r="29" spans="1:7" ht="20.149999999999999" customHeight="1">
      <c r="A29" s="186" t="s">
        <v>48</v>
      </c>
      <c r="B29" s="187"/>
      <c r="C29" s="188"/>
      <c r="D29" s="168">
        <f>包装运输明细!S12</f>
        <v>20.2265277777778</v>
      </c>
      <c r="E29" s="189">
        <f t="shared" si="1"/>
        <v>3.1361277025402499E-2</v>
      </c>
      <c r="F29" s="190"/>
      <c r="G29" s="172" t="s">
        <v>49</v>
      </c>
    </row>
    <row r="30" spans="1:7" ht="20.149999999999999" customHeight="1">
      <c r="A30" s="186" t="s">
        <v>50</v>
      </c>
      <c r="B30" s="187"/>
      <c r="C30" s="188"/>
      <c r="D30" s="173">
        <f>D26+D27+D28+D29</f>
        <v>644.95230093450596</v>
      </c>
      <c r="E30" s="189">
        <f t="shared" si="1"/>
        <v>1</v>
      </c>
      <c r="F30" s="190"/>
      <c r="G30" s="21" t="s">
        <v>20</v>
      </c>
    </row>
    <row r="31" spans="1:7" s="161" customFormat="1" ht="20.149999999999999" customHeight="1">
      <c r="A31"/>
      <c r="B31" t="s">
        <v>51</v>
      </c>
      <c r="C31"/>
      <c r="D31"/>
      <c r="E31"/>
      <c r="F31"/>
      <c r="G31"/>
    </row>
    <row r="32" spans="1:7" s="161" customFormat="1" ht="13.5" customHeight="1">
      <c r="A32" s="191" t="s">
        <v>52</v>
      </c>
      <c r="B32" s="191"/>
      <c r="C32" s="191"/>
      <c r="D32" s="174" t="s">
        <v>53</v>
      </c>
      <c r="E32" s="191" t="s">
        <v>54</v>
      </c>
      <c r="F32" s="191"/>
      <c r="G32" s="174"/>
    </row>
    <row r="34" spans="7:7">
      <c r="G34" t="s">
        <v>55</v>
      </c>
    </row>
  </sheetData>
  <mergeCells count="53">
    <mergeCell ref="A30:C30"/>
    <mergeCell ref="E30:F30"/>
    <mergeCell ref="A32:C32"/>
    <mergeCell ref="E32:F32"/>
    <mergeCell ref="A1:A4"/>
    <mergeCell ref="D5:D6"/>
    <mergeCell ref="B1:F4"/>
    <mergeCell ref="A27:C27"/>
    <mergeCell ref="E27:F27"/>
    <mergeCell ref="A28:C28"/>
    <mergeCell ref="E28:F28"/>
    <mergeCell ref="A29:C29"/>
    <mergeCell ref="E29:F29"/>
    <mergeCell ref="A24:C24"/>
    <mergeCell ref="E24:F24"/>
    <mergeCell ref="A25:C25"/>
    <mergeCell ref="E25:F25"/>
    <mergeCell ref="A26:C26"/>
    <mergeCell ref="E26:F26"/>
    <mergeCell ref="B21:C21"/>
    <mergeCell ref="E21:F21"/>
    <mergeCell ref="B22:C22"/>
    <mergeCell ref="E22:F22"/>
    <mergeCell ref="A23:C23"/>
    <mergeCell ref="E23:F23"/>
    <mergeCell ref="A18:C18"/>
    <mergeCell ref="E18:F18"/>
    <mergeCell ref="A19:C19"/>
    <mergeCell ref="E19:F19"/>
    <mergeCell ref="B20:C20"/>
    <mergeCell ref="E20:F20"/>
    <mergeCell ref="B15:C15"/>
    <mergeCell ref="E15:F15"/>
    <mergeCell ref="A16:C16"/>
    <mergeCell ref="E16:F16"/>
    <mergeCell ref="A17:C17"/>
    <mergeCell ref="E17:F17"/>
    <mergeCell ref="A12:C12"/>
    <mergeCell ref="E12:F12"/>
    <mergeCell ref="B13:C13"/>
    <mergeCell ref="E13:F13"/>
    <mergeCell ref="B14:C14"/>
    <mergeCell ref="E14:F14"/>
    <mergeCell ref="B8:C8"/>
    <mergeCell ref="A9:C9"/>
    <mergeCell ref="A10:G10"/>
    <mergeCell ref="B11:C11"/>
    <mergeCell ref="E11:F11"/>
    <mergeCell ref="A5:C5"/>
    <mergeCell ref="E5:G5"/>
    <mergeCell ref="A6:C6"/>
    <mergeCell ref="E6:F6"/>
    <mergeCell ref="B7:C7"/>
  </mergeCells>
  <phoneticPr fontId="48" type="noConversion"/>
  <pageMargins left="0.31496062992126" right="0.118110236220472" top="0.74803149606299202" bottom="0.74803149606299202" header="0.31496062992126" footer="0.31496062992126"/>
  <pageSetup paperSize="9" orientation="portrait" horizontalDpi="300" verticalDpi="300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25">
    <tabColor rgb="FF92D050"/>
  </sheetPr>
  <dimension ref="A1:J23"/>
  <sheetViews>
    <sheetView zoomScale="85" zoomScaleNormal="85" workbookViewId="0">
      <selection activeCell="H32" sqref="H32"/>
    </sheetView>
  </sheetViews>
  <sheetFormatPr defaultColWidth="8.90625" defaultRowHeight="14"/>
  <cols>
    <col min="1" max="1" width="5.7265625" style="144" customWidth="1"/>
    <col min="2" max="2" width="13.7265625" style="144" customWidth="1"/>
    <col min="3" max="3" width="15.453125" style="144" customWidth="1"/>
    <col min="4" max="4" width="24.26953125" style="144" customWidth="1"/>
    <col min="5" max="5" width="19.453125" style="144" customWidth="1"/>
    <col min="6" max="6" width="11.08984375" style="144" customWidth="1"/>
    <col min="7" max="7" width="13.6328125" style="144" customWidth="1"/>
    <col min="8" max="9" width="25.453125" style="144" customWidth="1"/>
    <col min="10" max="10" width="13.7265625" style="144" customWidth="1"/>
    <col min="11" max="11" width="5.453125" style="144" customWidth="1"/>
    <col min="12" max="12" width="10.7265625" style="144" customWidth="1"/>
    <col min="13" max="16384" width="8.90625" style="144"/>
  </cols>
  <sheetData>
    <row r="1" spans="1:10" ht="36.65" customHeight="1">
      <c r="A1" s="203" t="s">
        <v>56</v>
      </c>
      <c r="B1" s="204"/>
      <c r="C1" s="204"/>
      <c r="D1" s="204"/>
      <c r="E1" s="204"/>
      <c r="F1" s="204"/>
      <c r="G1" s="204"/>
      <c r="H1" s="204"/>
      <c r="I1" s="204"/>
      <c r="J1" s="205"/>
    </row>
    <row r="2" spans="1:10" ht="20.5" customHeight="1">
      <c r="A2" s="206" t="s">
        <v>57</v>
      </c>
      <c r="B2" s="206"/>
      <c r="C2" s="206"/>
      <c r="D2" s="206"/>
      <c r="E2" s="206"/>
      <c r="F2" s="206"/>
      <c r="G2" s="206"/>
      <c r="H2" s="206"/>
      <c r="I2" s="206"/>
      <c r="J2" s="206"/>
    </row>
    <row r="3" spans="1:10" ht="14.5" customHeight="1">
      <c r="A3" s="145" t="s">
        <v>58</v>
      </c>
      <c r="B3" s="145"/>
      <c r="C3" s="207"/>
      <c r="D3" s="208"/>
      <c r="E3" s="208"/>
      <c r="F3" s="209"/>
      <c r="G3" s="145" t="s">
        <v>59</v>
      </c>
      <c r="H3" s="207"/>
      <c r="I3" s="208"/>
      <c r="J3" s="209"/>
    </row>
    <row r="4" spans="1:10">
      <c r="A4" s="145" t="s">
        <v>60</v>
      </c>
      <c r="B4" s="145"/>
      <c r="C4" s="207"/>
      <c r="D4" s="208"/>
      <c r="E4" s="208"/>
      <c r="F4" s="209"/>
      <c r="G4" s="145" t="s">
        <v>61</v>
      </c>
      <c r="H4" s="210"/>
      <c r="I4" s="211"/>
      <c r="J4" s="212"/>
    </row>
    <row r="5" spans="1:10" ht="26.5" customHeight="1">
      <c r="A5" s="146" t="s">
        <v>62</v>
      </c>
      <c r="B5" s="146" t="s">
        <v>63</v>
      </c>
      <c r="C5" s="147" t="s">
        <v>64</v>
      </c>
      <c r="D5" s="147" t="s">
        <v>65</v>
      </c>
      <c r="E5" s="147" t="s">
        <v>66</v>
      </c>
      <c r="F5" s="147" t="s">
        <v>67</v>
      </c>
      <c r="G5" s="147" t="s">
        <v>68</v>
      </c>
      <c r="H5" s="147" t="s">
        <v>69</v>
      </c>
      <c r="I5" s="147" t="s">
        <v>70</v>
      </c>
      <c r="J5" s="147" t="s">
        <v>28</v>
      </c>
    </row>
    <row r="6" spans="1:10">
      <c r="A6" s="146">
        <v>1</v>
      </c>
      <c r="B6" s="148">
        <v>1</v>
      </c>
      <c r="C6" s="149" t="s">
        <v>71</v>
      </c>
      <c r="D6" s="149" t="s">
        <v>72</v>
      </c>
      <c r="E6" s="149" t="s">
        <v>73</v>
      </c>
      <c r="F6" s="149" t="s">
        <v>74</v>
      </c>
      <c r="G6" s="149" t="s">
        <v>20</v>
      </c>
      <c r="H6" s="150">
        <v>1178</v>
      </c>
      <c r="I6" s="147" t="s">
        <v>75</v>
      </c>
      <c r="J6" s="160"/>
    </row>
    <row r="7" spans="1:10">
      <c r="A7" s="146">
        <v>2</v>
      </c>
      <c r="B7" s="148">
        <v>2</v>
      </c>
      <c r="C7" s="149" t="s">
        <v>76</v>
      </c>
      <c r="D7" s="149" t="s">
        <v>77</v>
      </c>
      <c r="E7" s="149" t="s">
        <v>73</v>
      </c>
      <c r="F7" s="149" t="s">
        <v>74</v>
      </c>
      <c r="G7" s="149" t="s">
        <v>20</v>
      </c>
      <c r="H7" s="150">
        <v>36.65</v>
      </c>
      <c r="I7" s="149" t="s">
        <v>20</v>
      </c>
      <c r="J7" s="160"/>
    </row>
    <row r="8" spans="1:10">
      <c r="A8" s="146">
        <v>3</v>
      </c>
      <c r="B8" s="148">
        <v>3</v>
      </c>
      <c r="C8" s="149" t="s">
        <v>78</v>
      </c>
      <c r="D8" s="149" t="s">
        <v>79</v>
      </c>
      <c r="E8" s="149" t="s">
        <v>73</v>
      </c>
      <c r="F8" s="149" t="s">
        <v>74</v>
      </c>
      <c r="G8" s="149" t="s">
        <v>80</v>
      </c>
      <c r="H8" s="150">
        <v>18.600000000000001</v>
      </c>
      <c r="I8" s="149" t="s">
        <v>20</v>
      </c>
      <c r="J8" s="160"/>
    </row>
    <row r="9" spans="1:10">
      <c r="A9" s="146">
        <v>4</v>
      </c>
      <c r="B9" s="148">
        <v>3</v>
      </c>
      <c r="C9" s="149" t="s">
        <v>81</v>
      </c>
      <c r="D9" s="149" t="s">
        <v>82</v>
      </c>
      <c r="E9" s="149" t="s">
        <v>73</v>
      </c>
      <c r="F9" s="149" t="s">
        <v>83</v>
      </c>
      <c r="G9" s="149" t="s">
        <v>80</v>
      </c>
      <c r="H9" s="150">
        <v>4.49</v>
      </c>
      <c r="I9" s="149" t="s">
        <v>20</v>
      </c>
      <c r="J9" s="160"/>
    </row>
    <row r="10" spans="1:10">
      <c r="A10" s="146">
        <v>5</v>
      </c>
      <c r="B10" s="148">
        <v>3</v>
      </c>
      <c r="C10" s="149" t="s">
        <v>84</v>
      </c>
      <c r="D10" s="149" t="s">
        <v>85</v>
      </c>
      <c r="E10" s="149" t="s">
        <v>73</v>
      </c>
      <c r="F10" s="149" t="s">
        <v>83</v>
      </c>
      <c r="G10" s="149" t="s">
        <v>80</v>
      </c>
      <c r="H10" s="150">
        <v>3.77</v>
      </c>
      <c r="I10" s="149" t="s">
        <v>20</v>
      </c>
      <c r="J10" s="160"/>
    </row>
    <row r="11" spans="1:10">
      <c r="A11" s="146">
        <v>6</v>
      </c>
      <c r="B11" s="148">
        <v>3</v>
      </c>
      <c r="C11" s="149" t="s">
        <v>86</v>
      </c>
      <c r="D11" s="149" t="s">
        <v>87</v>
      </c>
      <c r="E11" s="149" t="s">
        <v>88</v>
      </c>
      <c r="F11" s="151" t="s">
        <v>89</v>
      </c>
      <c r="G11" s="149" t="s">
        <v>20</v>
      </c>
      <c r="H11" s="152">
        <v>6.4000000000000001E-2</v>
      </c>
      <c r="I11" s="149" t="s">
        <v>20</v>
      </c>
      <c r="J11" s="160"/>
    </row>
    <row r="12" spans="1:10">
      <c r="A12" s="146">
        <v>7</v>
      </c>
      <c r="B12" s="148">
        <v>2</v>
      </c>
      <c r="C12" s="149" t="s">
        <v>90</v>
      </c>
      <c r="D12" s="149" t="s">
        <v>91</v>
      </c>
      <c r="E12" s="149" t="s">
        <v>88</v>
      </c>
      <c r="F12" s="149" t="s">
        <v>89</v>
      </c>
      <c r="G12" s="149" t="s">
        <v>20</v>
      </c>
      <c r="H12" s="152">
        <v>8.4000000000000005E-2</v>
      </c>
      <c r="I12" s="149" t="s">
        <v>20</v>
      </c>
      <c r="J12" s="160"/>
    </row>
    <row r="13" spans="1:10">
      <c r="A13" s="146">
        <v>8</v>
      </c>
      <c r="B13" s="148">
        <v>2</v>
      </c>
      <c r="C13" s="149" t="s">
        <v>92</v>
      </c>
      <c r="D13" s="149" t="s">
        <v>93</v>
      </c>
      <c r="E13" s="149" t="s">
        <v>88</v>
      </c>
      <c r="F13" s="149" t="s">
        <v>89</v>
      </c>
      <c r="G13" s="149" t="s">
        <v>20</v>
      </c>
      <c r="H13" s="152">
        <v>3.5799999999999998E-2</v>
      </c>
      <c r="I13" s="149" t="s">
        <v>20</v>
      </c>
      <c r="J13" s="160"/>
    </row>
    <row r="14" spans="1:10">
      <c r="A14" s="146">
        <v>9</v>
      </c>
      <c r="B14" s="148">
        <v>2</v>
      </c>
      <c r="C14" s="149" t="s">
        <v>94</v>
      </c>
      <c r="D14" s="149" t="s">
        <v>77</v>
      </c>
      <c r="E14" s="149" t="s">
        <v>73</v>
      </c>
      <c r="F14" s="149" t="s">
        <v>74</v>
      </c>
      <c r="G14" s="149" t="s">
        <v>80</v>
      </c>
      <c r="H14" s="150">
        <v>77.45</v>
      </c>
      <c r="I14" s="149" t="s">
        <v>20</v>
      </c>
      <c r="J14" s="160"/>
    </row>
    <row r="15" spans="1:10">
      <c r="A15" s="146">
        <v>10</v>
      </c>
      <c r="B15" s="148">
        <v>3</v>
      </c>
      <c r="C15" s="149" t="s">
        <v>78</v>
      </c>
      <c r="D15" s="149" t="s">
        <v>79</v>
      </c>
      <c r="E15" s="149" t="s">
        <v>73</v>
      </c>
      <c r="F15" s="149" t="s">
        <v>83</v>
      </c>
      <c r="G15" s="149" t="s">
        <v>80</v>
      </c>
      <c r="H15" s="150">
        <v>18.600000000000001</v>
      </c>
      <c r="I15" s="149" t="s">
        <v>20</v>
      </c>
      <c r="J15" s="160"/>
    </row>
    <row r="16" spans="1:10">
      <c r="A16" s="146">
        <v>11</v>
      </c>
      <c r="B16" s="148">
        <v>3</v>
      </c>
      <c r="C16" s="149" t="s">
        <v>95</v>
      </c>
      <c r="D16" s="149" t="s">
        <v>82</v>
      </c>
      <c r="E16" s="149" t="s">
        <v>73</v>
      </c>
      <c r="F16" s="149" t="s">
        <v>83</v>
      </c>
      <c r="G16" s="149" t="s">
        <v>80</v>
      </c>
      <c r="H16" s="150">
        <v>8.7100000000000009</v>
      </c>
      <c r="I16" s="149" t="s">
        <v>20</v>
      </c>
      <c r="J16" s="160"/>
    </row>
    <row r="17" spans="1:10">
      <c r="A17" s="146">
        <v>12</v>
      </c>
      <c r="B17" s="148">
        <v>3</v>
      </c>
      <c r="C17" s="149" t="s">
        <v>96</v>
      </c>
      <c r="D17" s="149" t="s">
        <v>85</v>
      </c>
      <c r="E17" s="149" t="s">
        <v>73</v>
      </c>
      <c r="F17" s="149" t="s">
        <v>83</v>
      </c>
      <c r="G17" s="149" t="s">
        <v>80</v>
      </c>
      <c r="H17" s="150">
        <v>9.73</v>
      </c>
      <c r="I17" s="149" t="s">
        <v>20</v>
      </c>
      <c r="J17" s="160"/>
    </row>
    <row r="18" spans="1:10">
      <c r="A18" s="146">
        <v>13</v>
      </c>
      <c r="B18" s="148">
        <v>3</v>
      </c>
      <c r="C18" s="149" t="s">
        <v>86</v>
      </c>
      <c r="D18" s="149" t="s">
        <v>87</v>
      </c>
      <c r="E18" s="149" t="s">
        <v>88</v>
      </c>
      <c r="F18" s="151" t="s">
        <v>97</v>
      </c>
      <c r="G18" s="149" t="s">
        <v>20</v>
      </c>
      <c r="H18" s="152">
        <v>6.4000000000000001E-2</v>
      </c>
      <c r="I18" s="149" t="s">
        <v>20</v>
      </c>
      <c r="J18" s="160"/>
    </row>
    <row r="19" spans="1:10">
      <c r="A19" s="146" t="s">
        <v>98</v>
      </c>
      <c r="B19" s="146" t="s">
        <v>98</v>
      </c>
      <c r="C19" s="153" t="s">
        <v>98</v>
      </c>
      <c r="D19" s="154" t="s">
        <v>98</v>
      </c>
      <c r="E19" s="154" t="s">
        <v>98</v>
      </c>
      <c r="F19" s="147" t="s">
        <v>98</v>
      </c>
      <c r="G19" s="147" t="s">
        <v>98</v>
      </c>
      <c r="H19" s="155" t="s">
        <v>98</v>
      </c>
      <c r="I19" s="149" t="s">
        <v>20</v>
      </c>
      <c r="J19" s="160"/>
    </row>
    <row r="20" spans="1:10" ht="26.5" customHeight="1">
      <c r="A20" s="156" t="s">
        <v>99</v>
      </c>
      <c r="B20" s="157" t="s">
        <v>100</v>
      </c>
      <c r="C20" s="158" t="s">
        <v>101</v>
      </c>
      <c r="D20" s="158" t="s">
        <v>102</v>
      </c>
      <c r="E20" s="158" t="s">
        <v>103</v>
      </c>
      <c r="F20" s="158" t="s">
        <v>104</v>
      </c>
      <c r="G20" s="158" t="s">
        <v>105</v>
      </c>
      <c r="H20" s="158" t="s">
        <v>106</v>
      </c>
      <c r="I20" s="158" t="s">
        <v>107</v>
      </c>
      <c r="J20" s="158" t="s">
        <v>108</v>
      </c>
    </row>
    <row r="21" spans="1:10">
      <c r="A21" s="213" t="s">
        <v>109</v>
      </c>
      <c r="B21" s="213"/>
      <c r="C21" s="213"/>
      <c r="D21" s="159"/>
      <c r="E21" s="159"/>
      <c r="F21" s="159"/>
      <c r="G21" s="159"/>
      <c r="H21" s="159"/>
      <c r="I21" s="159"/>
    </row>
    <row r="22" spans="1:10">
      <c r="A22" s="159"/>
      <c r="B22" s="159"/>
      <c r="C22" s="159"/>
      <c r="D22" s="159"/>
      <c r="E22" s="159"/>
      <c r="F22" s="159"/>
      <c r="G22" s="159"/>
      <c r="H22" s="159"/>
      <c r="I22" s="159"/>
    </row>
    <row r="23" spans="1:10">
      <c r="A23" s="159"/>
      <c r="B23" s="159"/>
      <c r="C23" s="159"/>
      <c r="D23" s="159"/>
      <c r="E23" s="159"/>
      <c r="F23" s="159"/>
      <c r="G23" s="159"/>
      <c r="H23" s="159"/>
      <c r="I23" s="159"/>
    </row>
  </sheetData>
  <mergeCells count="7">
    <mergeCell ref="A21:C21"/>
    <mergeCell ref="A1:J1"/>
    <mergeCell ref="A2:J2"/>
    <mergeCell ref="C3:F3"/>
    <mergeCell ref="H3:J3"/>
    <mergeCell ref="C4:F4"/>
    <mergeCell ref="H4:J4"/>
  </mergeCells>
  <phoneticPr fontId="48" type="noConversion"/>
  <pageMargins left="0.7" right="0.7" top="0.75" bottom="0.75" header="0.3" footer="0.3"/>
  <pageSetup paperSize="9" orientation="portrait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3"/>
  <dimension ref="A1:S20"/>
  <sheetViews>
    <sheetView topLeftCell="A6" zoomScale="70" zoomScaleNormal="70" workbookViewId="0">
      <selection activeCell="A6" sqref="A6:A16"/>
    </sheetView>
  </sheetViews>
  <sheetFormatPr defaultColWidth="9" defaultRowHeight="14"/>
  <cols>
    <col min="1" max="1" width="9" style="126" customWidth="1"/>
    <col min="2" max="2" width="20.453125" style="126" customWidth="1"/>
    <col min="3" max="3" width="11.08984375" style="126" customWidth="1"/>
    <col min="4" max="4" width="11.6328125" style="126" customWidth="1"/>
    <col min="5" max="5" width="11.36328125" style="126" customWidth="1"/>
    <col min="6" max="6" width="9.7265625" style="127" customWidth="1"/>
    <col min="7" max="7" width="20.90625" style="126" customWidth="1"/>
    <col min="8" max="8" width="6.6328125" style="126" customWidth="1"/>
    <col min="9" max="9" width="8.453125" style="126" customWidth="1"/>
    <col min="10" max="10" width="12" style="126" customWidth="1"/>
    <col min="11" max="11" width="10.7265625" style="126" customWidth="1"/>
    <col min="12" max="12" width="10.08984375" style="126" customWidth="1"/>
    <col min="13" max="13" width="12.6328125" style="126" customWidth="1"/>
    <col min="14" max="14" width="10.26953125" style="126" customWidth="1"/>
    <col min="15" max="15" width="9" style="126" customWidth="1"/>
    <col min="16" max="16" width="8.7265625" style="126" customWidth="1"/>
    <col min="17" max="17" width="11" style="126" customWidth="1"/>
    <col min="18" max="18" width="10.6328125" style="126" customWidth="1"/>
    <col min="19" max="19" width="10.453125" style="126" customWidth="1"/>
    <col min="20" max="16384" width="9" style="126"/>
  </cols>
  <sheetData>
    <row r="1" spans="1:19" ht="21">
      <c r="A1" s="214" t="s">
        <v>110</v>
      </c>
      <c r="B1" s="214"/>
      <c r="C1" s="214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  <c r="O1" s="214"/>
      <c r="P1" s="214"/>
      <c r="Q1" s="214"/>
      <c r="R1" s="214"/>
      <c r="S1" s="214"/>
    </row>
    <row r="2" spans="1:19">
      <c r="A2" s="215" t="s">
        <v>111</v>
      </c>
      <c r="B2" s="216"/>
      <c r="C2" s="216"/>
      <c r="D2" s="216"/>
      <c r="E2" s="216"/>
      <c r="F2" s="216"/>
      <c r="G2" s="216"/>
      <c r="H2" s="216"/>
      <c r="I2" s="216"/>
      <c r="J2" s="216"/>
      <c r="K2" s="216"/>
      <c r="L2" s="216"/>
      <c r="M2" s="216"/>
      <c r="N2" s="216"/>
      <c r="O2" s="216"/>
      <c r="P2" s="216"/>
      <c r="Q2" s="216"/>
      <c r="R2" s="216"/>
      <c r="S2" s="217"/>
    </row>
    <row r="3" spans="1:19">
      <c r="A3" s="218" t="s">
        <v>112</v>
      </c>
      <c r="B3" s="218"/>
      <c r="C3" s="218"/>
      <c r="D3" s="218"/>
      <c r="E3" s="218"/>
      <c r="F3" s="218"/>
      <c r="G3" s="218"/>
      <c r="H3" s="218"/>
      <c r="I3" s="218"/>
      <c r="J3" s="218"/>
      <c r="K3" s="218"/>
      <c r="L3" s="218"/>
      <c r="M3" s="218"/>
      <c r="N3" s="218"/>
      <c r="O3" s="218"/>
      <c r="P3" s="218" t="s">
        <v>113</v>
      </c>
      <c r="Q3" s="218"/>
      <c r="R3" s="218"/>
      <c r="S3" s="218"/>
    </row>
    <row r="4" spans="1:19">
      <c r="A4" s="219" t="s">
        <v>62</v>
      </c>
      <c r="B4" s="219" t="s">
        <v>64</v>
      </c>
      <c r="C4" s="219" t="s">
        <v>65</v>
      </c>
      <c r="D4" s="219" t="s">
        <v>114</v>
      </c>
      <c r="E4" s="219" t="s">
        <v>30</v>
      </c>
      <c r="F4" s="219"/>
      <c r="G4" s="219"/>
      <c r="H4" s="219"/>
      <c r="I4" s="219"/>
      <c r="J4" s="219"/>
      <c r="K4" s="219" t="s">
        <v>115</v>
      </c>
      <c r="L4" s="219"/>
      <c r="M4" s="219" t="s">
        <v>116</v>
      </c>
      <c r="N4" s="219"/>
      <c r="O4" s="219"/>
      <c r="P4" s="219" t="s">
        <v>117</v>
      </c>
      <c r="Q4" s="221" t="s">
        <v>118</v>
      </c>
      <c r="R4" s="219" t="s">
        <v>119</v>
      </c>
      <c r="S4" s="219" t="s">
        <v>28</v>
      </c>
    </row>
    <row r="5" spans="1:19" ht="52">
      <c r="A5" s="219"/>
      <c r="B5" s="219"/>
      <c r="C5" s="219"/>
      <c r="D5" s="219"/>
      <c r="E5" s="128" t="s">
        <v>120</v>
      </c>
      <c r="F5" s="128" t="s">
        <v>121</v>
      </c>
      <c r="G5" s="128" t="s">
        <v>122</v>
      </c>
      <c r="H5" s="128" t="s">
        <v>123</v>
      </c>
      <c r="I5" s="128" t="s">
        <v>124</v>
      </c>
      <c r="J5" s="135" t="s">
        <v>125</v>
      </c>
      <c r="K5" s="128" t="s">
        <v>120</v>
      </c>
      <c r="L5" s="128" t="s">
        <v>126</v>
      </c>
      <c r="M5" s="128" t="s">
        <v>127</v>
      </c>
      <c r="N5" s="136" t="s">
        <v>128</v>
      </c>
      <c r="O5" s="128" t="s">
        <v>129</v>
      </c>
      <c r="P5" s="219"/>
      <c r="Q5" s="221"/>
      <c r="R5" s="219"/>
      <c r="S5" s="219"/>
    </row>
    <row r="6" spans="1:19" ht="26">
      <c r="A6" s="87">
        <v>1</v>
      </c>
      <c r="B6" s="87" t="s">
        <v>130</v>
      </c>
      <c r="C6" s="87" t="s">
        <v>131</v>
      </c>
      <c r="D6" s="87">
        <v>1</v>
      </c>
      <c r="E6" s="87" t="s">
        <v>132</v>
      </c>
      <c r="F6" s="87" t="s">
        <v>133</v>
      </c>
      <c r="G6" s="87" t="s">
        <v>20</v>
      </c>
      <c r="H6" s="87" t="s">
        <v>134</v>
      </c>
      <c r="I6" s="137">
        <v>5.15</v>
      </c>
      <c r="J6" s="109" t="s">
        <v>20</v>
      </c>
      <c r="K6" s="87" t="s">
        <v>20</v>
      </c>
      <c r="L6" s="87" t="s">
        <v>135</v>
      </c>
      <c r="M6" s="137">
        <v>1.4</v>
      </c>
      <c r="N6" s="138">
        <v>1.0229999999999999</v>
      </c>
      <c r="O6" s="139">
        <f t="shared" ref="O6:O16" si="0">N6/M6</f>
        <v>0.73071428571428598</v>
      </c>
      <c r="P6" s="87">
        <v>0</v>
      </c>
      <c r="Q6" s="142">
        <f t="shared" ref="Q6:Q16" si="1">D6*P6*(M6-N6)</f>
        <v>0</v>
      </c>
      <c r="R6" s="112">
        <f t="shared" ref="R6:R16" si="2">D6*I6*M6-Q6</f>
        <v>7.21</v>
      </c>
      <c r="S6" s="128" t="s">
        <v>20</v>
      </c>
    </row>
    <row r="7" spans="1:19" ht="26">
      <c r="A7" s="87">
        <v>2</v>
      </c>
      <c r="B7" s="87" t="s">
        <v>136</v>
      </c>
      <c r="C7" s="87" t="s">
        <v>137</v>
      </c>
      <c r="D7" s="87">
        <v>1</v>
      </c>
      <c r="E7" s="87" t="s">
        <v>138</v>
      </c>
      <c r="F7" s="87" t="s">
        <v>139</v>
      </c>
      <c r="G7" s="87" t="s">
        <v>20</v>
      </c>
      <c r="H7" s="87" t="s">
        <v>134</v>
      </c>
      <c r="I7" s="137">
        <v>10</v>
      </c>
      <c r="J7" s="109" t="s">
        <v>20</v>
      </c>
      <c r="K7" s="87" t="s">
        <v>20</v>
      </c>
      <c r="L7" s="87" t="s">
        <v>135</v>
      </c>
      <c r="M7" s="137">
        <v>0.110136</v>
      </c>
      <c r="N7" s="138">
        <v>9.9000000000000005E-2</v>
      </c>
      <c r="O7" s="139">
        <f t="shared" si="0"/>
        <v>0.89888864676400104</v>
      </c>
      <c r="P7" s="87">
        <v>0</v>
      </c>
      <c r="Q7" s="142">
        <f t="shared" si="1"/>
        <v>0</v>
      </c>
      <c r="R7" s="112">
        <f t="shared" si="2"/>
        <v>1.1013599999999999</v>
      </c>
      <c r="S7" s="128" t="s">
        <v>20</v>
      </c>
    </row>
    <row r="8" spans="1:19" ht="26">
      <c r="A8" s="87">
        <v>3</v>
      </c>
      <c r="B8" s="87" t="s">
        <v>140</v>
      </c>
      <c r="C8" s="87" t="s">
        <v>141</v>
      </c>
      <c r="D8" s="87">
        <v>1</v>
      </c>
      <c r="E8" s="87" t="s">
        <v>138</v>
      </c>
      <c r="F8" s="87" t="s">
        <v>142</v>
      </c>
      <c r="G8" s="87" t="s">
        <v>20</v>
      </c>
      <c r="H8" s="87" t="s">
        <v>134</v>
      </c>
      <c r="I8" s="137">
        <v>17</v>
      </c>
      <c r="J8" s="109" t="s">
        <v>20</v>
      </c>
      <c r="K8" s="87" t="s">
        <v>20</v>
      </c>
      <c r="L8" s="87" t="s">
        <v>135</v>
      </c>
      <c r="M8" s="137">
        <v>5.2519999999999997E-2</v>
      </c>
      <c r="N8" s="138">
        <v>5.0500000000000003E-2</v>
      </c>
      <c r="O8" s="139">
        <f t="shared" si="0"/>
        <v>0.96153846153846201</v>
      </c>
      <c r="P8" s="87">
        <v>0</v>
      </c>
      <c r="Q8" s="142">
        <f t="shared" si="1"/>
        <v>0</v>
      </c>
      <c r="R8" s="112">
        <f t="shared" si="2"/>
        <v>0.89283999999999997</v>
      </c>
      <c r="S8" s="128" t="s">
        <v>20</v>
      </c>
    </row>
    <row r="9" spans="1:19" ht="26">
      <c r="A9" s="87">
        <v>4</v>
      </c>
      <c r="B9" s="87" t="s">
        <v>143</v>
      </c>
      <c r="C9" s="87" t="s">
        <v>144</v>
      </c>
      <c r="D9" s="87">
        <v>1</v>
      </c>
      <c r="E9" s="87" t="s">
        <v>145</v>
      </c>
      <c r="F9" s="87" t="s">
        <v>146</v>
      </c>
      <c r="G9" s="87" t="s">
        <v>20</v>
      </c>
      <c r="H9" s="87" t="s">
        <v>134</v>
      </c>
      <c r="I9" s="137">
        <v>21.5</v>
      </c>
      <c r="J9" s="109" t="s">
        <v>20</v>
      </c>
      <c r="K9" s="87" t="s">
        <v>20</v>
      </c>
      <c r="L9" s="87" t="s">
        <v>135</v>
      </c>
      <c r="M9" s="137">
        <v>0.77</v>
      </c>
      <c r="N9" s="138">
        <v>0.71296296296296302</v>
      </c>
      <c r="O9" s="139">
        <f t="shared" si="0"/>
        <v>0.92592592592592604</v>
      </c>
      <c r="P9" s="87">
        <v>0</v>
      </c>
      <c r="Q9" s="142">
        <f t="shared" si="1"/>
        <v>0</v>
      </c>
      <c r="R9" s="112">
        <f t="shared" si="2"/>
        <v>16.555</v>
      </c>
      <c r="S9" s="128" t="s">
        <v>20</v>
      </c>
    </row>
    <row r="10" spans="1:19" ht="26">
      <c r="A10" s="87">
        <v>5</v>
      </c>
      <c r="B10" s="87" t="s">
        <v>147</v>
      </c>
      <c r="C10" s="87" t="s">
        <v>148</v>
      </c>
      <c r="D10" s="87">
        <v>1</v>
      </c>
      <c r="E10" s="87" t="s">
        <v>145</v>
      </c>
      <c r="F10" s="87" t="s">
        <v>146</v>
      </c>
      <c r="G10" s="87" t="s">
        <v>20</v>
      </c>
      <c r="H10" s="87" t="s">
        <v>134</v>
      </c>
      <c r="I10" s="137">
        <v>21.5</v>
      </c>
      <c r="J10" s="109" t="s">
        <v>20</v>
      </c>
      <c r="K10" s="87" t="s">
        <v>20</v>
      </c>
      <c r="L10" s="87" t="s">
        <v>135</v>
      </c>
      <c r="M10" s="137">
        <v>0.74</v>
      </c>
      <c r="N10" s="138">
        <v>0.68518518518518501</v>
      </c>
      <c r="O10" s="139">
        <f t="shared" si="0"/>
        <v>0.92592592592592604</v>
      </c>
      <c r="P10" s="87">
        <v>0</v>
      </c>
      <c r="Q10" s="142">
        <f t="shared" si="1"/>
        <v>0</v>
      </c>
      <c r="R10" s="112">
        <f t="shared" si="2"/>
        <v>15.91</v>
      </c>
      <c r="S10" s="128" t="s">
        <v>20</v>
      </c>
    </row>
    <row r="11" spans="1:19" ht="26">
      <c r="A11" s="87">
        <v>6</v>
      </c>
      <c r="B11" s="87" t="s">
        <v>149</v>
      </c>
      <c r="C11" s="87" t="s">
        <v>150</v>
      </c>
      <c r="D11" s="87">
        <v>1</v>
      </c>
      <c r="E11" s="87" t="s">
        <v>138</v>
      </c>
      <c r="F11" s="87" t="s">
        <v>151</v>
      </c>
      <c r="G11" s="87" t="s">
        <v>20</v>
      </c>
      <c r="H11" s="87" t="s">
        <v>134</v>
      </c>
      <c r="I11" s="137">
        <v>17</v>
      </c>
      <c r="J11" s="109" t="s">
        <v>20</v>
      </c>
      <c r="K11" s="87" t="s">
        <v>20</v>
      </c>
      <c r="L11" s="87" t="s">
        <v>135</v>
      </c>
      <c r="M11" s="137">
        <v>5.9487999999999999E-2</v>
      </c>
      <c r="N11" s="138">
        <v>5.7200000000000001E-2</v>
      </c>
      <c r="O11" s="139">
        <f t="shared" si="0"/>
        <v>0.96153846153846201</v>
      </c>
      <c r="P11" s="87">
        <v>0</v>
      </c>
      <c r="Q11" s="142">
        <f t="shared" si="1"/>
        <v>0</v>
      </c>
      <c r="R11" s="112">
        <f t="shared" si="2"/>
        <v>1.011296</v>
      </c>
      <c r="S11" s="128" t="s">
        <v>20</v>
      </c>
    </row>
    <row r="12" spans="1:19" ht="26">
      <c r="A12" s="87">
        <v>7</v>
      </c>
      <c r="B12" s="87" t="s">
        <v>152</v>
      </c>
      <c r="C12" s="87" t="s">
        <v>153</v>
      </c>
      <c r="D12" s="87">
        <v>1</v>
      </c>
      <c r="E12" s="87" t="s">
        <v>138</v>
      </c>
      <c r="F12" s="87" t="s">
        <v>139</v>
      </c>
      <c r="G12" s="87" t="s">
        <v>20</v>
      </c>
      <c r="H12" s="87" t="s">
        <v>134</v>
      </c>
      <c r="I12" s="137">
        <v>10</v>
      </c>
      <c r="J12" s="109" t="s">
        <v>20</v>
      </c>
      <c r="K12" s="87" t="s">
        <v>20</v>
      </c>
      <c r="L12" s="87" t="s">
        <v>135</v>
      </c>
      <c r="M12" s="137">
        <v>9.5000000000000001E-2</v>
      </c>
      <c r="N12" s="138">
        <v>8.6300000000000002E-2</v>
      </c>
      <c r="O12" s="139">
        <f t="shared" si="0"/>
        <v>0.90842105263157902</v>
      </c>
      <c r="P12" s="87">
        <v>0</v>
      </c>
      <c r="Q12" s="142">
        <f t="shared" si="1"/>
        <v>0</v>
      </c>
      <c r="R12" s="112">
        <f t="shared" si="2"/>
        <v>0.95</v>
      </c>
      <c r="S12" s="128" t="s">
        <v>20</v>
      </c>
    </row>
    <row r="13" spans="1:19" ht="26">
      <c r="A13" s="87">
        <v>8</v>
      </c>
      <c r="B13" s="87" t="s">
        <v>154</v>
      </c>
      <c r="C13" s="87" t="s">
        <v>155</v>
      </c>
      <c r="D13" s="87">
        <v>1</v>
      </c>
      <c r="E13" s="87" t="s">
        <v>138</v>
      </c>
      <c r="F13" s="87" t="s">
        <v>156</v>
      </c>
      <c r="G13" s="87" t="s">
        <v>20</v>
      </c>
      <c r="H13" s="87" t="s">
        <v>134</v>
      </c>
      <c r="I13" s="137">
        <v>10</v>
      </c>
      <c r="J13" s="109" t="s">
        <v>20</v>
      </c>
      <c r="K13" s="87" t="s">
        <v>20</v>
      </c>
      <c r="L13" s="87" t="s">
        <v>135</v>
      </c>
      <c r="M13" s="137">
        <v>2.0799999999999998E-3</v>
      </c>
      <c r="N13" s="138">
        <v>2E-3</v>
      </c>
      <c r="O13" s="139">
        <f t="shared" si="0"/>
        <v>0.96153846153846201</v>
      </c>
      <c r="P13" s="87">
        <v>0</v>
      </c>
      <c r="Q13" s="142">
        <f t="shared" si="1"/>
        <v>0</v>
      </c>
      <c r="R13" s="112">
        <f t="shared" si="2"/>
        <v>2.0799999999999999E-2</v>
      </c>
      <c r="S13" s="128" t="s">
        <v>20</v>
      </c>
    </row>
    <row r="14" spans="1:19" ht="26">
      <c r="A14" s="87">
        <v>9</v>
      </c>
      <c r="B14" s="87" t="s">
        <v>157</v>
      </c>
      <c r="C14" s="87" t="s">
        <v>158</v>
      </c>
      <c r="D14" s="87">
        <v>1</v>
      </c>
      <c r="E14" s="87" t="s">
        <v>145</v>
      </c>
      <c r="F14" s="87" t="s">
        <v>146</v>
      </c>
      <c r="G14" s="87" t="s">
        <v>20</v>
      </c>
      <c r="H14" s="87" t="s">
        <v>134</v>
      </c>
      <c r="I14" s="137">
        <v>21.5</v>
      </c>
      <c r="J14" s="109" t="s">
        <v>20</v>
      </c>
      <c r="K14" s="87" t="s">
        <v>20</v>
      </c>
      <c r="L14" s="87" t="s">
        <v>135</v>
      </c>
      <c r="M14" s="137">
        <v>2.4</v>
      </c>
      <c r="N14" s="138">
        <v>2.2222222222222201</v>
      </c>
      <c r="O14" s="139">
        <f t="shared" si="0"/>
        <v>0.92592592592592504</v>
      </c>
      <c r="P14" s="87">
        <v>0</v>
      </c>
      <c r="Q14" s="142">
        <f t="shared" si="1"/>
        <v>0</v>
      </c>
      <c r="R14" s="112">
        <f t="shared" si="2"/>
        <v>51.6</v>
      </c>
      <c r="S14" s="128" t="s">
        <v>20</v>
      </c>
    </row>
    <row r="15" spans="1:19">
      <c r="A15" s="87">
        <v>10</v>
      </c>
      <c r="B15" s="87" t="s">
        <v>20</v>
      </c>
      <c r="C15" s="87" t="s">
        <v>75</v>
      </c>
      <c r="D15" s="87">
        <v>1</v>
      </c>
      <c r="E15" s="87" t="s">
        <v>20</v>
      </c>
      <c r="F15" s="87" t="s">
        <v>20</v>
      </c>
      <c r="G15" s="87" t="s">
        <v>20</v>
      </c>
      <c r="H15" s="87" t="s">
        <v>159</v>
      </c>
      <c r="I15" s="137">
        <v>7</v>
      </c>
      <c r="J15" s="109" t="s">
        <v>20</v>
      </c>
      <c r="K15" s="87" t="s">
        <v>20</v>
      </c>
      <c r="L15" s="87" t="s">
        <v>135</v>
      </c>
      <c r="M15" s="137">
        <v>0.08</v>
      </c>
      <c r="N15" s="137">
        <v>0.08</v>
      </c>
      <c r="O15" s="139">
        <f t="shared" si="0"/>
        <v>1</v>
      </c>
      <c r="P15" s="87">
        <v>0</v>
      </c>
      <c r="Q15" s="142">
        <f t="shared" si="1"/>
        <v>0</v>
      </c>
      <c r="R15" s="112">
        <f t="shared" si="2"/>
        <v>0.56000000000000005</v>
      </c>
      <c r="S15" s="128" t="s">
        <v>20</v>
      </c>
    </row>
    <row r="16" spans="1:19">
      <c r="A16" s="87">
        <v>11</v>
      </c>
      <c r="B16" s="87" t="s">
        <v>20</v>
      </c>
      <c r="C16" s="87" t="s">
        <v>160</v>
      </c>
      <c r="D16" s="87">
        <v>1</v>
      </c>
      <c r="E16" s="87" t="s">
        <v>20</v>
      </c>
      <c r="F16" s="87" t="s">
        <v>20</v>
      </c>
      <c r="G16" s="87" t="s">
        <v>20</v>
      </c>
      <c r="H16" s="87" t="s">
        <v>161</v>
      </c>
      <c r="I16" s="137">
        <v>0.05</v>
      </c>
      <c r="J16" s="109" t="s">
        <v>20</v>
      </c>
      <c r="K16" s="87" t="s">
        <v>20</v>
      </c>
      <c r="L16" s="87" t="s">
        <v>135</v>
      </c>
      <c r="M16" s="137">
        <v>12</v>
      </c>
      <c r="N16" s="137">
        <v>12</v>
      </c>
      <c r="O16" s="139">
        <f t="shared" si="0"/>
        <v>1</v>
      </c>
      <c r="P16" s="87">
        <v>0</v>
      </c>
      <c r="Q16" s="142">
        <f t="shared" si="1"/>
        <v>0</v>
      </c>
      <c r="R16" s="112">
        <f t="shared" si="2"/>
        <v>0.6</v>
      </c>
      <c r="S16" s="128" t="s">
        <v>20</v>
      </c>
    </row>
    <row r="17" spans="1:19">
      <c r="A17" s="87" t="s">
        <v>20</v>
      </c>
      <c r="B17" s="129" t="s">
        <v>162</v>
      </c>
      <c r="C17" s="130" t="s">
        <v>20</v>
      </c>
      <c r="D17" s="128" t="s">
        <v>20</v>
      </c>
      <c r="E17" s="128" t="s">
        <v>20</v>
      </c>
      <c r="F17" s="128" t="s">
        <v>20</v>
      </c>
      <c r="G17" s="128" t="s">
        <v>20</v>
      </c>
      <c r="H17" s="128" t="s">
        <v>20</v>
      </c>
      <c r="I17" s="128" t="s">
        <v>20</v>
      </c>
      <c r="J17" s="140" t="s">
        <v>20</v>
      </c>
      <c r="K17" s="128" t="s">
        <v>20</v>
      </c>
      <c r="L17" s="128" t="s">
        <v>20</v>
      </c>
      <c r="M17" s="128" t="s">
        <v>20</v>
      </c>
      <c r="N17" s="128" t="s">
        <v>20</v>
      </c>
      <c r="O17" s="128" t="s">
        <v>20</v>
      </c>
      <c r="P17" s="141" t="s">
        <v>20</v>
      </c>
      <c r="Q17" s="143">
        <f>SUM(Q6:Q16)</f>
        <v>0</v>
      </c>
      <c r="R17" s="143">
        <f>SUM(R6:R16)</f>
        <v>96.411295999999993</v>
      </c>
      <c r="S17" s="128" t="s">
        <v>20</v>
      </c>
    </row>
    <row r="18" spans="1:19" ht="88.9" customHeight="1">
      <c r="A18" s="131" t="s">
        <v>99</v>
      </c>
      <c r="B18" s="132" t="s">
        <v>163</v>
      </c>
      <c r="C18" s="131" t="s">
        <v>164</v>
      </c>
      <c r="D18" s="132" t="s">
        <v>165</v>
      </c>
      <c r="E18" s="131" t="s">
        <v>166</v>
      </c>
      <c r="F18" s="131" t="s">
        <v>167</v>
      </c>
      <c r="G18" s="132" t="s">
        <v>168</v>
      </c>
      <c r="H18" s="131" t="s">
        <v>169</v>
      </c>
      <c r="I18" s="131" t="s">
        <v>170</v>
      </c>
      <c r="J18" s="131" t="s">
        <v>171</v>
      </c>
      <c r="K18" s="131" t="s">
        <v>172</v>
      </c>
      <c r="L18" s="131" t="s">
        <v>173</v>
      </c>
      <c r="M18" s="131" t="s">
        <v>106</v>
      </c>
      <c r="N18" s="131" t="s">
        <v>106</v>
      </c>
      <c r="O18" s="131" t="s">
        <v>174</v>
      </c>
      <c r="P18" s="131" t="s">
        <v>175</v>
      </c>
      <c r="Q18" s="131" t="s">
        <v>174</v>
      </c>
      <c r="R18" s="131" t="s">
        <v>174</v>
      </c>
      <c r="S18" s="131" t="s">
        <v>108</v>
      </c>
    </row>
    <row r="19" spans="1:19" ht="21.65" customHeight="1">
      <c r="A19" s="133"/>
      <c r="B19" s="134" t="s">
        <v>176</v>
      </c>
    </row>
    <row r="20" spans="1:19" ht="19.899999999999999" customHeight="1">
      <c r="B20" s="220" t="s">
        <v>177</v>
      </c>
      <c r="C20" s="220"/>
      <c r="D20" s="220"/>
    </row>
  </sheetData>
  <sheetProtection insertRows="0" autoFilter="0"/>
  <mergeCells count="16">
    <mergeCell ref="B20:D20"/>
    <mergeCell ref="A4:A5"/>
    <mergeCell ref="B4:B5"/>
    <mergeCell ref="C4:C5"/>
    <mergeCell ref="D4:D5"/>
    <mergeCell ref="A1:S1"/>
    <mergeCell ref="A2:S2"/>
    <mergeCell ref="A3:O3"/>
    <mergeCell ref="P3:S3"/>
    <mergeCell ref="E4:J4"/>
    <mergeCell ref="K4:L4"/>
    <mergeCell ref="M4:O4"/>
    <mergeCell ref="P4:P5"/>
    <mergeCell ref="Q4:Q5"/>
    <mergeCell ref="R4:R5"/>
    <mergeCell ref="S4:S5"/>
  </mergeCells>
  <phoneticPr fontId="48" type="noConversion"/>
  <printOptions horizontalCentered="1"/>
  <pageMargins left="0.31496062992126" right="0.31496062992126" top="0.74803149606299202" bottom="0.74803149606299202" header="0.31496062992126" footer="0.31496062992126"/>
  <pageSetup paperSize="9" scale="78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1"/>
  <dimension ref="A1"/>
  <sheetViews>
    <sheetView workbookViewId="0"/>
  </sheetViews>
  <sheetFormatPr defaultColWidth="9" defaultRowHeight="14"/>
  <sheetData/>
  <phoneticPr fontId="48" type="noConversion"/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4"/>
  <dimension ref="A1:R94"/>
  <sheetViews>
    <sheetView view="pageBreakPreview" topLeftCell="A59" zoomScale="70" zoomScaleNormal="85" workbookViewId="0">
      <selection activeCell="A6" sqref="A6:A79"/>
    </sheetView>
  </sheetViews>
  <sheetFormatPr defaultColWidth="9" defaultRowHeight="14"/>
  <cols>
    <col min="2" max="2" width="31.453125" customWidth="1"/>
    <col min="3" max="3" width="16.08984375" customWidth="1"/>
    <col min="5" max="5" width="11.08984375" customWidth="1"/>
    <col min="6" max="6" width="9.7265625"/>
    <col min="8" max="8" width="11.7265625" customWidth="1"/>
    <col min="10" max="10" width="9.7265625"/>
    <col min="13" max="13" width="9.90625" customWidth="1"/>
    <col min="15" max="15" width="11.7265625"/>
    <col min="16" max="16" width="9.7265625"/>
  </cols>
  <sheetData>
    <row r="1" spans="1:16" ht="21">
      <c r="A1" s="222" t="s">
        <v>178</v>
      </c>
      <c r="B1" s="222"/>
      <c r="C1" s="222"/>
      <c r="D1" s="222"/>
      <c r="E1" s="222"/>
      <c r="F1" s="222"/>
      <c r="G1" s="222"/>
      <c r="H1" s="222"/>
      <c r="I1" s="222"/>
      <c r="J1" s="222"/>
      <c r="K1" s="222"/>
      <c r="L1" s="222"/>
      <c r="M1" s="222"/>
      <c r="N1" s="222"/>
      <c r="O1" s="222"/>
      <c r="P1" s="222"/>
    </row>
    <row r="2" spans="1:16">
      <c r="A2" s="223" t="s">
        <v>179</v>
      </c>
      <c r="B2" s="223"/>
      <c r="C2" s="223"/>
      <c r="D2" s="223"/>
      <c r="E2" s="223"/>
      <c r="F2" s="223"/>
      <c r="G2" s="223"/>
      <c r="H2" s="223"/>
      <c r="I2" s="223"/>
      <c r="J2" s="223"/>
      <c r="K2" s="223"/>
      <c r="L2" s="223"/>
      <c r="M2" s="223"/>
      <c r="N2" s="223"/>
      <c r="O2" s="223"/>
      <c r="P2" s="223"/>
    </row>
    <row r="3" spans="1:16">
      <c r="A3" s="224" t="s">
        <v>180</v>
      </c>
      <c r="B3" s="225"/>
      <c r="C3" s="225"/>
      <c r="D3" s="225"/>
      <c r="E3" s="225"/>
      <c r="F3" s="225"/>
      <c r="G3" s="225"/>
      <c r="H3" s="225"/>
      <c r="I3" s="225"/>
      <c r="J3" s="225"/>
      <c r="K3" s="225"/>
      <c r="L3" s="225"/>
      <c r="M3" s="226"/>
      <c r="N3" s="223" t="s">
        <v>113</v>
      </c>
      <c r="O3" s="223"/>
      <c r="P3" s="223"/>
    </row>
    <row r="4" spans="1:16">
      <c r="A4" s="241" t="s">
        <v>62</v>
      </c>
      <c r="B4" s="227" t="s">
        <v>64</v>
      </c>
      <c r="C4" s="227" t="s">
        <v>65</v>
      </c>
      <c r="D4" s="227" t="s">
        <v>181</v>
      </c>
      <c r="E4" s="227"/>
      <c r="F4" s="227" t="s">
        <v>114</v>
      </c>
      <c r="G4" s="227" t="s">
        <v>182</v>
      </c>
      <c r="H4" s="227" t="s">
        <v>125</v>
      </c>
      <c r="I4" s="228" t="s">
        <v>30</v>
      </c>
      <c r="J4" s="228"/>
      <c r="K4" s="228"/>
      <c r="L4" s="228"/>
      <c r="M4" s="228"/>
      <c r="N4" s="228"/>
      <c r="O4" s="245" t="s">
        <v>183</v>
      </c>
      <c r="P4" s="245" t="s">
        <v>28</v>
      </c>
    </row>
    <row r="5" spans="1:16" ht="21.75" customHeight="1">
      <c r="A5" s="241"/>
      <c r="B5" s="227"/>
      <c r="C5" s="227"/>
      <c r="D5" s="85" t="s">
        <v>120</v>
      </c>
      <c r="E5" s="85" t="s">
        <v>126</v>
      </c>
      <c r="F5" s="227"/>
      <c r="G5" s="227"/>
      <c r="H5" s="227" t="s">
        <v>125</v>
      </c>
      <c r="I5" s="85" t="s">
        <v>120</v>
      </c>
      <c r="J5" s="85" t="s">
        <v>121</v>
      </c>
      <c r="K5" s="227" t="s">
        <v>122</v>
      </c>
      <c r="L5" s="227"/>
      <c r="M5" s="85" t="s">
        <v>123</v>
      </c>
      <c r="N5" s="85" t="s">
        <v>184</v>
      </c>
      <c r="O5" s="245"/>
      <c r="P5" s="245"/>
    </row>
    <row r="6" spans="1:16" ht="26">
      <c r="A6" s="21">
        <v>1</v>
      </c>
      <c r="B6" s="87" t="s">
        <v>185</v>
      </c>
      <c r="C6" s="36" t="s">
        <v>186</v>
      </c>
      <c r="D6" s="87" t="s">
        <v>20</v>
      </c>
      <c r="E6" s="87" t="s">
        <v>135</v>
      </c>
      <c r="F6" s="87">
        <v>1</v>
      </c>
      <c r="G6" s="108">
        <v>16.350000000000001</v>
      </c>
      <c r="H6" s="109" t="s">
        <v>20</v>
      </c>
      <c r="I6" s="109" t="s">
        <v>20</v>
      </c>
      <c r="J6" s="109" t="s">
        <v>20</v>
      </c>
      <c r="K6" s="109" t="s">
        <v>20</v>
      </c>
      <c r="L6" s="109" t="s">
        <v>20</v>
      </c>
      <c r="M6" s="111" t="s">
        <v>187</v>
      </c>
      <c r="N6" s="111">
        <v>1</v>
      </c>
      <c r="O6" s="112">
        <f>F6*G6</f>
        <v>16.350000000000001</v>
      </c>
      <c r="P6" s="109" t="s">
        <v>20</v>
      </c>
    </row>
    <row r="7" spans="1:16">
      <c r="A7" s="21">
        <v>2</v>
      </c>
      <c r="B7" s="87" t="s">
        <v>188</v>
      </c>
      <c r="C7" s="36" t="s">
        <v>189</v>
      </c>
      <c r="D7" s="87" t="s">
        <v>20</v>
      </c>
      <c r="E7" s="87" t="s">
        <v>135</v>
      </c>
      <c r="F7" s="87">
        <v>1</v>
      </c>
      <c r="G7" s="110">
        <v>7.4542161499999997</v>
      </c>
      <c r="H7" s="109" t="s">
        <v>20</v>
      </c>
      <c r="I7" s="109" t="s">
        <v>20</v>
      </c>
      <c r="J7" s="109" t="s">
        <v>20</v>
      </c>
      <c r="K7" s="109" t="s">
        <v>20</v>
      </c>
      <c r="L7" s="109" t="s">
        <v>20</v>
      </c>
      <c r="M7" s="111" t="s">
        <v>187</v>
      </c>
      <c r="N7" s="111">
        <v>1</v>
      </c>
      <c r="O7" s="112">
        <f t="shared" ref="O7:O38" si="0">F7*G7</f>
        <v>7.4542161499999997</v>
      </c>
      <c r="P7" s="109" t="s">
        <v>20</v>
      </c>
    </row>
    <row r="8" spans="1:16">
      <c r="A8" s="21">
        <v>3</v>
      </c>
      <c r="B8" s="87" t="s">
        <v>190</v>
      </c>
      <c r="C8" s="36" t="s">
        <v>191</v>
      </c>
      <c r="D8" s="87" t="s">
        <v>20</v>
      </c>
      <c r="E8" s="87" t="s">
        <v>135</v>
      </c>
      <c r="F8" s="87">
        <v>1</v>
      </c>
      <c r="G8" s="110">
        <v>2.4552</v>
      </c>
      <c r="H8" s="109" t="s">
        <v>20</v>
      </c>
      <c r="I8" s="109" t="s">
        <v>20</v>
      </c>
      <c r="J8" s="109" t="s">
        <v>20</v>
      </c>
      <c r="K8" s="109" t="s">
        <v>20</v>
      </c>
      <c r="L8" s="109" t="s">
        <v>20</v>
      </c>
      <c r="M8" s="111" t="s">
        <v>187</v>
      </c>
      <c r="N8" s="111">
        <v>1</v>
      </c>
      <c r="O8" s="112">
        <f t="shared" si="0"/>
        <v>2.4552</v>
      </c>
      <c r="P8" s="109" t="s">
        <v>20</v>
      </c>
    </row>
    <row r="9" spans="1:16">
      <c r="A9" s="21">
        <v>4</v>
      </c>
      <c r="B9" s="87" t="s">
        <v>192</v>
      </c>
      <c r="C9" s="36" t="s">
        <v>193</v>
      </c>
      <c r="D9" s="87" t="s">
        <v>20</v>
      </c>
      <c r="E9" s="87" t="s">
        <v>135</v>
      </c>
      <c r="F9" s="87">
        <v>1</v>
      </c>
      <c r="G9" s="108">
        <v>2.1581999999999999</v>
      </c>
      <c r="H9" s="109" t="s">
        <v>20</v>
      </c>
      <c r="I9" s="109" t="s">
        <v>20</v>
      </c>
      <c r="J9" s="109" t="s">
        <v>20</v>
      </c>
      <c r="K9" s="109" t="s">
        <v>20</v>
      </c>
      <c r="L9" s="109" t="s">
        <v>20</v>
      </c>
      <c r="M9" s="111" t="s">
        <v>187</v>
      </c>
      <c r="N9" s="111">
        <v>1</v>
      </c>
      <c r="O9" s="112">
        <f t="shared" si="0"/>
        <v>2.1581999999999999</v>
      </c>
      <c r="P9" s="109" t="s">
        <v>20</v>
      </c>
    </row>
    <row r="10" spans="1:16">
      <c r="A10" s="21">
        <v>5</v>
      </c>
      <c r="B10" s="87" t="s">
        <v>194</v>
      </c>
      <c r="C10" s="36" t="s">
        <v>195</v>
      </c>
      <c r="D10" s="87" t="s">
        <v>20</v>
      </c>
      <c r="E10" s="87" t="s">
        <v>135</v>
      </c>
      <c r="F10" s="87">
        <v>2</v>
      </c>
      <c r="G10" s="108">
        <v>0.53097000000000005</v>
      </c>
      <c r="H10" s="109" t="s">
        <v>20</v>
      </c>
      <c r="I10" s="109" t="s">
        <v>20</v>
      </c>
      <c r="J10" s="109" t="s">
        <v>20</v>
      </c>
      <c r="K10" s="109" t="s">
        <v>20</v>
      </c>
      <c r="L10" s="109" t="s">
        <v>20</v>
      </c>
      <c r="M10" s="111" t="s">
        <v>187</v>
      </c>
      <c r="N10" s="111">
        <v>1</v>
      </c>
      <c r="O10" s="112">
        <f t="shared" si="0"/>
        <v>1.0619400000000001</v>
      </c>
      <c r="P10" s="109" t="s">
        <v>20</v>
      </c>
    </row>
    <row r="11" spans="1:16" ht="26">
      <c r="A11" s="21">
        <v>6</v>
      </c>
      <c r="B11" s="87" t="s">
        <v>196</v>
      </c>
      <c r="C11" s="36" t="s">
        <v>197</v>
      </c>
      <c r="D11" s="87" t="s">
        <v>20</v>
      </c>
      <c r="E11" s="87" t="s">
        <v>135</v>
      </c>
      <c r="F11" s="87">
        <v>1</v>
      </c>
      <c r="G11" s="108">
        <v>1.1000000000000001</v>
      </c>
      <c r="H11" s="109" t="s">
        <v>20</v>
      </c>
      <c r="I11" s="109" t="s">
        <v>20</v>
      </c>
      <c r="J11" s="109" t="s">
        <v>20</v>
      </c>
      <c r="K11" s="109" t="s">
        <v>20</v>
      </c>
      <c r="L11" s="109" t="s">
        <v>20</v>
      </c>
      <c r="M11" s="111" t="s">
        <v>187</v>
      </c>
      <c r="N11" s="111">
        <v>1</v>
      </c>
      <c r="O11" s="112">
        <f t="shared" si="0"/>
        <v>1.1000000000000001</v>
      </c>
      <c r="P11" s="109" t="s">
        <v>20</v>
      </c>
    </row>
    <row r="12" spans="1:16">
      <c r="A12" s="21">
        <v>7</v>
      </c>
      <c r="B12" s="87" t="s">
        <v>198</v>
      </c>
      <c r="C12" s="36" t="s">
        <v>199</v>
      </c>
      <c r="D12" s="87" t="s">
        <v>20</v>
      </c>
      <c r="E12" s="87" t="s">
        <v>135</v>
      </c>
      <c r="F12" s="87">
        <v>1</v>
      </c>
      <c r="G12" s="108">
        <v>1.05</v>
      </c>
      <c r="H12" s="109" t="s">
        <v>20</v>
      </c>
      <c r="I12" s="109" t="s">
        <v>20</v>
      </c>
      <c r="J12" s="109" t="s">
        <v>20</v>
      </c>
      <c r="K12" s="109" t="s">
        <v>20</v>
      </c>
      <c r="L12" s="109" t="s">
        <v>20</v>
      </c>
      <c r="M12" s="111" t="s">
        <v>187</v>
      </c>
      <c r="N12" s="111">
        <v>1</v>
      </c>
      <c r="O12" s="112">
        <f t="shared" si="0"/>
        <v>1.05</v>
      </c>
      <c r="P12" s="109" t="s">
        <v>20</v>
      </c>
    </row>
    <row r="13" spans="1:16" ht="26">
      <c r="A13" s="21">
        <v>8</v>
      </c>
      <c r="B13" s="87" t="s">
        <v>200</v>
      </c>
      <c r="C13" s="36" t="s">
        <v>201</v>
      </c>
      <c r="D13" s="87" t="s">
        <v>20</v>
      </c>
      <c r="E13" s="87" t="s">
        <v>135</v>
      </c>
      <c r="F13" s="87">
        <v>1</v>
      </c>
      <c r="G13" s="108">
        <v>5.0999999999999996</v>
      </c>
      <c r="H13" s="109" t="s">
        <v>20</v>
      </c>
      <c r="I13" s="109" t="s">
        <v>20</v>
      </c>
      <c r="J13" s="109" t="s">
        <v>20</v>
      </c>
      <c r="K13" s="109" t="s">
        <v>20</v>
      </c>
      <c r="L13" s="109" t="s">
        <v>20</v>
      </c>
      <c r="M13" s="111" t="s">
        <v>187</v>
      </c>
      <c r="N13" s="111">
        <v>1</v>
      </c>
      <c r="O13" s="112">
        <f t="shared" si="0"/>
        <v>5.0999999999999996</v>
      </c>
      <c r="P13" s="109" t="s">
        <v>20</v>
      </c>
    </row>
    <row r="14" spans="1:16">
      <c r="A14" s="21">
        <v>9</v>
      </c>
      <c r="B14" s="87" t="s">
        <v>202</v>
      </c>
      <c r="C14" s="36" t="s">
        <v>203</v>
      </c>
      <c r="D14" s="87" t="s">
        <v>20</v>
      </c>
      <c r="E14" s="87" t="s">
        <v>135</v>
      </c>
      <c r="F14" s="87">
        <v>1</v>
      </c>
      <c r="G14" s="108">
        <v>1.96</v>
      </c>
      <c r="H14" s="109" t="s">
        <v>20</v>
      </c>
      <c r="I14" s="109" t="s">
        <v>20</v>
      </c>
      <c r="J14" s="109" t="s">
        <v>20</v>
      </c>
      <c r="K14" s="109" t="s">
        <v>20</v>
      </c>
      <c r="L14" s="109" t="s">
        <v>20</v>
      </c>
      <c r="M14" s="111" t="s">
        <v>187</v>
      </c>
      <c r="N14" s="111">
        <v>1</v>
      </c>
      <c r="O14" s="112">
        <f t="shared" si="0"/>
        <v>1.96</v>
      </c>
      <c r="P14" s="109" t="s">
        <v>20</v>
      </c>
    </row>
    <row r="15" spans="1:16" ht="26">
      <c r="A15" s="21">
        <v>10</v>
      </c>
      <c r="B15" s="87" t="s">
        <v>204</v>
      </c>
      <c r="C15" s="36" t="s">
        <v>205</v>
      </c>
      <c r="D15" s="87" t="s">
        <v>20</v>
      </c>
      <c r="E15" s="87" t="s">
        <v>135</v>
      </c>
      <c r="F15" s="87">
        <v>1</v>
      </c>
      <c r="G15" s="108">
        <v>5.93</v>
      </c>
      <c r="H15" s="109" t="s">
        <v>20</v>
      </c>
      <c r="I15" s="109" t="s">
        <v>20</v>
      </c>
      <c r="J15" s="109" t="s">
        <v>20</v>
      </c>
      <c r="K15" s="109" t="s">
        <v>20</v>
      </c>
      <c r="L15" s="109" t="s">
        <v>20</v>
      </c>
      <c r="M15" s="111" t="s">
        <v>187</v>
      </c>
      <c r="N15" s="111">
        <v>1</v>
      </c>
      <c r="O15" s="112">
        <f t="shared" si="0"/>
        <v>5.93</v>
      </c>
      <c r="P15" s="109" t="s">
        <v>20</v>
      </c>
    </row>
    <row r="16" spans="1:16" ht="26">
      <c r="A16" s="21">
        <v>11</v>
      </c>
      <c r="B16" s="87" t="s">
        <v>206</v>
      </c>
      <c r="C16" s="36" t="s">
        <v>207</v>
      </c>
      <c r="D16" s="87" t="s">
        <v>20</v>
      </c>
      <c r="E16" s="87" t="s">
        <v>135</v>
      </c>
      <c r="F16" s="87">
        <v>1</v>
      </c>
      <c r="G16" s="108">
        <v>0.22</v>
      </c>
      <c r="H16" s="109" t="s">
        <v>20</v>
      </c>
      <c r="I16" s="109" t="s">
        <v>20</v>
      </c>
      <c r="J16" s="109" t="s">
        <v>20</v>
      </c>
      <c r="K16" s="109" t="s">
        <v>20</v>
      </c>
      <c r="L16" s="109" t="s">
        <v>20</v>
      </c>
      <c r="M16" s="111" t="s">
        <v>187</v>
      </c>
      <c r="N16" s="111">
        <v>1</v>
      </c>
      <c r="O16" s="112">
        <f t="shared" si="0"/>
        <v>0.22</v>
      </c>
      <c r="P16" s="109" t="s">
        <v>20</v>
      </c>
    </row>
    <row r="17" spans="1:16" ht="26">
      <c r="A17" s="21">
        <v>12</v>
      </c>
      <c r="B17" s="87" t="s">
        <v>208</v>
      </c>
      <c r="C17" s="36" t="s">
        <v>209</v>
      </c>
      <c r="D17" s="87" t="s">
        <v>20</v>
      </c>
      <c r="E17" s="87" t="s">
        <v>135</v>
      </c>
      <c r="F17" s="87">
        <v>1</v>
      </c>
      <c r="G17" s="108">
        <v>0.33629999999999999</v>
      </c>
      <c r="H17" s="109" t="s">
        <v>20</v>
      </c>
      <c r="I17" s="109" t="s">
        <v>20</v>
      </c>
      <c r="J17" s="109" t="s">
        <v>20</v>
      </c>
      <c r="K17" s="109" t="s">
        <v>20</v>
      </c>
      <c r="L17" s="109" t="s">
        <v>20</v>
      </c>
      <c r="M17" s="111" t="s">
        <v>187</v>
      </c>
      <c r="N17" s="111">
        <v>1</v>
      </c>
      <c r="O17" s="112">
        <f t="shared" si="0"/>
        <v>0.33629999999999999</v>
      </c>
      <c r="P17" s="109" t="s">
        <v>20</v>
      </c>
    </row>
    <row r="18" spans="1:16" ht="26">
      <c r="A18" s="21">
        <v>13</v>
      </c>
      <c r="B18" s="87" t="s">
        <v>210</v>
      </c>
      <c r="C18" s="36" t="s">
        <v>211</v>
      </c>
      <c r="D18" s="87" t="s">
        <v>20</v>
      </c>
      <c r="E18" s="87" t="s">
        <v>135</v>
      </c>
      <c r="F18" s="87">
        <v>1</v>
      </c>
      <c r="G18" s="108">
        <v>0.62660000000000005</v>
      </c>
      <c r="H18" s="109" t="s">
        <v>20</v>
      </c>
      <c r="I18" s="109" t="s">
        <v>20</v>
      </c>
      <c r="J18" s="109" t="s">
        <v>20</v>
      </c>
      <c r="K18" s="109" t="s">
        <v>20</v>
      </c>
      <c r="L18" s="109" t="s">
        <v>20</v>
      </c>
      <c r="M18" s="111" t="s">
        <v>187</v>
      </c>
      <c r="N18" s="111">
        <v>1</v>
      </c>
      <c r="O18" s="112">
        <f t="shared" si="0"/>
        <v>0.62660000000000005</v>
      </c>
      <c r="P18" s="109" t="s">
        <v>20</v>
      </c>
    </row>
    <row r="19" spans="1:16">
      <c r="A19" s="21">
        <v>14</v>
      </c>
      <c r="B19" s="87" t="s">
        <v>212</v>
      </c>
      <c r="C19" s="36" t="s">
        <v>213</v>
      </c>
      <c r="D19" s="87" t="s">
        <v>20</v>
      </c>
      <c r="E19" s="87" t="s">
        <v>135</v>
      </c>
      <c r="F19" s="87">
        <v>1</v>
      </c>
      <c r="G19" s="108">
        <v>0.79</v>
      </c>
      <c r="H19" s="109" t="s">
        <v>20</v>
      </c>
      <c r="I19" s="109" t="s">
        <v>20</v>
      </c>
      <c r="J19" s="109" t="s">
        <v>20</v>
      </c>
      <c r="K19" s="109" t="s">
        <v>20</v>
      </c>
      <c r="L19" s="109" t="s">
        <v>20</v>
      </c>
      <c r="M19" s="111" t="s">
        <v>187</v>
      </c>
      <c r="N19" s="111">
        <v>1</v>
      </c>
      <c r="O19" s="112">
        <f t="shared" si="0"/>
        <v>0.79</v>
      </c>
      <c r="P19" s="109" t="s">
        <v>20</v>
      </c>
    </row>
    <row r="20" spans="1:16" ht="26">
      <c r="A20" s="21">
        <v>15</v>
      </c>
      <c r="B20" s="87" t="s">
        <v>214</v>
      </c>
      <c r="C20" s="36" t="s">
        <v>215</v>
      </c>
      <c r="D20" s="87" t="s">
        <v>20</v>
      </c>
      <c r="E20" s="87" t="s">
        <v>135</v>
      </c>
      <c r="F20" s="87">
        <v>1</v>
      </c>
      <c r="G20" s="108">
        <v>5.4089999999999998</v>
      </c>
      <c r="H20" s="109" t="s">
        <v>20</v>
      </c>
      <c r="I20" s="109" t="s">
        <v>20</v>
      </c>
      <c r="J20" s="109" t="s">
        <v>20</v>
      </c>
      <c r="K20" s="109" t="s">
        <v>20</v>
      </c>
      <c r="L20" s="109" t="s">
        <v>20</v>
      </c>
      <c r="M20" s="111" t="s">
        <v>187</v>
      </c>
      <c r="N20" s="111">
        <v>1</v>
      </c>
      <c r="O20" s="112">
        <f t="shared" si="0"/>
        <v>5.4089999999999998</v>
      </c>
      <c r="P20" s="109" t="s">
        <v>20</v>
      </c>
    </row>
    <row r="21" spans="1:16" ht="26">
      <c r="A21" s="21">
        <v>16</v>
      </c>
      <c r="B21" s="87" t="s">
        <v>216</v>
      </c>
      <c r="C21" s="36" t="s">
        <v>217</v>
      </c>
      <c r="D21" s="87" t="s">
        <v>20</v>
      </c>
      <c r="E21" s="87" t="s">
        <v>135</v>
      </c>
      <c r="F21" s="87">
        <v>1</v>
      </c>
      <c r="G21" s="108">
        <v>16.600000000000001</v>
      </c>
      <c r="H21" s="109" t="s">
        <v>20</v>
      </c>
      <c r="I21" s="109" t="s">
        <v>20</v>
      </c>
      <c r="J21" s="109" t="s">
        <v>20</v>
      </c>
      <c r="K21" s="109" t="s">
        <v>20</v>
      </c>
      <c r="L21" s="109" t="s">
        <v>20</v>
      </c>
      <c r="M21" s="111" t="s">
        <v>187</v>
      </c>
      <c r="N21" s="111">
        <v>1</v>
      </c>
      <c r="O21" s="112">
        <f t="shared" si="0"/>
        <v>16.600000000000001</v>
      </c>
      <c r="P21" s="109" t="s">
        <v>20</v>
      </c>
    </row>
    <row r="22" spans="1:16">
      <c r="A22" s="21">
        <v>17</v>
      </c>
      <c r="B22" s="87" t="s">
        <v>218</v>
      </c>
      <c r="C22" s="36" t="s">
        <v>219</v>
      </c>
      <c r="D22" s="87" t="s">
        <v>20</v>
      </c>
      <c r="E22" s="87" t="s">
        <v>135</v>
      </c>
      <c r="F22" s="87">
        <v>2</v>
      </c>
      <c r="G22" s="108">
        <v>0.5</v>
      </c>
      <c r="H22" s="109" t="s">
        <v>20</v>
      </c>
      <c r="I22" s="109" t="s">
        <v>20</v>
      </c>
      <c r="J22" s="109" t="s">
        <v>20</v>
      </c>
      <c r="K22" s="109" t="s">
        <v>20</v>
      </c>
      <c r="L22" s="109" t="s">
        <v>20</v>
      </c>
      <c r="M22" s="111" t="s">
        <v>187</v>
      </c>
      <c r="N22" s="111">
        <v>1</v>
      </c>
      <c r="O22" s="112">
        <f t="shared" si="0"/>
        <v>1</v>
      </c>
      <c r="P22" s="109" t="s">
        <v>20</v>
      </c>
    </row>
    <row r="23" spans="1:16">
      <c r="A23" s="21">
        <v>18</v>
      </c>
      <c r="B23" s="87" t="s">
        <v>220</v>
      </c>
      <c r="C23" s="36" t="s">
        <v>221</v>
      </c>
      <c r="D23" s="87" t="s">
        <v>20</v>
      </c>
      <c r="E23" s="87" t="s">
        <v>135</v>
      </c>
      <c r="F23" s="87">
        <v>2</v>
      </c>
      <c r="G23" s="108">
        <v>0.67</v>
      </c>
      <c r="H23" s="109" t="s">
        <v>20</v>
      </c>
      <c r="I23" s="109" t="s">
        <v>20</v>
      </c>
      <c r="J23" s="109" t="s">
        <v>20</v>
      </c>
      <c r="K23" s="109" t="s">
        <v>20</v>
      </c>
      <c r="L23" s="109" t="s">
        <v>20</v>
      </c>
      <c r="M23" s="111" t="s">
        <v>187</v>
      </c>
      <c r="N23" s="111">
        <v>1</v>
      </c>
      <c r="O23" s="112">
        <f t="shared" si="0"/>
        <v>1.34</v>
      </c>
      <c r="P23" s="109" t="s">
        <v>20</v>
      </c>
    </row>
    <row r="24" spans="1:16">
      <c r="A24" s="21">
        <v>19</v>
      </c>
      <c r="B24" s="87" t="s">
        <v>222</v>
      </c>
      <c r="C24" s="36" t="s">
        <v>223</v>
      </c>
      <c r="D24" s="87" t="s">
        <v>20</v>
      </c>
      <c r="E24" s="87" t="s">
        <v>135</v>
      </c>
      <c r="F24" s="87">
        <v>2</v>
      </c>
      <c r="G24" s="108">
        <v>0.12902654867256599</v>
      </c>
      <c r="H24" s="109" t="s">
        <v>20</v>
      </c>
      <c r="I24" s="109" t="s">
        <v>20</v>
      </c>
      <c r="J24" s="109" t="s">
        <v>20</v>
      </c>
      <c r="K24" s="109" t="s">
        <v>20</v>
      </c>
      <c r="L24" s="109" t="s">
        <v>20</v>
      </c>
      <c r="M24" s="111" t="s">
        <v>187</v>
      </c>
      <c r="N24" s="111">
        <v>1</v>
      </c>
      <c r="O24" s="112">
        <f t="shared" si="0"/>
        <v>0.25805309734513199</v>
      </c>
      <c r="P24" s="109" t="s">
        <v>20</v>
      </c>
    </row>
    <row r="25" spans="1:16">
      <c r="A25" s="21">
        <v>20</v>
      </c>
      <c r="B25" s="87" t="s">
        <v>224</v>
      </c>
      <c r="C25" s="36" t="s">
        <v>225</v>
      </c>
      <c r="D25" s="87" t="s">
        <v>20</v>
      </c>
      <c r="E25" s="87" t="s">
        <v>135</v>
      </c>
      <c r="F25" s="87">
        <v>1</v>
      </c>
      <c r="G25" s="108">
        <v>0.53</v>
      </c>
      <c r="H25" s="109" t="s">
        <v>20</v>
      </c>
      <c r="I25" s="109" t="s">
        <v>20</v>
      </c>
      <c r="J25" s="109" t="s">
        <v>20</v>
      </c>
      <c r="K25" s="109" t="s">
        <v>20</v>
      </c>
      <c r="L25" s="109" t="s">
        <v>20</v>
      </c>
      <c r="M25" s="111" t="s">
        <v>187</v>
      </c>
      <c r="N25" s="111">
        <v>1</v>
      </c>
      <c r="O25" s="112">
        <f t="shared" si="0"/>
        <v>0.53</v>
      </c>
      <c r="P25" s="109" t="s">
        <v>20</v>
      </c>
    </row>
    <row r="26" spans="1:16">
      <c r="A26" s="21">
        <v>21</v>
      </c>
      <c r="B26" s="87" t="s">
        <v>226</v>
      </c>
      <c r="C26" s="36" t="s">
        <v>227</v>
      </c>
      <c r="D26" s="87" t="s">
        <v>20</v>
      </c>
      <c r="E26" s="87" t="s">
        <v>135</v>
      </c>
      <c r="F26" s="87">
        <v>1</v>
      </c>
      <c r="G26" s="108">
        <v>0.13</v>
      </c>
      <c r="H26" s="109" t="s">
        <v>20</v>
      </c>
      <c r="I26" s="109" t="s">
        <v>20</v>
      </c>
      <c r="J26" s="109" t="s">
        <v>20</v>
      </c>
      <c r="K26" s="109" t="s">
        <v>20</v>
      </c>
      <c r="L26" s="109" t="s">
        <v>20</v>
      </c>
      <c r="M26" s="111" t="s">
        <v>187</v>
      </c>
      <c r="N26" s="111">
        <v>1</v>
      </c>
      <c r="O26" s="112">
        <f t="shared" si="0"/>
        <v>0.13</v>
      </c>
      <c r="P26" s="109" t="s">
        <v>20</v>
      </c>
    </row>
    <row r="27" spans="1:16">
      <c r="A27" s="21">
        <v>22</v>
      </c>
      <c r="B27" s="87" t="s">
        <v>226</v>
      </c>
      <c r="C27" s="36" t="s">
        <v>227</v>
      </c>
      <c r="D27" s="87" t="s">
        <v>20</v>
      </c>
      <c r="E27" s="87" t="s">
        <v>135</v>
      </c>
      <c r="F27" s="87">
        <v>1</v>
      </c>
      <c r="G27" s="108">
        <v>0.13</v>
      </c>
      <c r="H27" s="109" t="s">
        <v>20</v>
      </c>
      <c r="I27" s="109" t="s">
        <v>20</v>
      </c>
      <c r="J27" s="109" t="s">
        <v>20</v>
      </c>
      <c r="K27" s="109" t="s">
        <v>20</v>
      </c>
      <c r="L27" s="109" t="s">
        <v>20</v>
      </c>
      <c r="M27" s="111" t="s">
        <v>187</v>
      </c>
      <c r="N27" s="111">
        <v>1</v>
      </c>
      <c r="O27" s="112">
        <f t="shared" si="0"/>
        <v>0.13</v>
      </c>
      <c r="P27" s="109" t="s">
        <v>20</v>
      </c>
    </row>
    <row r="28" spans="1:16">
      <c r="A28" s="21">
        <v>23</v>
      </c>
      <c r="B28" s="87" t="s">
        <v>226</v>
      </c>
      <c r="C28" s="36" t="s">
        <v>227</v>
      </c>
      <c r="D28" s="87" t="s">
        <v>20</v>
      </c>
      <c r="E28" s="87" t="s">
        <v>135</v>
      </c>
      <c r="F28" s="87">
        <v>1</v>
      </c>
      <c r="G28" s="108">
        <v>0.13</v>
      </c>
      <c r="H28" s="109" t="s">
        <v>20</v>
      </c>
      <c r="I28" s="109" t="s">
        <v>20</v>
      </c>
      <c r="J28" s="109" t="s">
        <v>20</v>
      </c>
      <c r="K28" s="109" t="s">
        <v>20</v>
      </c>
      <c r="L28" s="109" t="s">
        <v>20</v>
      </c>
      <c r="M28" s="111" t="s">
        <v>187</v>
      </c>
      <c r="N28" s="111">
        <v>1</v>
      </c>
      <c r="O28" s="112">
        <f t="shared" si="0"/>
        <v>0.13</v>
      </c>
      <c r="P28" s="109" t="s">
        <v>20</v>
      </c>
    </row>
    <row r="29" spans="1:16" ht="26">
      <c r="A29" s="21">
        <v>24</v>
      </c>
      <c r="B29" s="87" t="s">
        <v>228</v>
      </c>
      <c r="C29" s="36" t="s">
        <v>229</v>
      </c>
      <c r="D29" s="87" t="s">
        <v>20</v>
      </c>
      <c r="E29" s="87" t="s">
        <v>135</v>
      </c>
      <c r="F29" s="87">
        <v>4</v>
      </c>
      <c r="G29" s="108">
        <v>3.9451698E-2</v>
      </c>
      <c r="H29" s="109" t="s">
        <v>20</v>
      </c>
      <c r="I29" s="109" t="s">
        <v>20</v>
      </c>
      <c r="J29" s="109" t="s">
        <v>20</v>
      </c>
      <c r="K29" s="109" t="s">
        <v>20</v>
      </c>
      <c r="L29" s="109" t="s">
        <v>20</v>
      </c>
      <c r="M29" s="111" t="s">
        <v>187</v>
      </c>
      <c r="N29" s="111">
        <v>1</v>
      </c>
      <c r="O29" s="112">
        <f t="shared" si="0"/>
        <v>0.157806792</v>
      </c>
      <c r="P29" s="109" t="s">
        <v>20</v>
      </c>
    </row>
    <row r="30" spans="1:16">
      <c r="A30" s="21">
        <v>25</v>
      </c>
      <c r="B30" s="87" t="s">
        <v>230</v>
      </c>
      <c r="C30" s="36" t="s">
        <v>231</v>
      </c>
      <c r="D30" s="87" t="s">
        <v>20</v>
      </c>
      <c r="E30" s="87" t="s">
        <v>135</v>
      </c>
      <c r="F30" s="87">
        <v>1</v>
      </c>
      <c r="G30" s="108">
        <v>0.75380000000000003</v>
      </c>
      <c r="H30" s="109" t="s">
        <v>20</v>
      </c>
      <c r="I30" s="109" t="s">
        <v>20</v>
      </c>
      <c r="J30" s="109" t="s">
        <v>20</v>
      </c>
      <c r="K30" s="109" t="s">
        <v>20</v>
      </c>
      <c r="L30" s="109" t="s">
        <v>20</v>
      </c>
      <c r="M30" s="111" t="s">
        <v>187</v>
      </c>
      <c r="N30" s="111">
        <v>1</v>
      </c>
      <c r="O30" s="112">
        <f t="shared" si="0"/>
        <v>0.75380000000000003</v>
      </c>
      <c r="P30" s="109" t="s">
        <v>20</v>
      </c>
    </row>
    <row r="31" spans="1:16">
      <c r="A31" s="21">
        <v>26</v>
      </c>
      <c r="B31" s="87" t="s">
        <v>232</v>
      </c>
      <c r="C31" s="36" t="s">
        <v>233</v>
      </c>
      <c r="D31" s="87" t="s">
        <v>20</v>
      </c>
      <c r="E31" s="87" t="s">
        <v>135</v>
      </c>
      <c r="F31" s="87">
        <v>1</v>
      </c>
      <c r="G31" s="108">
        <v>0.75380000000000003</v>
      </c>
      <c r="H31" s="109" t="s">
        <v>20</v>
      </c>
      <c r="I31" s="109" t="s">
        <v>20</v>
      </c>
      <c r="J31" s="109" t="s">
        <v>20</v>
      </c>
      <c r="K31" s="109" t="s">
        <v>20</v>
      </c>
      <c r="L31" s="109" t="s">
        <v>20</v>
      </c>
      <c r="M31" s="111" t="s">
        <v>187</v>
      </c>
      <c r="N31" s="111">
        <v>1</v>
      </c>
      <c r="O31" s="112">
        <f t="shared" si="0"/>
        <v>0.75380000000000003</v>
      </c>
      <c r="P31" s="109" t="s">
        <v>20</v>
      </c>
    </row>
    <row r="32" spans="1:16">
      <c r="A32" s="21">
        <v>27</v>
      </c>
      <c r="B32" s="87" t="s">
        <v>234</v>
      </c>
      <c r="C32" s="36" t="s">
        <v>235</v>
      </c>
      <c r="D32" s="87" t="s">
        <v>20</v>
      </c>
      <c r="E32" s="87" t="s">
        <v>135</v>
      </c>
      <c r="F32" s="87">
        <v>2</v>
      </c>
      <c r="G32" s="108">
        <v>0.68</v>
      </c>
      <c r="H32" s="109" t="s">
        <v>20</v>
      </c>
      <c r="I32" s="109" t="s">
        <v>20</v>
      </c>
      <c r="J32" s="109" t="s">
        <v>20</v>
      </c>
      <c r="K32" s="109" t="s">
        <v>20</v>
      </c>
      <c r="L32" s="109" t="s">
        <v>20</v>
      </c>
      <c r="M32" s="111" t="s">
        <v>187</v>
      </c>
      <c r="N32" s="111">
        <v>1</v>
      </c>
      <c r="O32" s="112">
        <f t="shared" si="0"/>
        <v>1.36</v>
      </c>
      <c r="P32" s="109" t="s">
        <v>20</v>
      </c>
    </row>
    <row r="33" spans="1:16">
      <c r="A33" s="21">
        <v>28</v>
      </c>
      <c r="B33" s="87" t="s">
        <v>212</v>
      </c>
      <c r="C33" s="36" t="s">
        <v>213</v>
      </c>
      <c r="D33" s="87" t="s">
        <v>20</v>
      </c>
      <c r="E33" s="87" t="s">
        <v>135</v>
      </c>
      <c r="F33" s="87">
        <v>1</v>
      </c>
      <c r="G33" s="108">
        <v>0.79</v>
      </c>
      <c r="H33" s="109" t="s">
        <v>20</v>
      </c>
      <c r="I33" s="109" t="s">
        <v>20</v>
      </c>
      <c r="J33" s="109" t="s">
        <v>20</v>
      </c>
      <c r="K33" s="109" t="s">
        <v>20</v>
      </c>
      <c r="L33" s="109" t="s">
        <v>20</v>
      </c>
      <c r="M33" s="111" t="s">
        <v>187</v>
      </c>
      <c r="N33" s="111">
        <v>1</v>
      </c>
      <c r="O33" s="112">
        <f t="shared" si="0"/>
        <v>0.79</v>
      </c>
      <c r="P33" s="109" t="s">
        <v>20</v>
      </c>
    </row>
    <row r="34" spans="1:16" ht="26">
      <c r="A34" s="21">
        <v>29</v>
      </c>
      <c r="B34" s="87" t="s">
        <v>236</v>
      </c>
      <c r="C34" s="36" t="s">
        <v>237</v>
      </c>
      <c r="D34" s="87" t="s">
        <v>20</v>
      </c>
      <c r="E34" s="87" t="s">
        <v>135</v>
      </c>
      <c r="F34" s="87">
        <v>1</v>
      </c>
      <c r="G34" s="108">
        <v>1.5</v>
      </c>
      <c r="H34" s="109" t="s">
        <v>20</v>
      </c>
      <c r="I34" s="109" t="s">
        <v>20</v>
      </c>
      <c r="J34" s="109" t="s">
        <v>20</v>
      </c>
      <c r="K34" s="109" t="s">
        <v>20</v>
      </c>
      <c r="L34" s="109" t="s">
        <v>20</v>
      </c>
      <c r="M34" s="111" t="s">
        <v>187</v>
      </c>
      <c r="N34" s="111">
        <v>1</v>
      </c>
      <c r="O34" s="112">
        <f t="shared" si="0"/>
        <v>1.5</v>
      </c>
      <c r="P34" s="109" t="s">
        <v>20</v>
      </c>
    </row>
    <row r="35" spans="1:16">
      <c r="A35" s="21">
        <v>30</v>
      </c>
      <c r="B35" s="87" t="s">
        <v>238</v>
      </c>
      <c r="C35" s="36" t="s">
        <v>239</v>
      </c>
      <c r="D35" s="87" t="s">
        <v>20</v>
      </c>
      <c r="E35" s="87" t="s">
        <v>135</v>
      </c>
      <c r="F35" s="87">
        <v>1</v>
      </c>
      <c r="G35" s="108">
        <v>9.1999999999999998E-2</v>
      </c>
      <c r="H35" s="109" t="s">
        <v>20</v>
      </c>
      <c r="I35" s="109" t="s">
        <v>20</v>
      </c>
      <c r="J35" s="109" t="s">
        <v>20</v>
      </c>
      <c r="K35" s="109" t="s">
        <v>20</v>
      </c>
      <c r="L35" s="109" t="s">
        <v>20</v>
      </c>
      <c r="M35" s="111" t="s">
        <v>187</v>
      </c>
      <c r="N35" s="111">
        <v>1</v>
      </c>
      <c r="O35" s="112">
        <f t="shared" si="0"/>
        <v>9.1999999999999998E-2</v>
      </c>
      <c r="P35" s="109" t="s">
        <v>20</v>
      </c>
    </row>
    <row r="36" spans="1:16">
      <c r="A36" s="21">
        <v>31</v>
      </c>
      <c r="B36" s="87" t="s">
        <v>240</v>
      </c>
      <c r="C36" s="36" t="s">
        <v>241</v>
      </c>
      <c r="D36" s="87" t="s">
        <v>20</v>
      </c>
      <c r="E36" s="87" t="s">
        <v>135</v>
      </c>
      <c r="F36" s="87">
        <v>4</v>
      </c>
      <c r="G36" s="108">
        <v>0.12</v>
      </c>
      <c r="H36" s="109" t="s">
        <v>20</v>
      </c>
      <c r="I36" s="109" t="s">
        <v>20</v>
      </c>
      <c r="J36" s="109" t="s">
        <v>20</v>
      </c>
      <c r="K36" s="109" t="s">
        <v>20</v>
      </c>
      <c r="L36" s="109" t="s">
        <v>20</v>
      </c>
      <c r="M36" s="111" t="s">
        <v>187</v>
      </c>
      <c r="N36" s="111">
        <v>1</v>
      </c>
      <c r="O36" s="112">
        <f t="shared" si="0"/>
        <v>0.48</v>
      </c>
      <c r="P36" s="109" t="s">
        <v>20</v>
      </c>
    </row>
    <row r="37" spans="1:16">
      <c r="A37" s="21">
        <v>32</v>
      </c>
      <c r="B37" s="87" t="s">
        <v>242</v>
      </c>
      <c r="C37" s="36" t="s">
        <v>243</v>
      </c>
      <c r="D37" s="87" t="s">
        <v>20</v>
      </c>
      <c r="E37" s="87" t="s">
        <v>135</v>
      </c>
      <c r="F37" s="87">
        <v>1</v>
      </c>
      <c r="G37" s="108">
        <v>0.13819999999999999</v>
      </c>
      <c r="H37" s="109" t="s">
        <v>20</v>
      </c>
      <c r="I37" s="109" t="s">
        <v>20</v>
      </c>
      <c r="J37" s="109" t="s">
        <v>20</v>
      </c>
      <c r="K37" s="109" t="s">
        <v>20</v>
      </c>
      <c r="L37" s="109" t="s">
        <v>20</v>
      </c>
      <c r="M37" s="111" t="s">
        <v>187</v>
      </c>
      <c r="N37" s="111">
        <v>1</v>
      </c>
      <c r="O37" s="112">
        <f t="shared" si="0"/>
        <v>0.13819999999999999</v>
      </c>
      <c r="P37" s="109" t="s">
        <v>20</v>
      </c>
    </row>
    <row r="38" spans="1:16" ht="26">
      <c r="A38" s="21">
        <v>33</v>
      </c>
      <c r="B38" s="87" t="s">
        <v>244</v>
      </c>
      <c r="C38" s="36" t="s">
        <v>245</v>
      </c>
      <c r="D38" s="87" t="s">
        <v>20</v>
      </c>
      <c r="E38" s="87" t="s">
        <v>135</v>
      </c>
      <c r="F38" s="87">
        <v>2</v>
      </c>
      <c r="G38" s="108">
        <v>4.5999999999999999E-2</v>
      </c>
      <c r="H38" s="109" t="s">
        <v>20</v>
      </c>
      <c r="I38" s="109" t="s">
        <v>20</v>
      </c>
      <c r="J38" s="109" t="s">
        <v>20</v>
      </c>
      <c r="K38" s="109" t="s">
        <v>20</v>
      </c>
      <c r="L38" s="109" t="s">
        <v>20</v>
      </c>
      <c r="M38" s="111" t="s">
        <v>187</v>
      </c>
      <c r="N38" s="111">
        <v>1</v>
      </c>
      <c r="O38" s="112">
        <f t="shared" si="0"/>
        <v>9.1999999999999998E-2</v>
      </c>
      <c r="P38" s="109" t="s">
        <v>20</v>
      </c>
    </row>
    <row r="39" spans="1:16">
      <c r="A39" s="21">
        <v>34</v>
      </c>
      <c r="B39" s="87" t="s">
        <v>246</v>
      </c>
      <c r="C39" s="36" t="s">
        <v>247</v>
      </c>
      <c r="D39" s="87" t="s">
        <v>20</v>
      </c>
      <c r="E39" s="87" t="s">
        <v>135</v>
      </c>
      <c r="F39" s="87">
        <v>1</v>
      </c>
      <c r="G39" s="110">
        <v>36.959428979999998</v>
      </c>
      <c r="H39" s="109" t="s">
        <v>20</v>
      </c>
      <c r="I39" s="109" t="s">
        <v>20</v>
      </c>
      <c r="J39" s="109" t="s">
        <v>20</v>
      </c>
      <c r="K39" s="109" t="s">
        <v>20</v>
      </c>
      <c r="L39" s="109" t="s">
        <v>20</v>
      </c>
      <c r="M39" s="111" t="s">
        <v>187</v>
      </c>
      <c r="N39" s="111">
        <v>1</v>
      </c>
      <c r="O39" s="112">
        <f t="shared" ref="O39:O70" si="1">F39*G39</f>
        <v>36.959428979999998</v>
      </c>
      <c r="P39" s="109" t="s">
        <v>20</v>
      </c>
    </row>
    <row r="40" spans="1:16">
      <c r="A40" s="21">
        <v>35</v>
      </c>
      <c r="B40" s="87" t="s">
        <v>248</v>
      </c>
      <c r="C40" s="36" t="s">
        <v>249</v>
      </c>
      <c r="D40" s="87" t="s">
        <v>20</v>
      </c>
      <c r="E40" s="87" t="s">
        <v>135</v>
      </c>
      <c r="F40" s="87">
        <v>4</v>
      </c>
      <c r="G40" s="108">
        <v>9.1999999999999998E-2</v>
      </c>
      <c r="H40" s="109" t="s">
        <v>20</v>
      </c>
      <c r="I40" s="109" t="s">
        <v>20</v>
      </c>
      <c r="J40" s="109" t="s">
        <v>20</v>
      </c>
      <c r="K40" s="109" t="s">
        <v>20</v>
      </c>
      <c r="L40" s="109" t="s">
        <v>20</v>
      </c>
      <c r="M40" s="111" t="s">
        <v>187</v>
      </c>
      <c r="N40" s="111">
        <v>1</v>
      </c>
      <c r="O40" s="112">
        <f t="shared" si="1"/>
        <v>0.36799999999999999</v>
      </c>
      <c r="P40" s="109" t="s">
        <v>20</v>
      </c>
    </row>
    <row r="41" spans="1:16">
      <c r="A41" s="21">
        <v>36</v>
      </c>
      <c r="B41" s="87" t="s">
        <v>250</v>
      </c>
      <c r="C41" s="36" t="s">
        <v>251</v>
      </c>
      <c r="D41" s="87" t="s">
        <v>20</v>
      </c>
      <c r="E41" s="87" t="s">
        <v>135</v>
      </c>
      <c r="F41" s="87">
        <v>2</v>
      </c>
      <c r="G41" s="108">
        <v>1.03</v>
      </c>
      <c r="H41" s="109" t="s">
        <v>20</v>
      </c>
      <c r="I41" s="109" t="s">
        <v>20</v>
      </c>
      <c r="J41" s="109" t="s">
        <v>20</v>
      </c>
      <c r="K41" s="109" t="s">
        <v>20</v>
      </c>
      <c r="L41" s="109" t="s">
        <v>20</v>
      </c>
      <c r="M41" s="111" t="s">
        <v>187</v>
      </c>
      <c r="N41" s="111">
        <v>1</v>
      </c>
      <c r="O41" s="112">
        <f t="shared" si="1"/>
        <v>2.06</v>
      </c>
      <c r="P41" s="109" t="s">
        <v>20</v>
      </c>
    </row>
    <row r="42" spans="1:16">
      <c r="A42" s="21">
        <v>37</v>
      </c>
      <c r="B42" s="87" t="s">
        <v>252</v>
      </c>
      <c r="C42" s="36" t="s">
        <v>253</v>
      </c>
      <c r="D42" s="87" t="s">
        <v>20</v>
      </c>
      <c r="E42" s="87" t="s">
        <v>135</v>
      </c>
      <c r="F42" s="87">
        <v>2</v>
      </c>
      <c r="G42" s="108">
        <v>0.252</v>
      </c>
      <c r="H42" s="109" t="s">
        <v>20</v>
      </c>
      <c r="I42" s="109" t="s">
        <v>20</v>
      </c>
      <c r="J42" s="109" t="s">
        <v>20</v>
      </c>
      <c r="K42" s="109" t="s">
        <v>20</v>
      </c>
      <c r="L42" s="109" t="s">
        <v>20</v>
      </c>
      <c r="M42" s="111" t="s">
        <v>187</v>
      </c>
      <c r="N42" s="111">
        <v>1</v>
      </c>
      <c r="O42" s="112">
        <f t="shared" si="1"/>
        <v>0.504</v>
      </c>
      <c r="P42" s="109" t="s">
        <v>20</v>
      </c>
    </row>
    <row r="43" spans="1:16">
      <c r="A43" s="21">
        <v>38</v>
      </c>
      <c r="B43" s="87" t="s">
        <v>254</v>
      </c>
      <c r="C43" s="36" t="s">
        <v>255</v>
      </c>
      <c r="D43" s="87" t="s">
        <v>20</v>
      </c>
      <c r="E43" s="87" t="s">
        <v>135</v>
      </c>
      <c r="F43" s="87">
        <v>12</v>
      </c>
      <c r="G43" s="108">
        <v>5.7999999999999996E-3</v>
      </c>
      <c r="H43" s="109" t="s">
        <v>20</v>
      </c>
      <c r="I43" s="109" t="s">
        <v>20</v>
      </c>
      <c r="J43" s="109" t="s">
        <v>20</v>
      </c>
      <c r="K43" s="109" t="s">
        <v>20</v>
      </c>
      <c r="L43" s="109" t="s">
        <v>20</v>
      </c>
      <c r="M43" s="111" t="s">
        <v>187</v>
      </c>
      <c r="N43" s="111">
        <v>1</v>
      </c>
      <c r="O43" s="112">
        <f t="shared" si="1"/>
        <v>6.9599999999999995E-2</v>
      </c>
      <c r="P43" s="109" t="s">
        <v>20</v>
      </c>
    </row>
    <row r="44" spans="1:16">
      <c r="A44" s="21">
        <v>39</v>
      </c>
      <c r="B44" s="87" t="s">
        <v>256</v>
      </c>
      <c r="C44" s="36" t="s">
        <v>257</v>
      </c>
      <c r="D44" s="87" t="s">
        <v>20</v>
      </c>
      <c r="E44" s="87" t="s">
        <v>135</v>
      </c>
      <c r="F44" s="87">
        <v>1</v>
      </c>
      <c r="G44" s="108">
        <v>40.152951799999997</v>
      </c>
      <c r="H44" s="109" t="s">
        <v>20</v>
      </c>
      <c r="I44" s="109" t="s">
        <v>20</v>
      </c>
      <c r="J44" s="109" t="s">
        <v>20</v>
      </c>
      <c r="K44" s="109" t="s">
        <v>20</v>
      </c>
      <c r="L44" s="109" t="s">
        <v>20</v>
      </c>
      <c r="M44" s="111" t="s">
        <v>187</v>
      </c>
      <c r="N44" s="111">
        <v>1</v>
      </c>
      <c r="O44" s="112">
        <f t="shared" si="1"/>
        <v>40.152951799999997</v>
      </c>
      <c r="P44" s="109" t="s">
        <v>20</v>
      </c>
    </row>
    <row r="45" spans="1:16">
      <c r="A45" s="21">
        <v>40</v>
      </c>
      <c r="B45" s="87" t="s">
        <v>258</v>
      </c>
      <c r="C45" s="36" t="s">
        <v>259</v>
      </c>
      <c r="D45" s="87" t="s">
        <v>20</v>
      </c>
      <c r="E45" s="87" t="s">
        <v>135</v>
      </c>
      <c r="F45" s="87">
        <v>2</v>
      </c>
      <c r="G45" s="108">
        <v>0.1111</v>
      </c>
      <c r="H45" s="109" t="s">
        <v>20</v>
      </c>
      <c r="I45" s="109" t="s">
        <v>20</v>
      </c>
      <c r="J45" s="109" t="s">
        <v>20</v>
      </c>
      <c r="K45" s="109" t="s">
        <v>20</v>
      </c>
      <c r="L45" s="109" t="s">
        <v>20</v>
      </c>
      <c r="M45" s="111" t="s">
        <v>187</v>
      </c>
      <c r="N45" s="111">
        <v>1</v>
      </c>
      <c r="O45" s="112">
        <f t="shared" si="1"/>
        <v>0.22220000000000001</v>
      </c>
      <c r="P45" s="109" t="s">
        <v>20</v>
      </c>
    </row>
    <row r="46" spans="1:16">
      <c r="A46" s="21">
        <v>41</v>
      </c>
      <c r="B46" s="87" t="s">
        <v>248</v>
      </c>
      <c r="C46" s="36" t="s">
        <v>249</v>
      </c>
      <c r="D46" s="87" t="s">
        <v>20</v>
      </c>
      <c r="E46" s="87" t="s">
        <v>135</v>
      </c>
      <c r="F46" s="87">
        <v>4</v>
      </c>
      <c r="G46" s="108">
        <v>9.1999999999999998E-2</v>
      </c>
      <c r="H46" s="109" t="s">
        <v>20</v>
      </c>
      <c r="I46" s="109" t="s">
        <v>20</v>
      </c>
      <c r="J46" s="109" t="s">
        <v>20</v>
      </c>
      <c r="K46" s="109" t="s">
        <v>20</v>
      </c>
      <c r="L46" s="109" t="s">
        <v>20</v>
      </c>
      <c r="M46" s="111" t="s">
        <v>187</v>
      </c>
      <c r="N46" s="111">
        <v>1</v>
      </c>
      <c r="O46" s="112">
        <f t="shared" si="1"/>
        <v>0.36799999999999999</v>
      </c>
      <c r="P46" s="109" t="s">
        <v>20</v>
      </c>
    </row>
    <row r="47" spans="1:16">
      <c r="A47" s="21">
        <v>42</v>
      </c>
      <c r="B47" s="87" t="s">
        <v>254</v>
      </c>
      <c r="C47" s="36" t="s">
        <v>255</v>
      </c>
      <c r="D47" s="87" t="s">
        <v>20</v>
      </c>
      <c r="E47" s="87" t="s">
        <v>135</v>
      </c>
      <c r="F47" s="87">
        <v>16</v>
      </c>
      <c r="G47" s="108">
        <v>5.7999999999999996E-3</v>
      </c>
      <c r="H47" s="109" t="s">
        <v>20</v>
      </c>
      <c r="I47" s="109" t="s">
        <v>20</v>
      </c>
      <c r="J47" s="109" t="s">
        <v>20</v>
      </c>
      <c r="K47" s="109" t="s">
        <v>20</v>
      </c>
      <c r="L47" s="109" t="s">
        <v>20</v>
      </c>
      <c r="M47" s="111" t="s">
        <v>187</v>
      </c>
      <c r="N47" s="111">
        <v>1</v>
      </c>
      <c r="O47" s="112">
        <f t="shared" si="1"/>
        <v>9.2799999999999994E-2</v>
      </c>
      <c r="P47" s="109" t="s">
        <v>20</v>
      </c>
    </row>
    <row r="48" spans="1:16" ht="26">
      <c r="A48" s="21">
        <v>43</v>
      </c>
      <c r="B48" s="87" t="s">
        <v>260</v>
      </c>
      <c r="C48" s="36" t="s">
        <v>261</v>
      </c>
      <c r="D48" s="87" t="s">
        <v>20</v>
      </c>
      <c r="E48" s="87" t="s">
        <v>135</v>
      </c>
      <c r="F48" s="87">
        <v>1</v>
      </c>
      <c r="G48" s="108">
        <v>2.3113351799999999</v>
      </c>
      <c r="H48" s="109" t="s">
        <v>20</v>
      </c>
      <c r="I48" s="109" t="s">
        <v>20</v>
      </c>
      <c r="J48" s="109" t="s">
        <v>20</v>
      </c>
      <c r="K48" s="109" t="s">
        <v>20</v>
      </c>
      <c r="L48" s="109" t="s">
        <v>20</v>
      </c>
      <c r="M48" s="111" t="s">
        <v>187</v>
      </c>
      <c r="N48" s="111">
        <v>1</v>
      </c>
      <c r="O48" s="112">
        <f t="shared" si="1"/>
        <v>2.3113351799999999</v>
      </c>
      <c r="P48" s="109" t="s">
        <v>20</v>
      </c>
    </row>
    <row r="49" spans="1:16" ht="26">
      <c r="A49" s="21">
        <v>44</v>
      </c>
      <c r="B49" s="87" t="s">
        <v>262</v>
      </c>
      <c r="C49" s="36" t="s">
        <v>263</v>
      </c>
      <c r="D49" s="87" t="s">
        <v>20</v>
      </c>
      <c r="E49" s="87" t="s">
        <v>135</v>
      </c>
      <c r="F49" s="87">
        <v>1</v>
      </c>
      <c r="G49" s="108">
        <v>15.18</v>
      </c>
      <c r="H49" s="109" t="s">
        <v>20</v>
      </c>
      <c r="I49" s="109" t="s">
        <v>20</v>
      </c>
      <c r="J49" s="109" t="s">
        <v>20</v>
      </c>
      <c r="K49" s="109" t="s">
        <v>20</v>
      </c>
      <c r="L49" s="109" t="s">
        <v>20</v>
      </c>
      <c r="M49" s="111" t="s">
        <v>187</v>
      </c>
      <c r="N49" s="111">
        <v>1</v>
      </c>
      <c r="O49" s="112">
        <f t="shared" si="1"/>
        <v>15.18</v>
      </c>
      <c r="P49" s="109" t="s">
        <v>20</v>
      </c>
    </row>
    <row r="50" spans="1:16">
      <c r="A50" s="21">
        <v>45</v>
      </c>
      <c r="B50" s="87" t="s">
        <v>264</v>
      </c>
      <c r="C50" s="36" t="s">
        <v>265</v>
      </c>
      <c r="D50" s="87" t="s">
        <v>20</v>
      </c>
      <c r="E50" s="87" t="s">
        <v>135</v>
      </c>
      <c r="F50" s="87">
        <v>1</v>
      </c>
      <c r="G50" s="108">
        <v>0.56999999999999995</v>
      </c>
      <c r="H50" s="109" t="s">
        <v>20</v>
      </c>
      <c r="I50" s="109" t="s">
        <v>20</v>
      </c>
      <c r="J50" s="109" t="s">
        <v>20</v>
      </c>
      <c r="K50" s="109" t="s">
        <v>20</v>
      </c>
      <c r="L50" s="109" t="s">
        <v>20</v>
      </c>
      <c r="M50" s="111" t="s">
        <v>187</v>
      </c>
      <c r="N50" s="111">
        <v>1</v>
      </c>
      <c r="O50" s="112">
        <f t="shared" si="1"/>
        <v>0.56999999999999995</v>
      </c>
      <c r="P50" s="109" t="s">
        <v>20</v>
      </c>
    </row>
    <row r="51" spans="1:16" ht="26">
      <c r="A51" s="21">
        <v>46</v>
      </c>
      <c r="B51" s="87" t="s">
        <v>266</v>
      </c>
      <c r="C51" s="36" t="s">
        <v>267</v>
      </c>
      <c r="D51" s="87" t="s">
        <v>20</v>
      </c>
      <c r="E51" s="87" t="s">
        <v>135</v>
      </c>
      <c r="F51" s="87">
        <v>1</v>
      </c>
      <c r="G51" s="108">
        <v>5</v>
      </c>
      <c r="H51" s="109" t="s">
        <v>20</v>
      </c>
      <c r="I51" s="109" t="s">
        <v>20</v>
      </c>
      <c r="J51" s="109" t="s">
        <v>20</v>
      </c>
      <c r="K51" s="109" t="s">
        <v>20</v>
      </c>
      <c r="L51" s="109" t="s">
        <v>20</v>
      </c>
      <c r="M51" s="111" t="s">
        <v>187</v>
      </c>
      <c r="N51" s="111">
        <v>1</v>
      </c>
      <c r="O51" s="112">
        <f t="shared" si="1"/>
        <v>5</v>
      </c>
      <c r="P51" s="109" t="s">
        <v>20</v>
      </c>
    </row>
    <row r="52" spans="1:16">
      <c r="A52" s="21">
        <v>47</v>
      </c>
      <c r="B52" s="87" t="s">
        <v>226</v>
      </c>
      <c r="C52" s="36" t="s">
        <v>227</v>
      </c>
      <c r="D52" s="87" t="s">
        <v>20</v>
      </c>
      <c r="E52" s="87" t="s">
        <v>135</v>
      </c>
      <c r="F52" s="87">
        <v>1</v>
      </c>
      <c r="G52" s="108">
        <v>0.13</v>
      </c>
      <c r="H52" s="109" t="s">
        <v>20</v>
      </c>
      <c r="I52" s="109" t="s">
        <v>20</v>
      </c>
      <c r="J52" s="109" t="s">
        <v>20</v>
      </c>
      <c r="K52" s="109" t="s">
        <v>20</v>
      </c>
      <c r="L52" s="109" t="s">
        <v>20</v>
      </c>
      <c r="M52" s="111" t="s">
        <v>187</v>
      </c>
      <c r="N52" s="111">
        <v>1</v>
      </c>
      <c r="O52" s="112">
        <f t="shared" si="1"/>
        <v>0.13</v>
      </c>
      <c r="P52" s="109" t="s">
        <v>20</v>
      </c>
    </row>
    <row r="53" spans="1:16">
      <c r="A53" s="21">
        <v>48</v>
      </c>
      <c r="B53" s="87" t="s">
        <v>226</v>
      </c>
      <c r="C53" s="36" t="s">
        <v>227</v>
      </c>
      <c r="D53" s="87" t="s">
        <v>20</v>
      </c>
      <c r="E53" s="87" t="s">
        <v>135</v>
      </c>
      <c r="F53" s="87">
        <v>1</v>
      </c>
      <c r="G53" s="108">
        <v>0.13</v>
      </c>
      <c r="H53" s="109" t="s">
        <v>20</v>
      </c>
      <c r="I53" s="109" t="s">
        <v>20</v>
      </c>
      <c r="J53" s="109" t="s">
        <v>20</v>
      </c>
      <c r="K53" s="109" t="s">
        <v>20</v>
      </c>
      <c r="L53" s="109" t="s">
        <v>20</v>
      </c>
      <c r="M53" s="111" t="s">
        <v>187</v>
      </c>
      <c r="N53" s="111">
        <v>1</v>
      </c>
      <c r="O53" s="112">
        <f t="shared" si="1"/>
        <v>0.13</v>
      </c>
      <c r="P53" s="109" t="s">
        <v>20</v>
      </c>
    </row>
    <row r="54" spans="1:16">
      <c r="A54" s="21">
        <v>49</v>
      </c>
      <c r="B54" s="87" t="s">
        <v>226</v>
      </c>
      <c r="C54" s="36" t="s">
        <v>227</v>
      </c>
      <c r="D54" s="87" t="s">
        <v>20</v>
      </c>
      <c r="E54" s="87" t="s">
        <v>135</v>
      </c>
      <c r="F54" s="87">
        <v>1</v>
      </c>
      <c r="G54" s="108">
        <v>0.13</v>
      </c>
      <c r="H54" s="109" t="s">
        <v>20</v>
      </c>
      <c r="I54" s="109" t="s">
        <v>20</v>
      </c>
      <c r="J54" s="109" t="s">
        <v>20</v>
      </c>
      <c r="K54" s="109" t="s">
        <v>20</v>
      </c>
      <c r="L54" s="109" t="s">
        <v>20</v>
      </c>
      <c r="M54" s="111" t="s">
        <v>187</v>
      </c>
      <c r="N54" s="111">
        <v>1</v>
      </c>
      <c r="O54" s="112">
        <f t="shared" si="1"/>
        <v>0.13</v>
      </c>
      <c r="P54" s="109" t="s">
        <v>20</v>
      </c>
    </row>
    <row r="55" spans="1:16">
      <c r="A55" s="21">
        <v>50</v>
      </c>
      <c r="B55" s="87" t="s">
        <v>268</v>
      </c>
      <c r="C55" s="36" t="s">
        <v>269</v>
      </c>
      <c r="D55" s="87" t="s">
        <v>20</v>
      </c>
      <c r="E55" s="87" t="s">
        <v>135</v>
      </c>
      <c r="F55" s="87">
        <v>2</v>
      </c>
      <c r="G55" s="108">
        <v>0.96</v>
      </c>
      <c r="H55" s="109" t="s">
        <v>20</v>
      </c>
      <c r="I55" s="109" t="s">
        <v>20</v>
      </c>
      <c r="J55" s="109" t="s">
        <v>20</v>
      </c>
      <c r="K55" s="109" t="s">
        <v>20</v>
      </c>
      <c r="L55" s="109" t="s">
        <v>20</v>
      </c>
      <c r="M55" s="111" t="s">
        <v>187</v>
      </c>
      <c r="N55" s="111">
        <v>1</v>
      </c>
      <c r="O55" s="112">
        <f t="shared" si="1"/>
        <v>1.92</v>
      </c>
      <c r="P55" s="109" t="s">
        <v>20</v>
      </c>
    </row>
    <row r="56" spans="1:16" ht="26">
      <c r="A56" s="21">
        <v>51</v>
      </c>
      <c r="B56" s="87" t="s">
        <v>270</v>
      </c>
      <c r="C56" s="36" t="s">
        <v>271</v>
      </c>
      <c r="D56" s="87" t="s">
        <v>20</v>
      </c>
      <c r="E56" s="87" t="s">
        <v>135</v>
      </c>
      <c r="F56" s="87">
        <v>1</v>
      </c>
      <c r="G56" s="108">
        <v>4.173</v>
      </c>
      <c r="H56" s="109" t="s">
        <v>20</v>
      </c>
      <c r="I56" s="109" t="s">
        <v>20</v>
      </c>
      <c r="J56" s="109" t="s">
        <v>20</v>
      </c>
      <c r="K56" s="109" t="s">
        <v>20</v>
      </c>
      <c r="L56" s="109" t="s">
        <v>20</v>
      </c>
      <c r="M56" s="111" t="s">
        <v>187</v>
      </c>
      <c r="N56" s="111">
        <v>1</v>
      </c>
      <c r="O56" s="112">
        <f t="shared" si="1"/>
        <v>4.173</v>
      </c>
      <c r="P56" s="109" t="s">
        <v>20</v>
      </c>
    </row>
    <row r="57" spans="1:16">
      <c r="A57" s="21">
        <v>52</v>
      </c>
      <c r="B57" s="87" t="s">
        <v>272</v>
      </c>
      <c r="C57" s="36" t="s">
        <v>273</v>
      </c>
      <c r="D57" s="87" t="s">
        <v>20</v>
      </c>
      <c r="E57" s="87" t="s">
        <v>135</v>
      </c>
      <c r="F57" s="87">
        <v>1</v>
      </c>
      <c r="G57" s="108">
        <v>0.4</v>
      </c>
      <c r="H57" s="109" t="s">
        <v>20</v>
      </c>
      <c r="I57" s="109" t="s">
        <v>20</v>
      </c>
      <c r="J57" s="109" t="s">
        <v>20</v>
      </c>
      <c r="K57" s="109" t="s">
        <v>20</v>
      </c>
      <c r="L57" s="109" t="s">
        <v>20</v>
      </c>
      <c r="M57" s="111" t="s">
        <v>187</v>
      </c>
      <c r="N57" s="111">
        <v>1</v>
      </c>
      <c r="O57" s="112">
        <f t="shared" si="1"/>
        <v>0.4</v>
      </c>
      <c r="P57" s="109" t="s">
        <v>20</v>
      </c>
    </row>
    <row r="58" spans="1:16">
      <c r="A58" s="21">
        <v>53</v>
      </c>
      <c r="B58" s="87" t="s">
        <v>274</v>
      </c>
      <c r="C58" s="36" t="s">
        <v>275</v>
      </c>
      <c r="D58" s="87" t="s">
        <v>20</v>
      </c>
      <c r="E58" s="87" t="s">
        <v>135</v>
      </c>
      <c r="F58" s="87">
        <v>1</v>
      </c>
      <c r="G58" s="108">
        <v>0.9</v>
      </c>
      <c r="H58" s="109" t="s">
        <v>20</v>
      </c>
      <c r="I58" s="109" t="s">
        <v>20</v>
      </c>
      <c r="J58" s="109" t="s">
        <v>20</v>
      </c>
      <c r="K58" s="109" t="s">
        <v>20</v>
      </c>
      <c r="L58" s="109" t="s">
        <v>20</v>
      </c>
      <c r="M58" s="111" t="s">
        <v>187</v>
      </c>
      <c r="N58" s="111">
        <v>1</v>
      </c>
      <c r="O58" s="112">
        <f t="shared" si="1"/>
        <v>0.9</v>
      </c>
      <c r="P58" s="109" t="s">
        <v>20</v>
      </c>
    </row>
    <row r="59" spans="1:16">
      <c r="A59" s="21">
        <v>54</v>
      </c>
      <c r="B59" s="87" t="s">
        <v>276</v>
      </c>
      <c r="C59" s="36" t="s">
        <v>277</v>
      </c>
      <c r="D59" s="87" t="s">
        <v>20</v>
      </c>
      <c r="E59" s="87" t="s">
        <v>135</v>
      </c>
      <c r="F59" s="87">
        <v>1</v>
      </c>
      <c r="G59" s="108">
        <v>0.26</v>
      </c>
      <c r="H59" s="109" t="s">
        <v>20</v>
      </c>
      <c r="I59" s="109" t="s">
        <v>20</v>
      </c>
      <c r="J59" s="109" t="s">
        <v>20</v>
      </c>
      <c r="K59" s="109" t="s">
        <v>20</v>
      </c>
      <c r="L59" s="109" t="s">
        <v>20</v>
      </c>
      <c r="M59" s="111" t="s">
        <v>187</v>
      </c>
      <c r="N59" s="111">
        <v>1</v>
      </c>
      <c r="O59" s="112">
        <f t="shared" si="1"/>
        <v>0.26</v>
      </c>
      <c r="P59" s="109" t="s">
        <v>20</v>
      </c>
    </row>
    <row r="60" spans="1:16">
      <c r="A60" s="21">
        <v>55</v>
      </c>
      <c r="B60" s="87" t="s">
        <v>278</v>
      </c>
      <c r="C60" s="36" t="s">
        <v>279</v>
      </c>
      <c r="D60" s="87" t="s">
        <v>20</v>
      </c>
      <c r="E60" s="87" t="s">
        <v>135</v>
      </c>
      <c r="F60" s="87">
        <v>1</v>
      </c>
      <c r="G60" s="108">
        <v>0.02</v>
      </c>
      <c r="H60" s="109" t="s">
        <v>20</v>
      </c>
      <c r="I60" s="109" t="s">
        <v>20</v>
      </c>
      <c r="J60" s="109" t="s">
        <v>20</v>
      </c>
      <c r="K60" s="109" t="s">
        <v>20</v>
      </c>
      <c r="L60" s="109" t="s">
        <v>20</v>
      </c>
      <c r="M60" s="111" t="s">
        <v>187</v>
      </c>
      <c r="N60" s="111">
        <v>1</v>
      </c>
      <c r="O60" s="112">
        <f t="shared" si="1"/>
        <v>0.02</v>
      </c>
      <c r="P60" s="109" t="s">
        <v>20</v>
      </c>
    </row>
    <row r="61" spans="1:16">
      <c r="A61" s="21">
        <v>56</v>
      </c>
      <c r="B61" s="87" t="s">
        <v>280</v>
      </c>
      <c r="C61" s="36" t="s">
        <v>281</v>
      </c>
      <c r="D61" s="87" t="s">
        <v>20</v>
      </c>
      <c r="E61" s="87" t="s">
        <v>135</v>
      </c>
      <c r="F61" s="87">
        <v>1</v>
      </c>
      <c r="G61" s="108">
        <v>3.6</v>
      </c>
      <c r="H61" s="109" t="s">
        <v>20</v>
      </c>
      <c r="I61" s="109" t="s">
        <v>20</v>
      </c>
      <c r="J61" s="109" t="s">
        <v>20</v>
      </c>
      <c r="K61" s="109" t="s">
        <v>20</v>
      </c>
      <c r="L61" s="109" t="s">
        <v>20</v>
      </c>
      <c r="M61" s="111" t="s">
        <v>187</v>
      </c>
      <c r="N61" s="111">
        <v>1</v>
      </c>
      <c r="O61" s="112">
        <f t="shared" si="1"/>
        <v>3.6</v>
      </c>
      <c r="P61" s="109" t="s">
        <v>20</v>
      </c>
    </row>
    <row r="62" spans="1:16" ht="26">
      <c r="A62" s="21">
        <v>57</v>
      </c>
      <c r="B62" s="87" t="s">
        <v>244</v>
      </c>
      <c r="C62" s="36" t="s">
        <v>245</v>
      </c>
      <c r="D62" s="87" t="s">
        <v>20</v>
      </c>
      <c r="E62" s="87" t="s">
        <v>135</v>
      </c>
      <c r="F62" s="87">
        <v>6</v>
      </c>
      <c r="G62" s="108">
        <v>4.5999999999999999E-2</v>
      </c>
      <c r="H62" s="109" t="s">
        <v>20</v>
      </c>
      <c r="I62" s="109" t="s">
        <v>20</v>
      </c>
      <c r="J62" s="109" t="s">
        <v>20</v>
      </c>
      <c r="K62" s="109" t="s">
        <v>20</v>
      </c>
      <c r="L62" s="109" t="s">
        <v>20</v>
      </c>
      <c r="M62" s="111" t="s">
        <v>187</v>
      </c>
      <c r="N62" s="111">
        <v>1</v>
      </c>
      <c r="O62" s="112">
        <f t="shared" si="1"/>
        <v>0.27600000000000002</v>
      </c>
      <c r="P62" s="109" t="s">
        <v>20</v>
      </c>
    </row>
    <row r="63" spans="1:16">
      <c r="A63" s="21">
        <v>58</v>
      </c>
      <c r="B63" s="87" t="s">
        <v>282</v>
      </c>
      <c r="C63" s="36" t="s">
        <v>283</v>
      </c>
      <c r="D63" s="87" t="s">
        <v>20</v>
      </c>
      <c r="E63" s="87" t="s">
        <v>135</v>
      </c>
      <c r="F63" s="87">
        <v>1</v>
      </c>
      <c r="G63" s="108">
        <v>7.1040000000000001</v>
      </c>
      <c r="H63" s="109" t="s">
        <v>20</v>
      </c>
      <c r="I63" s="109" t="s">
        <v>20</v>
      </c>
      <c r="J63" s="109" t="s">
        <v>20</v>
      </c>
      <c r="K63" s="109" t="s">
        <v>20</v>
      </c>
      <c r="L63" s="109" t="s">
        <v>20</v>
      </c>
      <c r="M63" s="111" t="s">
        <v>187</v>
      </c>
      <c r="N63" s="111">
        <v>1</v>
      </c>
      <c r="O63" s="112">
        <f t="shared" si="1"/>
        <v>7.1040000000000001</v>
      </c>
      <c r="P63" s="109" t="s">
        <v>20</v>
      </c>
    </row>
    <row r="64" spans="1:16">
      <c r="A64" s="21">
        <v>59</v>
      </c>
      <c r="B64" s="87" t="s">
        <v>284</v>
      </c>
      <c r="C64" s="36" t="s">
        <v>285</v>
      </c>
      <c r="D64" s="87" t="s">
        <v>20</v>
      </c>
      <c r="E64" s="87" t="s">
        <v>135</v>
      </c>
      <c r="F64" s="87">
        <v>1</v>
      </c>
      <c r="G64" s="108">
        <v>6.64</v>
      </c>
      <c r="H64" s="109" t="s">
        <v>20</v>
      </c>
      <c r="I64" s="109" t="s">
        <v>20</v>
      </c>
      <c r="J64" s="109" t="s">
        <v>20</v>
      </c>
      <c r="K64" s="109" t="s">
        <v>20</v>
      </c>
      <c r="L64" s="109" t="s">
        <v>20</v>
      </c>
      <c r="M64" s="111" t="s">
        <v>187</v>
      </c>
      <c r="N64" s="111">
        <v>1</v>
      </c>
      <c r="O64" s="112">
        <f t="shared" si="1"/>
        <v>6.64</v>
      </c>
      <c r="P64" s="109" t="s">
        <v>20</v>
      </c>
    </row>
    <row r="65" spans="1:16">
      <c r="A65" s="21">
        <v>60</v>
      </c>
      <c r="B65" s="87" t="s">
        <v>238</v>
      </c>
      <c r="C65" s="36" t="s">
        <v>239</v>
      </c>
      <c r="D65" s="87" t="s">
        <v>20</v>
      </c>
      <c r="E65" s="87" t="s">
        <v>135</v>
      </c>
      <c r="F65" s="87">
        <v>1</v>
      </c>
      <c r="G65" s="108">
        <v>9.1999999999999998E-2</v>
      </c>
      <c r="H65" s="109" t="s">
        <v>20</v>
      </c>
      <c r="I65" s="109" t="s">
        <v>20</v>
      </c>
      <c r="J65" s="109" t="s">
        <v>20</v>
      </c>
      <c r="K65" s="109" t="s">
        <v>20</v>
      </c>
      <c r="L65" s="109" t="s">
        <v>20</v>
      </c>
      <c r="M65" s="111" t="s">
        <v>187</v>
      </c>
      <c r="N65" s="111">
        <v>1</v>
      </c>
      <c r="O65" s="112">
        <f t="shared" si="1"/>
        <v>9.1999999999999998E-2</v>
      </c>
      <c r="P65" s="109" t="s">
        <v>20</v>
      </c>
    </row>
    <row r="66" spans="1:16">
      <c r="A66" s="21">
        <v>61</v>
      </c>
      <c r="B66" s="87" t="s">
        <v>240</v>
      </c>
      <c r="C66" s="36" t="s">
        <v>241</v>
      </c>
      <c r="D66" s="87" t="s">
        <v>20</v>
      </c>
      <c r="E66" s="87" t="s">
        <v>135</v>
      </c>
      <c r="F66" s="87">
        <v>4</v>
      </c>
      <c r="G66" s="108">
        <v>0.12</v>
      </c>
      <c r="H66" s="109" t="s">
        <v>20</v>
      </c>
      <c r="I66" s="109" t="s">
        <v>20</v>
      </c>
      <c r="J66" s="109" t="s">
        <v>20</v>
      </c>
      <c r="K66" s="109" t="s">
        <v>20</v>
      </c>
      <c r="L66" s="109" t="s">
        <v>20</v>
      </c>
      <c r="M66" s="111" t="s">
        <v>187</v>
      </c>
      <c r="N66" s="111">
        <v>1</v>
      </c>
      <c r="O66" s="112">
        <f t="shared" si="1"/>
        <v>0.48</v>
      </c>
      <c r="P66" s="109" t="s">
        <v>20</v>
      </c>
    </row>
    <row r="67" spans="1:16">
      <c r="A67" s="21">
        <v>62</v>
      </c>
      <c r="B67" s="87" t="s">
        <v>286</v>
      </c>
      <c r="C67" s="36" t="s">
        <v>287</v>
      </c>
      <c r="D67" s="87" t="s">
        <v>20</v>
      </c>
      <c r="E67" s="87" t="s">
        <v>135</v>
      </c>
      <c r="F67" s="87">
        <v>1</v>
      </c>
      <c r="G67" s="108">
        <v>42.3417569</v>
      </c>
      <c r="H67" s="109" t="s">
        <v>20</v>
      </c>
      <c r="I67" s="109" t="s">
        <v>20</v>
      </c>
      <c r="J67" s="109" t="s">
        <v>20</v>
      </c>
      <c r="K67" s="109" t="s">
        <v>20</v>
      </c>
      <c r="L67" s="109" t="s">
        <v>20</v>
      </c>
      <c r="M67" s="111" t="s">
        <v>187</v>
      </c>
      <c r="N67" s="111">
        <v>1</v>
      </c>
      <c r="O67" s="112">
        <f t="shared" si="1"/>
        <v>42.3417569</v>
      </c>
      <c r="P67" s="109" t="s">
        <v>20</v>
      </c>
    </row>
    <row r="68" spans="1:16">
      <c r="A68" s="21">
        <v>63</v>
      </c>
      <c r="B68" s="87" t="s">
        <v>288</v>
      </c>
      <c r="C68" s="36" t="s">
        <v>289</v>
      </c>
      <c r="D68" s="87" t="s">
        <v>20</v>
      </c>
      <c r="E68" s="87" t="s">
        <v>135</v>
      </c>
      <c r="F68" s="87">
        <v>2</v>
      </c>
      <c r="G68" s="108">
        <v>0.1111</v>
      </c>
      <c r="H68" s="109" t="s">
        <v>20</v>
      </c>
      <c r="I68" s="109" t="s">
        <v>20</v>
      </c>
      <c r="J68" s="109" t="s">
        <v>20</v>
      </c>
      <c r="K68" s="109" t="s">
        <v>20</v>
      </c>
      <c r="L68" s="109" t="s">
        <v>20</v>
      </c>
      <c r="M68" s="111" t="s">
        <v>187</v>
      </c>
      <c r="N68" s="111">
        <v>1</v>
      </c>
      <c r="O68" s="112">
        <f t="shared" si="1"/>
        <v>0.22220000000000001</v>
      </c>
      <c r="P68" s="109" t="s">
        <v>20</v>
      </c>
    </row>
    <row r="69" spans="1:16">
      <c r="A69" s="21">
        <v>64</v>
      </c>
      <c r="B69" s="87" t="s">
        <v>290</v>
      </c>
      <c r="C69" s="36" t="s">
        <v>291</v>
      </c>
      <c r="D69" s="87" t="s">
        <v>20</v>
      </c>
      <c r="E69" s="87" t="s">
        <v>135</v>
      </c>
      <c r="F69" s="87">
        <v>4</v>
      </c>
      <c r="G69" s="108">
        <v>0.188</v>
      </c>
      <c r="H69" s="109" t="s">
        <v>20</v>
      </c>
      <c r="I69" s="109" t="s">
        <v>20</v>
      </c>
      <c r="J69" s="109" t="s">
        <v>20</v>
      </c>
      <c r="K69" s="109" t="s">
        <v>20</v>
      </c>
      <c r="L69" s="109" t="s">
        <v>20</v>
      </c>
      <c r="M69" s="111" t="s">
        <v>187</v>
      </c>
      <c r="N69" s="111">
        <v>1</v>
      </c>
      <c r="O69" s="112">
        <f t="shared" si="1"/>
        <v>0.752</v>
      </c>
      <c r="P69" s="109" t="s">
        <v>20</v>
      </c>
    </row>
    <row r="70" spans="1:16">
      <c r="A70" s="21">
        <v>65</v>
      </c>
      <c r="B70" s="87" t="s">
        <v>292</v>
      </c>
      <c r="C70" s="36" t="s">
        <v>293</v>
      </c>
      <c r="D70" s="87" t="s">
        <v>20</v>
      </c>
      <c r="E70" s="87" t="s">
        <v>135</v>
      </c>
      <c r="F70" s="87">
        <v>1</v>
      </c>
      <c r="G70" s="108">
        <v>0.09</v>
      </c>
      <c r="H70" s="109" t="s">
        <v>20</v>
      </c>
      <c r="I70" s="109" t="s">
        <v>20</v>
      </c>
      <c r="J70" s="109" t="s">
        <v>20</v>
      </c>
      <c r="K70" s="109" t="s">
        <v>20</v>
      </c>
      <c r="L70" s="109" t="s">
        <v>20</v>
      </c>
      <c r="M70" s="111" t="s">
        <v>187</v>
      </c>
      <c r="N70" s="111">
        <v>1</v>
      </c>
      <c r="O70" s="112">
        <f t="shared" si="1"/>
        <v>0.09</v>
      </c>
      <c r="P70" s="109" t="s">
        <v>20</v>
      </c>
    </row>
    <row r="71" spans="1:16">
      <c r="A71" s="21">
        <v>66</v>
      </c>
      <c r="B71" s="87" t="s">
        <v>294</v>
      </c>
      <c r="C71" s="36" t="s">
        <v>295</v>
      </c>
      <c r="D71" s="87" t="s">
        <v>20</v>
      </c>
      <c r="E71" s="87" t="s">
        <v>135</v>
      </c>
      <c r="F71" s="87">
        <v>1</v>
      </c>
      <c r="G71" s="108">
        <v>18.64</v>
      </c>
      <c r="H71" s="109" t="s">
        <v>20</v>
      </c>
      <c r="I71" s="109" t="s">
        <v>20</v>
      </c>
      <c r="J71" s="109" t="s">
        <v>20</v>
      </c>
      <c r="K71" s="109" t="s">
        <v>20</v>
      </c>
      <c r="L71" s="109" t="s">
        <v>20</v>
      </c>
      <c r="M71" s="111" t="s">
        <v>187</v>
      </c>
      <c r="N71" s="111">
        <v>1</v>
      </c>
      <c r="O71" s="112">
        <f t="shared" ref="O71:O79" si="2">F71*G71</f>
        <v>18.64</v>
      </c>
      <c r="P71" s="109" t="s">
        <v>20</v>
      </c>
    </row>
    <row r="72" spans="1:16">
      <c r="A72" s="21">
        <v>67</v>
      </c>
      <c r="B72" s="87" t="s">
        <v>296</v>
      </c>
      <c r="C72" s="36" t="s">
        <v>297</v>
      </c>
      <c r="D72" s="87" t="s">
        <v>20</v>
      </c>
      <c r="E72" s="87" t="s">
        <v>135</v>
      </c>
      <c r="F72" s="87">
        <v>1</v>
      </c>
      <c r="G72" s="108">
        <v>2.5742600000000002</v>
      </c>
      <c r="H72" s="109" t="s">
        <v>20</v>
      </c>
      <c r="I72" s="109" t="s">
        <v>20</v>
      </c>
      <c r="J72" s="109" t="s">
        <v>20</v>
      </c>
      <c r="K72" s="109" t="s">
        <v>20</v>
      </c>
      <c r="L72" s="109" t="s">
        <v>20</v>
      </c>
      <c r="M72" s="111" t="s">
        <v>187</v>
      </c>
      <c r="N72" s="111">
        <v>1</v>
      </c>
      <c r="O72" s="112">
        <f t="shared" si="2"/>
        <v>2.5742600000000002</v>
      </c>
      <c r="P72" s="109" t="s">
        <v>20</v>
      </c>
    </row>
    <row r="73" spans="1:16">
      <c r="A73" s="21">
        <v>68</v>
      </c>
      <c r="B73" s="87" t="s">
        <v>254</v>
      </c>
      <c r="C73" s="36" t="s">
        <v>255</v>
      </c>
      <c r="D73" s="87" t="s">
        <v>20</v>
      </c>
      <c r="E73" s="87" t="s">
        <v>135</v>
      </c>
      <c r="F73" s="87">
        <v>54</v>
      </c>
      <c r="G73" s="108">
        <v>5.7999999999999996E-3</v>
      </c>
      <c r="H73" s="109" t="s">
        <v>20</v>
      </c>
      <c r="I73" s="109" t="s">
        <v>20</v>
      </c>
      <c r="J73" s="109" t="s">
        <v>20</v>
      </c>
      <c r="K73" s="109" t="s">
        <v>20</v>
      </c>
      <c r="L73" s="109" t="s">
        <v>20</v>
      </c>
      <c r="M73" s="111" t="s">
        <v>187</v>
      </c>
      <c r="N73" s="111">
        <v>1</v>
      </c>
      <c r="O73" s="112">
        <f t="shared" si="2"/>
        <v>0.31319999999999998</v>
      </c>
      <c r="P73" s="109" t="s">
        <v>20</v>
      </c>
    </row>
    <row r="74" spans="1:16">
      <c r="A74" s="21">
        <v>69</v>
      </c>
      <c r="B74" s="87" t="s">
        <v>298</v>
      </c>
      <c r="C74" s="36" t="s">
        <v>299</v>
      </c>
      <c r="D74" s="87" t="s">
        <v>20</v>
      </c>
      <c r="E74" s="87" t="s">
        <v>135</v>
      </c>
      <c r="F74" s="87">
        <v>1</v>
      </c>
      <c r="G74" s="108">
        <v>0.8</v>
      </c>
      <c r="H74" s="109" t="s">
        <v>20</v>
      </c>
      <c r="I74" s="109" t="s">
        <v>20</v>
      </c>
      <c r="J74" s="109" t="s">
        <v>20</v>
      </c>
      <c r="K74" s="109" t="s">
        <v>20</v>
      </c>
      <c r="L74" s="109" t="s">
        <v>20</v>
      </c>
      <c r="M74" s="111" t="s">
        <v>187</v>
      </c>
      <c r="N74" s="111">
        <v>1</v>
      </c>
      <c r="O74" s="112">
        <f t="shared" si="2"/>
        <v>0.8</v>
      </c>
      <c r="P74" s="109" t="s">
        <v>20</v>
      </c>
    </row>
    <row r="75" spans="1:16">
      <c r="A75" s="21">
        <v>70</v>
      </c>
      <c r="B75" s="87" t="s">
        <v>300</v>
      </c>
      <c r="C75" s="36" t="s">
        <v>301</v>
      </c>
      <c r="D75" s="87" t="s">
        <v>20</v>
      </c>
      <c r="E75" s="87" t="s">
        <v>135</v>
      </c>
      <c r="F75" s="87">
        <v>1</v>
      </c>
      <c r="G75" s="108">
        <v>0.36</v>
      </c>
      <c r="H75" s="109" t="s">
        <v>20</v>
      </c>
      <c r="I75" s="109" t="s">
        <v>20</v>
      </c>
      <c r="J75" s="109" t="s">
        <v>20</v>
      </c>
      <c r="K75" s="109" t="s">
        <v>20</v>
      </c>
      <c r="L75" s="109" t="s">
        <v>20</v>
      </c>
      <c r="M75" s="111" t="s">
        <v>187</v>
      </c>
      <c r="N75" s="111">
        <v>1</v>
      </c>
      <c r="O75" s="112">
        <f t="shared" si="2"/>
        <v>0.36</v>
      </c>
      <c r="P75" s="109" t="s">
        <v>20</v>
      </c>
    </row>
    <row r="76" spans="1:16" ht="26">
      <c r="A76" s="21">
        <v>71</v>
      </c>
      <c r="B76" s="87" t="s">
        <v>302</v>
      </c>
      <c r="C76" s="36" t="s">
        <v>303</v>
      </c>
      <c r="D76" s="87" t="s">
        <v>20</v>
      </c>
      <c r="E76" s="87" t="s">
        <v>135</v>
      </c>
      <c r="F76" s="87">
        <v>1</v>
      </c>
      <c r="G76" s="108">
        <v>0.78</v>
      </c>
      <c r="H76" s="109" t="s">
        <v>20</v>
      </c>
      <c r="I76" s="109" t="s">
        <v>20</v>
      </c>
      <c r="J76" s="109" t="s">
        <v>20</v>
      </c>
      <c r="K76" s="109" t="s">
        <v>20</v>
      </c>
      <c r="L76" s="109" t="s">
        <v>20</v>
      </c>
      <c r="M76" s="111" t="s">
        <v>187</v>
      </c>
      <c r="N76" s="111">
        <v>1</v>
      </c>
      <c r="O76" s="112">
        <f t="shared" si="2"/>
        <v>0.78</v>
      </c>
      <c r="P76" s="109" t="s">
        <v>20</v>
      </c>
    </row>
    <row r="77" spans="1:16" ht="26">
      <c r="A77" s="21">
        <v>72</v>
      </c>
      <c r="B77" s="87" t="s">
        <v>304</v>
      </c>
      <c r="C77" s="36" t="s">
        <v>305</v>
      </c>
      <c r="D77" s="87" t="s">
        <v>20</v>
      </c>
      <c r="E77" s="87" t="s">
        <v>135</v>
      </c>
      <c r="F77" s="87">
        <v>1</v>
      </c>
      <c r="G77" s="108">
        <v>1.32</v>
      </c>
      <c r="H77" s="109" t="s">
        <v>20</v>
      </c>
      <c r="I77" s="109" t="s">
        <v>20</v>
      </c>
      <c r="J77" s="109" t="s">
        <v>20</v>
      </c>
      <c r="K77" s="109" t="s">
        <v>20</v>
      </c>
      <c r="L77" s="109" t="s">
        <v>20</v>
      </c>
      <c r="M77" s="111" t="s">
        <v>187</v>
      </c>
      <c r="N77" s="111">
        <v>1</v>
      </c>
      <c r="O77" s="112">
        <f t="shared" si="2"/>
        <v>1.32</v>
      </c>
      <c r="P77" s="109" t="s">
        <v>20</v>
      </c>
    </row>
    <row r="78" spans="1:16">
      <c r="A78" s="21">
        <v>73</v>
      </c>
      <c r="B78" s="87" t="s">
        <v>306</v>
      </c>
      <c r="C78" s="36" t="s">
        <v>307</v>
      </c>
      <c r="D78" s="87" t="s">
        <v>20</v>
      </c>
      <c r="E78" s="87" t="s">
        <v>135</v>
      </c>
      <c r="F78" s="87">
        <v>1</v>
      </c>
      <c r="G78" s="108">
        <v>0.03</v>
      </c>
      <c r="H78" s="109" t="s">
        <v>20</v>
      </c>
      <c r="I78" s="109" t="s">
        <v>20</v>
      </c>
      <c r="J78" s="109" t="s">
        <v>20</v>
      </c>
      <c r="K78" s="109" t="s">
        <v>20</v>
      </c>
      <c r="L78" s="109" t="s">
        <v>20</v>
      </c>
      <c r="M78" s="111" t="s">
        <v>187</v>
      </c>
      <c r="N78" s="111">
        <v>1</v>
      </c>
      <c r="O78" s="112">
        <f t="shared" si="2"/>
        <v>0.03</v>
      </c>
      <c r="P78" s="109" t="s">
        <v>20</v>
      </c>
    </row>
    <row r="79" spans="1:16">
      <c r="A79" s="21">
        <v>74</v>
      </c>
      <c r="B79" s="87" t="s">
        <v>20</v>
      </c>
      <c r="C79" s="36" t="s">
        <v>308</v>
      </c>
      <c r="D79" s="87" t="s">
        <v>20</v>
      </c>
      <c r="E79" s="87" t="s">
        <v>135</v>
      </c>
      <c r="F79" s="87">
        <v>2</v>
      </c>
      <c r="G79" s="108">
        <v>32.345132743362797</v>
      </c>
      <c r="H79" s="109" t="s">
        <v>20</v>
      </c>
      <c r="I79" s="109" t="s">
        <v>20</v>
      </c>
      <c r="J79" s="109" t="s">
        <v>20</v>
      </c>
      <c r="K79" s="109" t="s">
        <v>20</v>
      </c>
      <c r="L79" s="109" t="s">
        <v>20</v>
      </c>
      <c r="M79" s="111" t="s">
        <v>187</v>
      </c>
      <c r="N79" s="111">
        <v>1</v>
      </c>
      <c r="O79" s="112">
        <f t="shared" si="2"/>
        <v>64.690265486725593</v>
      </c>
      <c r="P79" s="109" t="s">
        <v>20</v>
      </c>
    </row>
    <row r="80" spans="1:16" ht="14.25" customHeight="1">
      <c r="A80" s="113" t="s">
        <v>20</v>
      </c>
      <c r="B80" s="91" t="s">
        <v>162</v>
      </c>
      <c r="C80" s="113" t="s">
        <v>20</v>
      </c>
      <c r="D80" s="113" t="s">
        <v>20</v>
      </c>
      <c r="E80" s="113" t="s">
        <v>20</v>
      </c>
      <c r="F80" s="113" t="s">
        <v>20</v>
      </c>
      <c r="G80" s="113" t="s">
        <v>20</v>
      </c>
      <c r="H80" s="113" t="s">
        <v>20</v>
      </c>
      <c r="I80" s="113" t="s">
        <v>20</v>
      </c>
      <c r="J80" s="113" t="s">
        <v>20</v>
      </c>
      <c r="K80" s="113" t="s">
        <v>20</v>
      </c>
      <c r="L80" s="113" t="s">
        <v>20</v>
      </c>
      <c r="M80" s="113" t="s">
        <v>20</v>
      </c>
      <c r="N80" s="113" t="s">
        <v>20</v>
      </c>
      <c r="O80" s="122">
        <f>SUM(O6:O79)</f>
        <v>341.26411438607101</v>
      </c>
      <c r="P80" s="113" t="s">
        <v>20</v>
      </c>
    </row>
    <row r="81" spans="1:18" ht="47.5">
      <c r="A81" s="114" t="s">
        <v>99</v>
      </c>
      <c r="B81" s="115" t="s">
        <v>309</v>
      </c>
      <c r="C81" s="115" t="s">
        <v>310</v>
      </c>
      <c r="D81" s="115" t="s">
        <v>172</v>
      </c>
      <c r="E81" s="115" t="s">
        <v>173</v>
      </c>
      <c r="F81" s="115" t="s">
        <v>165</v>
      </c>
      <c r="G81" s="115" t="s">
        <v>170</v>
      </c>
      <c r="H81" s="115" t="s">
        <v>171</v>
      </c>
      <c r="I81" s="115" t="s">
        <v>311</v>
      </c>
      <c r="J81" s="115" t="s">
        <v>167</v>
      </c>
      <c r="K81" s="229" t="s">
        <v>312</v>
      </c>
      <c r="L81" s="229"/>
      <c r="M81" s="115" t="s">
        <v>313</v>
      </c>
      <c r="N81" s="115" t="s">
        <v>106</v>
      </c>
      <c r="O81" s="115" t="s">
        <v>174</v>
      </c>
      <c r="P81" s="115" t="s">
        <v>108</v>
      </c>
    </row>
    <row r="82" spans="1:18">
      <c r="A82" s="198"/>
      <c r="B82" s="198"/>
    </row>
    <row r="84" spans="1:18" ht="22.15" customHeight="1">
      <c r="A84" s="230" t="s">
        <v>314</v>
      </c>
      <c r="B84" s="231"/>
      <c r="C84" s="231"/>
      <c r="D84" s="231"/>
      <c r="E84" s="231"/>
      <c r="F84" s="231"/>
      <c r="G84" s="231"/>
      <c r="H84" s="231"/>
      <c r="I84" s="231"/>
      <c r="J84" s="231"/>
      <c r="K84" s="231"/>
      <c r="L84" s="231"/>
      <c r="M84" s="231"/>
      <c r="N84" s="231"/>
      <c r="O84" s="231"/>
      <c r="P84" s="231"/>
      <c r="Q84" s="231"/>
      <c r="R84" s="232"/>
    </row>
    <row r="85" spans="1:18" ht="24" customHeight="1">
      <c r="A85" s="233" t="str">
        <f>A2</f>
        <v>供应商 (盖章):河北光华荣昌汽车部件有限公司</v>
      </c>
      <c r="B85" s="234"/>
      <c r="C85" s="234"/>
      <c r="D85" s="234"/>
      <c r="E85" s="234"/>
      <c r="F85" s="234"/>
      <c r="G85" s="234"/>
      <c r="H85" s="234"/>
      <c r="I85" s="234"/>
      <c r="J85" s="234"/>
      <c r="K85" s="234"/>
      <c r="L85" s="234"/>
      <c r="M85" s="234"/>
      <c r="N85" s="234"/>
      <c r="O85" s="234"/>
      <c r="P85" s="234"/>
      <c r="Q85" s="234"/>
      <c r="R85" s="234"/>
    </row>
    <row r="86" spans="1:18">
      <c r="A86" s="233" t="str">
        <f>A3</f>
        <v>零件件号/零件名称:L168100000727/副驾驶员座椅总成</v>
      </c>
      <c r="B86" s="234"/>
      <c r="C86" s="234"/>
      <c r="D86" s="234"/>
      <c r="E86" s="234"/>
      <c r="F86" s="234"/>
      <c r="G86" s="234"/>
      <c r="H86" s="234"/>
      <c r="I86" s="234"/>
      <c r="J86" s="234"/>
      <c r="K86" s="234"/>
      <c r="L86" s="234"/>
      <c r="M86" s="234"/>
      <c r="N86" s="234"/>
      <c r="O86" s="235"/>
      <c r="P86" s="236" t="s">
        <v>113</v>
      </c>
      <c r="Q86" s="236"/>
      <c r="R86" s="236"/>
    </row>
    <row r="87" spans="1:18" ht="19.899999999999999" customHeight="1">
      <c r="A87" s="242" t="s">
        <v>62</v>
      </c>
      <c r="B87" s="237" t="s">
        <v>64</v>
      </c>
      <c r="C87" s="237" t="s">
        <v>65</v>
      </c>
      <c r="D87" s="237" t="s">
        <v>315</v>
      </c>
      <c r="E87" s="237"/>
      <c r="F87" s="237" t="s">
        <v>114</v>
      </c>
      <c r="G87" s="243" t="s">
        <v>316</v>
      </c>
      <c r="H87" s="227" t="s">
        <v>317</v>
      </c>
      <c r="I87" s="237" t="s">
        <v>123</v>
      </c>
      <c r="J87" s="237" t="s">
        <v>318</v>
      </c>
      <c r="K87" s="238" t="s">
        <v>319</v>
      </c>
      <c r="L87" s="239"/>
      <c r="M87" s="239"/>
      <c r="N87" s="239"/>
      <c r="O87" s="239"/>
      <c r="P87" s="240"/>
      <c r="Q87" s="237" t="s">
        <v>320</v>
      </c>
      <c r="R87" s="237" t="s">
        <v>28</v>
      </c>
    </row>
    <row r="88" spans="1:18" ht="28.9" customHeight="1">
      <c r="A88" s="242"/>
      <c r="B88" s="237"/>
      <c r="C88" s="237"/>
      <c r="D88" s="87" t="s">
        <v>120</v>
      </c>
      <c r="E88" s="87" t="s">
        <v>126</v>
      </c>
      <c r="F88" s="237"/>
      <c r="G88" s="244"/>
      <c r="H88" s="227" t="s">
        <v>125</v>
      </c>
      <c r="I88" s="237"/>
      <c r="J88" s="237"/>
      <c r="K88" s="123" t="s">
        <v>321</v>
      </c>
      <c r="L88" s="123" t="s">
        <v>322</v>
      </c>
      <c r="M88" s="87" t="s">
        <v>323</v>
      </c>
      <c r="N88" s="87" t="s">
        <v>324</v>
      </c>
      <c r="O88" s="87" t="s">
        <v>325</v>
      </c>
      <c r="P88" s="87" t="s">
        <v>326</v>
      </c>
      <c r="Q88" s="237"/>
      <c r="R88" s="237"/>
    </row>
    <row r="89" spans="1:18" ht="33" customHeight="1">
      <c r="A89" s="109" t="s">
        <v>20</v>
      </c>
      <c r="B89" s="109" t="s">
        <v>20</v>
      </c>
      <c r="C89" s="109" t="s">
        <v>20</v>
      </c>
      <c r="D89" s="109" t="s">
        <v>20</v>
      </c>
      <c r="E89" s="109" t="s">
        <v>20</v>
      </c>
      <c r="F89" s="87">
        <v>0</v>
      </c>
      <c r="G89" s="109" t="s">
        <v>20</v>
      </c>
      <c r="H89" s="109" t="s">
        <v>20</v>
      </c>
      <c r="I89" s="109" t="s">
        <v>20</v>
      </c>
      <c r="J89" s="87">
        <v>0</v>
      </c>
      <c r="K89" s="109" t="s">
        <v>20</v>
      </c>
      <c r="L89" s="109" t="s">
        <v>20</v>
      </c>
      <c r="M89" s="109" t="s">
        <v>20</v>
      </c>
      <c r="N89" s="109" t="s">
        <v>20</v>
      </c>
      <c r="O89" s="109" t="s">
        <v>20</v>
      </c>
      <c r="P89" s="87">
        <v>0</v>
      </c>
      <c r="Q89" s="125">
        <v>0</v>
      </c>
      <c r="R89" s="109" t="s">
        <v>20</v>
      </c>
    </row>
    <row r="90" spans="1:18">
      <c r="A90" s="109" t="s">
        <v>20</v>
      </c>
      <c r="B90" s="91" t="s">
        <v>162</v>
      </c>
      <c r="C90" s="109" t="s">
        <v>20</v>
      </c>
      <c r="D90" s="109" t="s">
        <v>20</v>
      </c>
      <c r="E90" s="109" t="s">
        <v>20</v>
      </c>
      <c r="F90" s="109" t="s">
        <v>20</v>
      </c>
      <c r="G90" s="109" t="s">
        <v>20</v>
      </c>
      <c r="H90" s="109" t="s">
        <v>20</v>
      </c>
      <c r="I90" s="109" t="s">
        <v>20</v>
      </c>
      <c r="J90" s="109" t="s">
        <v>20</v>
      </c>
      <c r="K90" s="109" t="s">
        <v>20</v>
      </c>
      <c r="L90" s="109" t="s">
        <v>20</v>
      </c>
      <c r="M90" s="109" t="s">
        <v>20</v>
      </c>
      <c r="N90" s="109" t="s">
        <v>20</v>
      </c>
      <c r="O90" s="109" t="s">
        <v>20</v>
      </c>
      <c r="P90" s="109" t="s">
        <v>20</v>
      </c>
      <c r="Q90" s="125">
        <v>0</v>
      </c>
      <c r="R90" s="109" t="s">
        <v>20</v>
      </c>
    </row>
    <row r="91" spans="1:18" ht="47.5">
      <c r="A91" s="116" t="s">
        <v>99</v>
      </c>
      <c r="B91" s="117" t="s">
        <v>309</v>
      </c>
      <c r="C91" s="117" t="s">
        <v>310</v>
      </c>
      <c r="D91" s="115" t="s">
        <v>172</v>
      </c>
      <c r="E91" s="115" t="s">
        <v>173</v>
      </c>
      <c r="F91" s="118" t="s">
        <v>165</v>
      </c>
      <c r="G91" s="119" t="s">
        <v>327</v>
      </c>
      <c r="H91" s="115" t="s">
        <v>171</v>
      </c>
      <c r="I91" s="118" t="s">
        <v>313</v>
      </c>
      <c r="J91" s="117" t="s">
        <v>106</v>
      </c>
      <c r="K91" s="124" t="s">
        <v>328</v>
      </c>
      <c r="L91" s="124" t="s">
        <v>329</v>
      </c>
      <c r="M91" s="118" t="s">
        <v>330</v>
      </c>
      <c r="N91" s="117" t="s">
        <v>331</v>
      </c>
      <c r="O91" s="117" t="s">
        <v>332</v>
      </c>
      <c r="P91" s="118" t="s">
        <v>333</v>
      </c>
      <c r="Q91" s="115" t="s">
        <v>174</v>
      </c>
      <c r="R91" s="115" t="s">
        <v>108</v>
      </c>
    </row>
    <row r="92" spans="1:18">
      <c r="B92" s="120" t="s">
        <v>334</v>
      </c>
    </row>
    <row r="93" spans="1:18">
      <c r="C93" t="s">
        <v>335</v>
      </c>
      <c r="H93" s="121"/>
    </row>
    <row r="94" spans="1:18">
      <c r="H94" s="121"/>
    </row>
  </sheetData>
  <mergeCells count="33">
    <mergeCell ref="R87:R88"/>
    <mergeCell ref="I87:I88"/>
    <mergeCell ref="J87:J88"/>
    <mergeCell ref="O4:O5"/>
    <mergeCell ref="P4:P5"/>
    <mergeCell ref="Q87:Q88"/>
    <mergeCell ref="A86:O86"/>
    <mergeCell ref="P86:R86"/>
    <mergeCell ref="D87:E87"/>
    <mergeCell ref="K87:P87"/>
    <mergeCell ref="A4:A5"/>
    <mergeCell ref="A87:A88"/>
    <mergeCell ref="B4:B5"/>
    <mergeCell ref="B87:B88"/>
    <mergeCell ref="C4:C5"/>
    <mergeCell ref="C87:C88"/>
    <mergeCell ref="F4:F5"/>
    <mergeCell ref="F87:F88"/>
    <mergeCell ref="G4:G5"/>
    <mergeCell ref="G87:G88"/>
    <mergeCell ref="H4:H5"/>
    <mergeCell ref="H87:H88"/>
    <mergeCell ref="K5:L5"/>
    <mergeCell ref="K81:L81"/>
    <mergeCell ref="A82:B82"/>
    <mergeCell ref="A84:R84"/>
    <mergeCell ref="A85:R85"/>
    <mergeCell ref="A1:P1"/>
    <mergeCell ref="A2:P2"/>
    <mergeCell ref="A3:M3"/>
    <mergeCell ref="N3:P3"/>
    <mergeCell ref="D4:E4"/>
    <mergeCell ref="I4:N4"/>
  </mergeCells>
  <phoneticPr fontId="48" type="noConversion"/>
  <printOptions horizontalCentered="1"/>
  <pageMargins left="0.31496062992126" right="0.31496062992126" top="0.74803149606299202" bottom="0.74803149606299202" header="0.31496062992126" footer="0.31496062992126"/>
  <pageSetup paperSize="9" scale="72" orientation="landscape" horizontalDpi="300" verticalDpi="30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Sheet5"/>
  <dimension ref="A1:Y19"/>
  <sheetViews>
    <sheetView view="pageBreakPreview" zoomScale="85" zoomScaleNormal="100" workbookViewId="0">
      <selection activeCell="A6" sqref="A6:A11"/>
    </sheetView>
  </sheetViews>
  <sheetFormatPr defaultColWidth="9" defaultRowHeight="14"/>
  <cols>
    <col min="2" max="2" width="15.453125" customWidth="1"/>
    <col min="3" max="3" width="10.7265625" customWidth="1"/>
    <col min="4" max="4" width="11.26953125" customWidth="1"/>
    <col min="5" max="5" width="13.90625" customWidth="1"/>
    <col min="6" max="6" width="12.26953125" customWidth="1"/>
    <col min="7" max="7" width="11.453125" customWidth="1"/>
    <col min="8" max="8" width="9.36328125" customWidth="1"/>
    <col min="10" max="10" width="16.453125" customWidth="1"/>
    <col min="11" max="11" width="18.90625" customWidth="1"/>
    <col min="17" max="17" width="10.90625" customWidth="1"/>
    <col min="20" max="20" width="9.6328125" customWidth="1"/>
    <col min="21" max="21" width="7.6328125" customWidth="1"/>
    <col min="24" max="24" width="10.453125" customWidth="1"/>
    <col min="25" max="25" width="23.7265625" customWidth="1"/>
  </cols>
  <sheetData>
    <row r="1" spans="1:25" ht="23.25" customHeight="1">
      <c r="A1" s="246" t="s">
        <v>336</v>
      </c>
      <c r="B1" s="246"/>
      <c r="C1" s="246"/>
      <c r="D1" s="246"/>
      <c r="E1" s="246"/>
      <c r="F1" s="246"/>
      <c r="G1" s="246"/>
      <c r="H1" s="246"/>
      <c r="I1" s="246"/>
      <c r="J1" s="246"/>
      <c r="K1" s="246"/>
      <c r="L1" s="246"/>
      <c r="M1" s="246"/>
      <c r="N1" s="246"/>
      <c r="O1" s="246"/>
      <c r="P1" s="246"/>
      <c r="Q1" s="246"/>
      <c r="R1" s="103"/>
      <c r="S1" s="247" t="s">
        <v>337</v>
      </c>
      <c r="T1" s="247"/>
      <c r="U1" s="247"/>
      <c r="V1" s="247"/>
      <c r="W1" s="247"/>
      <c r="X1" s="247"/>
      <c r="Y1" s="247"/>
    </row>
    <row r="2" spans="1:25">
      <c r="A2" s="248" t="s">
        <v>111</v>
      </c>
      <c r="B2" s="249"/>
      <c r="C2" s="249"/>
      <c r="D2" s="249"/>
      <c r="E2" s="249"/>
      <c r="F2" s="249"/>
      <c r="G2" s="249"/>
      <c r="H2" s="249"/>
      <c r="I2" s="249"/>
      <c r="J2" s="249"/>
      <c r="K2" s="249"/>
      <c r="L2" s="249"/>
      <c r="M2" s="249"/>
      <c r="N2" s="249"/>
      <c r="O2" s="249"/>
      <c r="P2" s="249"/>
      <c r="Q2" s="250"/>
      <c r="R2" s="103"/>
      <c r="S2" s="251" t="str">
        <f>A2</f>
        <v>供应商 :河北光华荣昌汽车部件有限公司</v>
      </c>
      <c r="T2" s="252"/>
      <c r="U2" s="252"/>
      <c r="V2" s="252"/>
      <c r="W2" s="252"/>
      <c r="X2" s="252"/>
      <c r="Y2" s="252"/>
    </row>
    <row r="3" spans="1:25">
      <c r="A3" s="253" t="s">
        <v>180</v>
      </c>
      <c r="B3" s="254"/>
      <c r="C3" s="254"/>
      <c r="D3" s="254"/>
      <c r="E3" s="254"/>
      <c r="F3" s="254"/>
      <c r="G3" s="254"/>
      <c r="H3" s="254"/>
      <c r="I3" s="254"/>
      <c r="J3" s="254"/>
      <c r="K3" s="254"/>
      <c r="L3" s="255"/>
      <c r="M3" s="256" t="s">
        <v>113</v>
      </c>
      <c r="N3" s="256"/>
      <c r="O3" s="256"/>
      <c r="P3" s="256"/>
      <c r="Q3" s="256"/>
      <c r="R3" s="103"/>
      <c r="S3" s="251" t="str">
        <f>A3</f>
        <v>零件件号/零件名称:L168100000727/副驾驶员座椅总成</v>
      </c>
      <c r="T3" s="252"/>
      <c r="U3" s="252"/>
      <c r="V3" s="252"/>
      <c r="W3" s="257"/>
      <c r="X3" s="258" t="s">
        <v>113</v>
      </c>
      <c r="Y3" s="258"/>
    </row>
    <row r="4" spans="1:25" s="48" customFormat="1" ht="39" customHeight="1">
      <c r="A4" s="268" t="s">
        <v>62</v>
      </c>
      <c r="B4" s="227" t="s">
        <v>64</v>
      </c>
      <c r="C4" s="227" t="s">
        <v>65</v>
      </c>
      <c r="D4" s="227" t="s">
        <v>114</v>
      </c>
      <c r="E4" s="259" t="s">
        <v>338</v>
      </c>
      <c r="F4" s="259" t="s">
        <v>339</v>
      </c>
      <c r="G4" s="259"/>
      <c r="H4" s="269" t="s">
        <v>340</v>
      </c>
      <c r="I4" s="259" t="s">
        <v>341</v>
      </c>
      <c r="J4" s="259" t="s">
        <v>342</v>
      </c>
      <c r="K4" s="228" t="s">
        <v>343</v>
      </c>
      <c r="L4" s="228"/>
      <c r="M4" s="228"/>
      <c r="N4" s="228"/>
      <c r="O4" s="228"/>
      <c r="P4" s="259" t="s">
        <v>344</v>
      </c>
      <c r="Q4" s="259"/>
      <c r="R4" s="104"/>
      <c r="S4" s="105" t="s">
        <v>62</v>
      </c>
      <c r="T4" s="260" t="s">
        <v>345</v>
      </c>
      <c r="U4" s="260"/>
      <c r="V4" s="260" t="s">
        <v>346</v>
      </c>
      <c r="W4" s="260"/>
      <c r="X4" s="55" t="s">
        <v>347</v>
      </c>
      <c r="Y4" s="107" t="s">
        <v>348</v>
      </c>
    </row>
    <row r="5" spans="1:25" s="48" customFormat="1" ht="33.75" customHeight="1">
      <c r="A5" s="268"/>
      <c r="B5" s="227"/>
      <c r="C5" s="227"/>
      <c r="D5" s="227"/>
      <c r="E5" s="259"/>
      <c r="F5" s="59" t="s">
        <v>349</v>
      </c>
      <c r="G5" s="59" t="s">
        <v>122</v>
      </c>
      <c r="H5" s="270"/>
      <c r="I5" s="259"/>
      <c r="J5" s="259"/>
      <c r="K5" s="95" t="s">
        <v>350</v>
      </c>
      <c r="L5" s="59" t="s">
        <v>351</v>
      </c>
      <c r="M5" s="59" t="s">
        <v>352</v>
      </c>
      <c r="N5" s="59" t="s">
        <v>353</v>
      </c>
      <c r="O5" s="59" t="s">
        <v>354</v>
      </c>
      <c r="P5" s="59" t="s">
        <v>355</v>
      </c>
      <c r="Q5" s="59" t="s">
        <v>356</v>
      </c>
      <c r="R5" s="104"/>
      <c r="S5" s="21">
        <v>1</v>
      </c>
      <c r="T5" s="261">
        <v>554375.6</v>
      </c>
      <c r="U5" s="262"/>
      <c r="V5" s="261">
        <v>49735488</v>
      </c>
      <c r="W5" s="262"/>
      <c r="X5" s="44">
        <f>T5/V5</f>
        <v>1.1146479551985101E-2</v>
      </c>
      <c r="Y5" s="44">
        <f>(汇总表!D12+P12+Q12)*X5</f>
        <v>5.2895581710144501</v>
      </c>
    </row>
    <row r="6" spans="1:25" s="48" customFormat="1" ht="30.65" customHeight="1">
      <c r="A6" s="86">
        <v>1</v>
      </c>
      <c r="B6" s="87" t="s">
        <v>20</v>
      </c>
      <c r="C6" s="6" t="s">
        <v>357</v>
      </c>
      <c r="D6" s="88">
        <v>1</v>
      </c>
      <c r="E6" s="68" t="s">
        <v>358</v>
      </c>
      <c r="F6" s="68" t="s">
        <v>359</v>
      </c>
      <c r="G6" s="87" t="s">
        <v>20</v>
      </c>
      <c r="H6" s="68">
        <v>0.32</v>
      </c>
      <c r="I6" s="68">
        <v>22</v>
      </c>
      <c r="J6" s="96">
        <v>0.42613636363636398</v>
      </c>
      <c r="K6" s="97">
        <v>0.42613636363636398</v>
      </c>
      <c r="L6" s="98">
        <f>制造费率测算明细!T6</f>
        <v>2.6500233868634302</v>
      </c>
      <c r="M6" s="98">
        <f>制造费率测算明细!U6</f>
        <v>2.52</v>
      </c>
      <c r="N6" s="98">
        <f>制造费率测算明细!V6</f>
        <v>0.55706915873579599</v>
      </c>
      <c r="O6" s="99">
        <f t="shared" ref="O6:O11" si="0">SUM(K6:N6)</f>
        <v>6.1532289092355903</v>
      </c>
      <c r="P6" s="100">
        <f t="shared" ref="P6:P11" si="1">D6*H6*I6*J6</f>
        <v>3</v>
      </c>
      <c r="Q6" s="100">
        <f t="shared" ref="Q6:Q11" si="2">D6*O6</f>
        <v>6.1532289092355903</v>
      </c>
      <c r="R6" s="104"/>
      <c r="S6" s="11" t="s">
        <v>99</v>
      </c>
      <c r="T6" s="263" t="s">
        <v>360</v>
      </c>
      <c r="U6" s="264"/>
      <c r="V6" s="264" t="s">
        <v>361</v>
      </c>
      <c r="W6" s="264"/>
      <c r="X6" s="38" t="s">
        <v>174</v>
      </c>
      <c r="Y6" s="23" t="s">
        <v>362</v>
      </c>
    </row>
    <row r="7" spans="1:25" s="48" customFormat="1" ht="20.149999999999999" customHeight="1">
      <c r="A7" s="86">
        <v>2</v>
      </c>
      <c r="B7" s="87" t="s">
        <v>20</v>
      </c>
      <c r="C7" s="6" t="s">
        <v>363</v>
      </c>
      <c r="D7" s="88">
        <v>1</v>
      </c>
      <c r="E7" s="62" t="s">
        <v>364</v>
      </c>
      <c r="F7" s="68" t="s">
        <v>365</v>
      </c>
      <c r="G7" s="87" t="s">
        <v>20</v>
      </c>
      <c r="H7" s="68">
        <v>1</v>
      </c>
      <c r="I7" s="68">
        <v>1</v>
      </c>
      <c r="J7" s="96">
        <f>4500/22/8/60</f>
        <v>0.42613636363636398</v>
      </c>
      <c r="K7" s="97">
        <v>0.42613636363636398</v>
      </c>
      <c r="L7" s="98">
        <f>制造费率测算明细!T7</f>
        <v>5.5037555378787899E-2</v>
      </c>
      <c r="M7" s="98">
        <f>制造费率测算明细!U7</f>
        <v>0.13650000000000001</v>
      </c>
      <c r="N7" s="98">
        <f>制造费率测算明细!V7</f>
        <v>1.51757965198864E-2</v>
      </c>
      <c r="O7" s="99">
        <f t="shared" si="0"/>
        <v>0.63284971553503799</v>
      </c>
      <c r="P7" s="100">
        <f t="shared" si="1"/>
        <v>0.42613636363636398</v>
      </c>
      <c r="Q7" s="100">
        <f t="shared" si="2"/>
        <v>0.63284971553503799</v>
      </c>
      <c r="R7" s="104"/>
      <c r="S7" s="104"/>
      <c r="T7" s="104"/>
      <c r="U7" s="104"/>
      <c r="V7" s="104"/>
      <c r="W7" s="104"/>
      <c r="X7" s="104"/>
      <c r="Y7" s="104"/>
    </row>
    <row r="8" spans="1:25" s="48" customFormat="1" ht="20.149999999999999" customHeight="1">
      <c r="A8" s="86">
        <v>3</v>
      </c>
      <c r="B8" s="87" t="s">
        <v>20</v>
      </c>
      <c r="C8" s="6" t="s">
        <v>363</v>
      </c>
      <c r="D8" s="88">
        <v>1</v>
      </c>
      <c r="E8" s="62" t="s">
        <v>366</v>
      </c>
      <c r="F8" s="62" t="s">
        <v>367</v>
      </c>
      <c r="G8" s="62" t="s">
        <v>368</v>
      </c>
      <c r="H8" s="89">
        <v>5</v>
      </c>
      <c r="I8" s="62">
        <v>1</v>
      </c>
      <c r="J8" s="96">
        <f>4500/22/8/60</f>
        <v>0.42613636363636398</v>
      </c>
      <c r="K8" s="97">
        <v>0.42613636363636398</v>
      </c>
      <c r="L8" s="98">
        <f>制造费率测算明细!T8</f>
        <v>0.88358574067617002</v>
      </c>
      <c r="M8" s="98">
        <f>制造费率测算明细!U8</f>
        <v>0.41649999999999998</v>
      </c>
      <c r="N8" s="98">
        <f>制造费率测算明细!V8</f>
        <v>9.7475933948863603E-3</v>
      </c>
      <c r="O8" s="99">
        <f t="shared" si="0"/>
        <v>1.7359696977074199</v>
      </c>
      <c r="P8" s="100">
        <f t="shared" si="1"/>
        <v>2.1306818181818201</v>
      </c>
      <c r="Q8" s="100">
        <f t="shared" si="2"/>
        <v>1.7359696977074199</v>
      </c>
      <c r="R8" s="104"/>
      <c r="S8" s="104"/>
      <c r="T8" s="104"/>
      <c r="U8" s="104"/>
      <c r="V8" s="104"/>
      <c r="W8" s="104"/>
      <c r="X8" s="104"/>
      <c r="Y8" s="104"/>
    </row>
    <row r="9" spans="1:25" s="48" customFormat="1" ht="20.149999999999999" customHeight="1">
      <c r="A9" s="86">
        <v>4</v>
      </c>
      <c r="B9" s="87" t="s">
        <v>20</v>
      </c>
      <c r="C9" s="6" t="s">
        <v>363</v>
      </c>
      <c r="D9" s="88">
        <v>1</v>
      </c>
      <c r="E9" s="68" t="s">
        <v>160</v>
      </c>
      <c r="F9" s="87" t="s">
        <v>20</v>
      </c>
      <c r="G9" s="87" t="s">
        <v>20</v>
      </c>
      <c r="H9" s="68">
        <v>4</v>
      </c>
      <c r="I9" s="68">
        <v>1</v>
      </c>
      <c r="J9" s="96">
        <v>0.42613636363636398</v>
      </c>
      <c r="K9" s="97">
        <v>0.42613636363636398</v>
      </c>
      <c r="L9" s="98">
        <f>制造费率测算明细!T9</f>
        <v>2.4058959595959599E-2</v>
      </c>
      <c r="M9" s="98">
        <f>制造费率测算明细!U9</f>
        <v>7.0000000000000007E-2</v>
      </c>
      <c r="N9" s="98">
        <f>制造费率测算明细!V9</f>
        <v>1.9060795454545499E-4</v>
      </c>
      <c r="O9" s="99">
        <f t="shared" si="0"/>
        <v>0.52038593118686904</v>
      </c>
      <c r="P9" s="100">
        <f t="shared" si="1"/>
        <v>1.7045454545454599</v>
      </c>
      <c r="Q9" s="100">
        <f t="shared" si="2"/>
        <v>0.52038593118686904</v>
      </c>
      <c r="R9" s="104"/>
      <c r="S9" s="104"/>
      <c r="T9" s="104"/>
      <c r="U9" s="104"/>
      <c r="V9" s="104"/>
      <c r="W9" s="104"/>
      <c r="X9" s="104"/>
      <c r="Y9" s="104"/>
    </row>
    <row r="10" spans="1:25" s="48" customFormat="1" ht="20.149999999999999" customHeight="1">
      <c r="A10" s="86">
        <v>5</v>
      </c>
      <c r="B10" s="87" t="s">
        <v>20</v>
      </c>
      <c r="C10" s="6" t="s">
        <v>363</v>
      </c>
      <c r="D10" s="88">
        <v>1</v>
      </c>
      <c r="E10" s="68" t="s">
        <v>75</v>
      </c>
      <c r="F10" s="87" t="s">
        <v>20</v>
      </c>
      <c r="G10" s="87" t="s">
        <v>20</v>
      </c>
      <c r="H10" s="90">
        <v>0.17</v>
      </c>
      <c r="I10" s="68">
        <v>7</v>
      </c>
      <c r="J10" s="96">
        <v>0.42613636363636398</v>
      </c>
      <c r="K10" s="97">
        <v>0.42613636363636398</v>
      </c>
      <c r="L10" s="98">
        <f>制造费率测算明细!T10</f>
        <v>8.0891299029178096</v>
      </c>
      <c r="M10" s="98">
        <f>制造费率测算明细!U10</f>
        <v>0.92400000000000004</v>
      </c>
      <c r="N10" s="98">
        <f>制造费率测算明细!V10</f>
        <v>0.18005759446022701</v>
      </c>
      <c r="O10" s="99">
        <f t="shared" si="0"/>
        <v>9.6193238610144007</v>
      </c>
      <c r="P10" s="100">
        <f t="shared" si="1"/>
        <v>0.50710227272727304</v>
      </c>
      <c r="Q10" s="100">
        <f t="shared" si="2"/>
        <v>9.6193238610144007</v>
      </c>
      <c r="R10" s="104"/>
      <c r="S10" s="104"/>
      <c r="T10" s="104"/>
      <c r="U10" s="104"/>
      <c r="V10" s="104"/>
      <c r="W10" s="104"/>
      <c r="X10" s="104"/>
      <c r="Y10" s="104"/>
    </row>
    <row r="11" spans="1:25" s="48" customFormat="1" ht="20.149999999999999" customHeight="1">
      <c r="A11" s="86">
        <v>6</v>
      </c>
      <c r="B11" s="87" t="s">
        <v>20</v>
      </c>
      <c r="C11" s="6" t="s">
        <v>363</v>
      </c>
      <c r="D11" s="88">
        <v>1</v>
      </c>
      <c r="E11" s="72" t="s">
        <v>369</v>
      </c>
      <c r="F11" s="6" t="s">
        <v>370</v>
      </c>
      <c r="G11" s="87" t="s">
        <v>20</v>
      </c>
      <c r="H11" s="6">
        <v>2.2999999999999998</v>
      </c>
      <c r="I11" s="6">
        <v>10</v>
      </c>
      <c r="J11" s="96">
        <v>0.42613636363636398</v>
      </c>
      <c r="K11" s="97">
        <v>0.42613636363636398</v>
      </c>
      <c r="L11" s="98">
        <f>制造费率测算明细!T11</f>
        <v>0.17167091666666701</v>
      </c>
      <c r="M11" s="98">
        <f>制造费率测算明细!U11</f>
        <v>1.7500000000000002E-2</v>
      </c>
      <c r="N11" s="98">
        <f>制造费率测算明细!V11</f>
        <v>2.7589968749999999E-2</v>
      </c>
      <c r="O11" s="99">
        <f t="shared" si="0"/>
        <v>0.64289724905303103</v>
      </c>
      <c r="P11" s="100">
        <f t="shared" si="1"/>
        <v>9.8011363636363704</v>
      </c>
      <c r="Q11" s="100">
        <f t="shared" si="2"/>
        <v>0.64289724905303103</v>
      </c>
      <c r="R11" s="104"/>
      <c r="S11" s="104"/>
      <c r="T11" s="104"/>
      <c r="U11" s="104"/>
      <c r="V11" s="104"/>
      <c r="W11" s="104"/>
      <c r="X11" s="104"/>
      <c r="Y11" s="104"/>
    </row>
    <row r="12" spans="1:25" s="48" customFormat="1" ht="20.149999999999999" customHeight="1">
      <c r="A12" s="87" t="s">
        <v>20</v>
      </c>
      <c r="B12" s="91" t="s">
        <v>371</v>
      </c>
      <c r="C12" s="87" t="s">
        <v>20</v>
      </c>
      <c r="D12" s="87" t="s">
        <v>20</v>
      </c>
      <c r="E12" s="87" t="s">
        <v>20</v>
      </c>
      <c r="F12" s="87" t="s">
        <v>20</v>
      </c>
      <c r="G12" s="87" t="s">
        <v>20</v>
      </c>
      <c r="H12" s="87" t="s">
        <v>20</v>
      </c>
      <c r="I12" s="87" t="s">
        <v>20</v>
      </c>
      <c r="J12" s="87" t="s">
        <v>20</v>
      </c>
      <c r="K12" s="87" t="s">
        <v>20</v>
      </c>
      <c r="L12" s="87" t="s">
        <v>20</v>
      </c>
      <c r="M12" s="87" t="s">
        <v>20</v>
      </c>
      <c r="N12" s="87" t="s">
        <v>20</v>
      </c>
      <c r="O12" s="87" t="s">
        <v>20</v>
      </c>
      <c r="P12" s="101">
        <f>SUM(P6:P11)</f>
        <v>17.569602272727298</v>
      </c>
      <c r="Q12" s="101">
        <f>SUM(Q6:Q11)</f>
        <v>19.304655363732302</v>
      </c>
      <c r="R12" s="104"/>
      <c r="S12" s="104"/>
      <c r="T12" s="104"/>
      <c r="U12" s="104"/>
      <c r="V12" s="104"/>
      <c r="W12" s="104"/>
      <c r="X12" s="104"/>
      <c r="Y12" s="104"/>
    </row>
    <row r="13" spans="1:25" s="48" customFormat="1" ht="27" customHeight="1">
      <c r="A13" s="265" t="s">
        <v>372</v>
      </c>
      <c r="B13" s="266"/>
      <c r="C13" s="266"/>
      <c r="D13" s="266"/>
      <c r="E13" s="266"/>
      <c r="F13" s="266"/>
      <c r="G13" s="266"/>
      <c r="H13" s="266"/>
      <c r="I13" s="266"/>
      <c r="J13" s="266"/>
      <c r="K13" s="266"/>
      <c r="L13" s="266"/>
      <c r="M13" s="266"/>
      <c r="N13" s="266"/>
      <c r="O13" s="266"/>
      <c r="P13" s="267"/>
      <c r="Q13" s="106">
        <f>Q12+Y5</f>
        <v>24.5942135347467</v>
      </c>
      <c r="R13" s="104"/>
      <c r="S13" s="104"/>
      <c r="T13" s="104"/>
      <c r="U13" s="104"/>
      <c r="V13" s="104"/>
      <c r="W13" s="104"/>
      <c r="X13" s="104"/>
      <c r="Y13" s="104"/>
    </row>
    <row r="14" spans="1:25" s="48" customFormat="1" ht="26.5" customHeight="1">
      <c r="A14" s="92" t="s">
        <v>99</v>
      </c>
      <c r="B14" s="9" t="s">
        <v>373</v>
      </c>
      <c r="C14" s="8" t="s">
        <v>310</v>
      </c>
      <c r="D14" s="8" t="s">
        <v>165</v>
      </c>
      <c r="E14" s="93" t="s">
        <v>374</v>
      </c>
      <c r="F14" s="93" t="s">
        <v>375</v>
      </c>
      <c r="G14" s="93" t="s">
        <v>376</v>
      </c>
      <c r="H14" s="93" t="s">
        <v>377</v>
      </c>
      <c r="I14" s="74" t="s">
        <v>378</v>
      </c>
      <c r="J14" s="102" t="s">
        <v>379</v>
      </c>
      <c r="K14" s="93" t="s">
        <v>380</v>
      </c>
      <c r="L14" s="74" t="s">
        <v>381</v>
      </c>
      <c r="M14" s="74" t="s">
        <v>381</v>
      </c>
      <c r="N14" s="74" t="s">
        <v>381</v>
      </c>
      <c r="O14" s="74" t="s">
        <v>174</v>
      </c>
      <c r="P14" s="74" t="s">
        <v>174</v>
      </c>
      <c r="Q14" s="74" t="s">
        <v>174</v>
      </c>
    </row>
    <row r="15" spans="1:25">
      <c r="B15" s="94" t="s">
        <v>382</v>
      </c>
      <c r="J15" s="1"/>
    </row>
    <row r="16" spans="1:25">
      <c r="B16" s="48" t="s">
        <v>383</v>
      </c>
    </row>
    <row r="17" spans="2:2">
      <c r="B17" s="48" t="s">
        <v>384</v>
      </c>
    </row>
    <row r="18" spans="2:2">
      <c r="B18" s="48" t="s">
        <v>385</v>
      </c>
    </row>
    <row r="19" spans="2:2">
      <c r="B19" t="s">
        <v>386</v>
      </c>
    </row>
  </sheetData>
  <mergeCells count="26">
    <mergeCell ref="T5:U5"/>
    <mergeCell ref="V5:W5"/>
    <mergeCell ref="T6:U6"/>
    <mergeCell ref="V6:W6"/>
    <mergeCell ref="A13:P13"/>
    <mergeCell ref="A4:A5"/>
    <mergeCell ref="B4:B5"/>
    <mergeCell ref="C4:C5"/>
    <mergeCell ref="D4:D5"/>
    <mergeCell ref="E4:E5"/>
    <mergeCell ref="H4:H5"/>
    <mergeCell ref="I4:I5"/>
    <mergeCell ref="J4:J5"/>
    <mergeCell ref="F4:G4"/>
    <mergeCell ref="K4:O4"/>
    <mergeCell ref="P4:Q4"/>
    <mergeCell ref="T4:U4"/>
    <mergeCell ref="V4:W4"/>
    <mergeCell ref="A1:Q1"/>
    <mergeCell ref="S1:Y1"/>
    <mergeCell ref="A2:Q2"/>
    <mergeCell ref="S2:Y2"/>
    <mergeCell ref="A3:L3"/>
    <mergeCell ref="M3:Q3"/>
    <mergeCell ref="S3:W3"/>
    <mergeCell ref="X3:Y3"/>
  </mergeCells>
  <phoneticPr fontId="48" type="noConversion"/>
  <printOptions horizontalCentered="1"/>
  <pageMargins left="0.31496062992126" right="0.31496062992126" top="0.74803149606299202" bottom="0.74803149606299202" header="0.31496062992126" footer="0.31496062992126"/>
  <pageSetup paperSize="9" scale="66" orientation="landscape" horizontalDpi="300" verticalDpi="300" r:id="rId1"/>
  <colBreaks count="1" manualBreakCount="1">
    <brk id="17" max="1048575" man="1"/>
  </colBreak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Sheet6"/>
  <dimension ref="A1:V18"/>
  <sheetViews>
    <sheetView view="pageBreakPreview" zoomScaleNormal="100" workbookViewId="0">
      <selection activeCell="A6" sqref="A6:A11"/>
    </sheetView>
  </sheetViews>
  <sheetFormatPr defaultColWidth="9" defaultRowHeight="14"/>
  <cols>
    <col min="1" max="1" width="5.6328125" style="32" customWidth="1"/>
    <col min="2" max="2" width="10.453125" customWidth="1"/>
    <col min="3" max="3" width="29.08984375" bestFit="1" customWidth="1"/>
    <col min="4" max="4" width="13.36328125" bestFit="1" customWidth="1"/>
    <col min="5" max="5" width="14.36328125" customWidth="1"/>
    <col min="6" max="6" width="11" customWidth="1"/>
    <col min="7" max="7" width="10.26953125" customWidth="1"/>
    <col min="8" max="8" width="8.08984375" customWidth="1"/>
    <col min="9" max="9" width="11.90625" customWidth="1"/>
    <col min="10" max="10" width="7.6328125" bestFit="1" customWidth="1"/>
    <col min="11" max="11" width="8" customWidth="1"/>
    <col min="12" max="12" width="8.6328125" customWidth="1"/>
    <col min="13" max="13" width="10.453125" style="32" customWidth="1"/>
    <col min="14" max="14" width="6.90625" style="32" customWidth="1"/>
    <col min="15" max="15" width="10.08984375" style="32" customWidth="1"/>
    <col min="16" max="16" width="7.26953125" style="32" customWidth="1"/>
    <col min="17" max="17" width="9.26953125" style="32" customWidth="1"/>
    <col min="18" max="18" width="8.36328125" style="32" customWidth="1"/>
    <col min="19" max="19" width="8.453125" style="32" customWidth="1"/>
    <col min="20" max="20" width="9" customWidth="1"/>
    <col min="21" max="21" width="11.36328125" customWidth="1"/>
    <col min="22" max="22" width="10.7265625" customWidth="1"/>
  </cols>
  <sheetData>
    <row r="1" spans="1:22" ht="21">
      <c r="A1" s="271" t="s">
        <v>387</v>
      </c>
      <c r="B1" s="272"/>
      <c r="C1" s="272"/>
      <c r="D1" s="272"/>
      <c r="E1" s="272"/>
      <c r="F1" s="272"/>
      <c r="G1" s="272"/>
      <c r="H1" s="272"/>
      <c r="I1" s="272"/>
      <c r="J1" s="272"/>
      <c r="K1" s="272"/>
      <c r="L1" s="272"/>
      <c r="M1" s="272"/>
      <c r="N1" s="272"/>
      <c r="O1" s="272"/>
      <c r="P1" s="272"/>
      <c r="Q1" s="272"/>
      <c r="R1" s="272"/>
      <c r="S1" s="272"/>
      <c r="T1" s="272"/>
      <c r="U1" s="272"/>
      <c r="V1" s="273"/>
    </row>
    <row r="2" spans="1:22">
      <c r="A2" s="274" t="str">
        <f>加工明细!A2</f>
        <v>供应商 :河北光华荣昌汽车部件有限公司</v>
      </c>
      <c r="B2" s="275"/>
      <c r="C2" s="275"/>
      <c r="D2" s="275"/>
      <c r="E2" s="275"/>
      <c r="F2" s="275"/>
      <c r="G2" s="275"/>
      <c r="H2" s="275"/>
      <c r="I2" s="275"/>
      <c r="J2" s="275"/>
      <c r="K2" s="275"/>
      <c r="L2" s="275"/>
      <c r="M2" s="275"/>
      <c r="N2" s="275"/>
      <c r="O2" s="275"/>
      <c r="P2" s="275"/>
      <c r="Q2" s="275"/>
      <c r="R2" s="275"/>
      <c r="S2" s="275"/>
      <c r="T2" s="275"/>
      <c r="U2" s="275"/>
      <c r="V2" s="276"/>
    </row>
    <row r="3" spans="1:22">
      <c r="A3" s="253" t="str">
        <f>加工明细!A3</f>
        <v>零件件号/零件名称:L168100000727/副驾驶员座椅总成</v>
      </c>
      <c r="B3" s="254"/>
      <c r="C3" s="254"/>
      <c r="D3" s="254"/>
      <c r="E3" s="254"/>
      <c r="F3" s="254"/>
      <c r="G3" s="254"/>
      <c r="H3" s="254"/>
      <c r="I3" s="254"/>
      <c r="J3" s="254"/>
      <c r="K3" s="254"/>
      <c r="L3" s="254"/>
      <c r="M3" s="254"/>
      <c r="N3" s="254"/>
      <c r="O3" s="254"/>
      <c r="P3" s="254"/>
      <c r="Q3" s="254"/>
      <c r="R3" s="254"/>
      <c r="S3" s="254"/>
      <c r="T3" s="254"/>
      <c r="U3" s="254"/>
      <c r="V3" s="255"/>
    </row>
    <row r="4" spans="1:22" ht="21.75" customHeight="1">
      <c r="A4" s="279" t="s">
        <v>62</v>
      </c>
      <c r="B4" s="279" t="s">
        <v>338</v>
      </c>
      <c r="C4" s="277" t="s">
        <v>388</v>
      </c>
      <c r="D4" s="278"/>
      <c r="E4" s="278"/>
      <c r="F4" s="278"/>
      <c r="G4" s="278"/>
      <c r="H4" s="278"/>
      <c r="I4" s="278"/>
      <c r="J4" s="279" t="s">
        <v>389</v>
      </c>
      <c r="K4" s="279"/>
      <c r="L4" s="279"/>
      <c r="M4" s="279"/>
      <c r="N4" s="279"/>
      <c r="O4" s="75" t="s">
        <v>390</v>
      </c>
      <c r="P4" s="76" t="s">
        <v>391</v>
      </c>
      <c r="Q4" s="280" t="s">
        <v>392</v>
      </c>
      <c r="R4" s="280"/>
      <c r="S4" s="280"/>
      <c r="T4" s="281" t="s">
        <v>393</v>
      </c>
      <c r="U4" s="281" t="s">
        <v>394</v>
      </c>
      <c r="V4" s="281" t="s">
        <v>395</v>
      </c>
    </row>
    <row r="5" spans="1:22" ht="54.75" customHeight="1">
      <c r="A5" s="279"/>
      <c r="B5" s="279"/>
      <c r="C5" s="59" t="s">
        <v>349</v>
      </c>
      <c r="D5" s="59" t="s">
        <v>122</v>
      </c>
      <c r="E5" s="28" t="s">
        <v>396</v>
      </c>
      <c r="F5" s="28" t="s">
        <v>397</v>
      </c>
      <c r="G5" s="28" t="s">
        <v>398</v>
      </c>
      <c r="H5" s="28" t="s">
        <v>399</v>
      </c>
      <c r="I5" s="77" t="s">
        <v>400</v>
      </c>
      <c r="J5" s="37" t="s">
        <v>401</v>
      </c>
      <c r="K5" s="37" t="s">
        <v>402</v>
      </c>
      <c r="L5" s="37" t="s">
        <v>403</v>
      </c>
      <c r="M5" s="28" t="s">
        <v>404</v>
      </c>
      <c r="N5" s="28" t="s">
        <v>405</v>
      </c>
      <c r="O5" s="28" t="s">
        <v>406</v>
      </c>
      <c r="P5" s="28" t="s">
        <v>407</v>
      </c>
      <c r="Q5" s="28" t="s">
        <v>408</v>
      </c>
      <c r="R5" s="28" t="s">
        <v>409</v>
      </c>
      <c r="S5" s="28" t="s">
        <v>410</v>
      </c>
      <c r="T5" s="281"/>
      <c r="U5" s="281"/>
      <c r="V5" s="281"/>
    </row>
    <row r="6" spans="1:22">
      <c r="A6" s="60">
        <v>1</v>
      </c>
      <c r="B6" s="61" t="s">
        <v>411</v>
      </c>
      <c r="C6" s="62" t="s">
        <v>412</v>
      </c>
      <c r="D6" s="63" t="s">
        <v>413</v>
      </c>
      <c r="E6" s="64">
        <f>18451327.44+147433.62</f>
        <v>18598761.059999999</v>
      </c>
      <c r="F6" s="65">
        <v>0.05</v>
      </c>
      <c r="G6" s="66">
        <f t="shared" ref="G6:G9" si="0">(E6-E6*F6)/(H6-I6)</f>
        <v>2944803.8344999999</v>
      </c>
      <c r="H6" s="67">
        <v>10</v>
      </c>
      <c r="I6" s="78">
        <v>4</v>
      </c>
      <c r="J6" s="79">
        <v>360</v>
      </c>
      <c r="K6" s="65">
        <v>0.7</v>
      </c>
      <c r="L6" s="60">
        <v>0</v>
      </c>
      <c r="M6" s="80">
        <v>0.6</v>
      </c>
      <c r="N6" s="80">
        <v>0</v>
      </c>
      <c r="O6" s="81">
        <v>23530.601265000001</v>
      </c>
      <c r="P6" s="81">
        <v>47061.202530000002</v>
      </c>
      <c r="Q6" s="83">
        <v>8</v>
      </c>
      <c r="R6" s="83">
        <f t="shared" ref="R6:R9" si="1">22*12</f>
        <v>264</v>
      </c>
      <c r="S6" s="83">
        <f t="shared" ref="S6:S9" si="2">R6*Q6</f>
        <v>2112</v>
      </c>
      <c r="T6" s="84">
        <f t="shared" ref="T6:T11" si="3">(G6-E6*F6)/(H6-I6)/S6/60</f>
        <v>2.6500233868634302</v>
      </c>
      <c r="U6" s="84">
        <f t="shared" ref="U6:U11" si="4">J6*K6*M6/60+L6*N6/60</f>
        <v>2.52</v>
      </c>
      <c r="V6" s="84">
        <f t="shared" ref="V6:V11" si="5">(O6+P6)/S6/60</f>
        <v>0.55706915873579599</v>
      </c>
    </row>
    <row r="7" spans="1:22">
      <c r="A7" s="60">
        <v>2</v>
      </c>
      <c r="B7" s="61" t="s">
        <v>364</v>
      </c>
      <c r="C7" s="62" t="s">
        <v>414</v>
      </c>
      <c r="D7" s="63" t="s">
        <v>415</v>
      </c>
      <c r="E7" s="64">
        <v>427350.43</v>
      </c>
      <c r="F7" s="65">
        <v>0.05</v>
      </c>
      <c r="G7" s="66">
        <f t="shared" si="0"/>
        <v>64957.265359999998</v>
      </c>
      <c r="H7" s="67">
        <v>10</v>
      </c>
      <c r="I7" s="78">
        <v>3.75</v>
      </c>
      <c r="J7" s="79">
        <v>19.5</v>
      </c>
      <c r="K7" s="65">
        <v>0.7</v>
      </c>
      <c r="L7" s="60">
        <v>0</v>
      </c>
      <c r="M7" s="80">
        <v>0.6</v>
      </c>
      <c r="N7" s="80">
        <v>0</v>
      </c>
      <c r="O7" s="81">
        <v>641.02564500000005</v>
      </c>
      <c r="P7" s="81">
        <v>1282.0512900000001</v>
      </c>
      <c r="Q7" s="83">
        <v>8</v>
      </c>
      <c r="R7" s="83">
        <f t="shared" si="1"/>
        <v>264</v>
      </c>
      <c r="S7" s="83">
        <f t="shared" si="2"/>
        <v>2112</v>
      </c>
      <c r="T7" s="84">
        <f t="shared" si="3"/>
        <v>5.5037555378787899E-2</v>
      </c>
      <c r="U7" s="84">
        <f t="shared" si="4"/>
        <v>0.13650000000000001</v>
      </c>
      <c r="V7" s="84">
        <f t="shared" si="5"/>
        <v>1.51757965198864E-2</v>
      </c>
    </row>
    <row r="8" spans="1:22">
      <c r="A8" s="60">
        <v>3</v>
      </c>
      <c r="B8" s="61" t="s">
        <v>366</v>
      </c>
      <c r="C8" s="62" t="s">
        <v>416</v>
      </c>
      <c r="D8" s="63" t="s">
        <v>417</v>
      </c>
      <c r="E8" s="64">
        <f>305982.9+14932</f>
        <v>320914.90000000002</v>
      </c>
      <c r="F8" s="65">
        <v>0.05</v>
      </c>
      <c r="G8" s="66">
        <f t="shared" si="0"/>
        <v>192955.16139240499</v>
      </c>
      <c r="H8" s="67">
        <v>10</v>
      </c>
      <c r="I8" s="78">
        <v>8.42</v>
      </c>
      <c r="J8" s="79">
        <v>59.5</v>
      </c>
      <c r="K8" s="65">
        <v>0.7</v>
      </c>
      <c r="L8" s="60">
        <v>0</v>
      </c>
      <c r="M8" s="80">
        <v>0.6</v>
      </c>
      <c r="N8" s="80">
        <v>0</v>
      </c>
      <c r="O8" s="81">
        <v>411.73834499999998</v>
      </c>
      <c r="P8" s="81">
        <v>823.47668999999996</v>
      </c>
      <c r="Q8" s="83">
        <v>8</v>
      </c>
      <c r="R8" s="83">
        <f t="shared" si="1"/>
        <v>264</v>
      </c>
      <c r="S8" s="83">
        <f t="shared" si="2"/>
        <v>2112</v>
      </c>
      <c r="T8" s="84">
        <f t="shared" si="3"/>
        <v>0.88358574067617002</v>
      </c>
      <c r="U8" s="84">
        <f t="shared" si="4"/>
        <v>0.41649999999999998</v>
      </c>
      <c r="V8" s="84">
        <f t="shared" si="5"/>
        <v>9.7475933948863603E-3</v>
      </c>
    </row>
    <row r="9" spans="1:22">
      <c r="A9" s="60">
        <v>4</v>
      </c>
      <c r="B9" s="61" t="s">
        <v>160</v>
      </c>
      <c r="C9" s="62" t="s">
        <v>418</v>
      </c>
      <c r="D9" s="63" t="s">
        <v>419</v>
      </c>
      <c r="E9" s="64">
        <v>5367.52</v>
      </c>
      <c r="F9" s="65">
        <v>0.05</v>
      </c>
      <c r="G9" s="66">
        <f t="shared" si="0"/>
        <v>4079.3152</v>
      </c>
      <c r="H9" s="67">
        <v>10</v>
      </c>
      <c r="I9" s="78">
        <v>8.75</v>
      </c>
      <c r="J9" s="82">
        <v>10</v>
      </c>
      <c r="K9" s="65">
        <v>0.7</v>
      </c>
      <c r="L9" s="60">
        <v>0</v>
      </c>
      <c r="M9" s="80">
        <v>0.6</v>
      </c>
      <c r="N9" s="80">
        <v>0</v>
      </c>
      <c r="O9" s="81">
        <f>P9*0.5</f>
        <v>8.0512800000000002</v>
      </c>
      <c r="P9" s="81">
        <f>E9*0.03/10</f>
        <v>16.10256</v>
      </c>
      <c r="Q9" s="83">
        <v>8</v>
      </c>
      <c r="R9" s="83">
        <f t="shared" si="1"/>
        <v>264</v>
      </c>
      <c r="S9" s="83">
        <f t="shared" si="2"/>
        <v>2112</v>
      </c>
      <c r="T9" s="84">
        <f t="shared" si="3"/>
        <v>2.4058959595959599E-2</v>
      </c>
      <c r="U9" s="84">
        <f t="shared" si="4"/>
        <v>7.0000000000000007E-2</v>
      </c>
      <c r="V9" s="84">
        <f t="shared" si="5"/>
        <v>1.9060795454545499E-4</v>
      </c>
    </row>
    <row r="10" spans="1:22">
      <c r="A10" s="60">
        <v>5</v>
      </c>
      <c r="B10" s="68" t="s">
        <v>75</v>
      </c>
      <c r="C10" s="68" t="s">
        <v>420</v>
      </c>
      <c r="D10" s="69" t="s">
        <v>20</v>
      </c>
      <c r="E10" s="70">
        <v>4424778.76</v>
      </c>
      <c r="F10" s="65">
        <v>0.05</v>
      </c>
      <c r="G10" s="71">
        <v>2189343.6572916699</v>
      </c>
      <c r="H10" s="67">
        <v>10</v>
      </c>
      <c r="I10" s="78">
        <v>8.08</v>
      </c>
      <c r="J10" s="60">
        <v>132</v>
      </c>
      <c r="K10" s="65">
        <v>0.7</v>
      </c>
      <c r="L10" s="60">
        <v>0</v>
      </c>
      <c r="M10" s="80">
        <v>0.6</v>
      </c>
      <c r="N10" s="60">
        <v>0</v>
      </c>
      <c r="O10" s="81">
        <v>7605.6327899999997</v>
      </c>
      <c r="P10" s="81">
        <v>15211.265579999999</v>
      </c>
      <c r="Q10" s="60">
        <v>8</v>
      </c>
      <c r="R10" s="60">
        <v>264</v>
      </c>
      <c r="S10" s="60">
        <v>2112</v>
      </c>
      <c r="T10" s="84">
        <f t="shared" si="3"/>
        <v>8.0891299029178096</v>
      </c>
      <c r="U10" s="84">
        <f t="shared" si="4"/>
        <v>0.92400000000000004</v>
      </c>
      <c r="V10" s="84">
        <f t="shared" si="5"/>
        <v>0.18005759446022701</v>
      </c>
    </row>
    <row r="11" spans="1:22">
      <c r="A11" s="60">
        <v>6</v>
      </c>
      <c r="B11" s="72" t="s">
        <v>421</v>
      </c>
      <c r="C11" s="72" t="s">
        <v>422</v>
      </c>
      <c r="D11" s="69" t="s">
        <v>20</v>
      </c>
      <c r="E11" s="70">
        <v>776933.52</v>
      </c>
      <c r="F11" s="65">
        <v>0.05</v>
      </c>
      <c r="G11" s="71">
        <v>147617.3688</v>
      </c>
      <c r="H11" s="67">
        <v>10</v>
      </c>
      <c r="I11" s="78">
        <v>5</v>
      </c>
      <c r="J11" s="60">
        <v>2.5</v>
      </c>
      <c r="K11" s="65">
        <v>0.7</v>
      </c>
      <c r="L11" s="60">
        <v>0</v>
      </c>
      <c r="M11" s="80">
        <v>0.6</v>
      </c>
      <c r="N11" s="60">
        <v>0</v>
      </c>
      <c r="O11" s="81">
        <v>1165.4002800000001</v>
      </c>
      <c r="P11" s="81">
        <v>2330.8005600000001</v>
      </c>
      <c r="Q11" s="60">
        <v>8</v>
      </c>
      <c r="R11" s="60">
        <v>264</v>
      </c>
      <c r="S11" s="60">
        <v>2112</v>
      </c>
      <c r="T11" s="84">
        <f t="shared" si="3"/>
        <v>0.17167091666666701</v>
      </c>
      <c r="U11" s="84">
        <f t="shared" si="4"/>
        <v>1.7500000000000002E-2</v>
      </c>
      <c r="V11" s="84">
        <f t="shared" si="5"/>
        <v>2.7589968749999999E-2</v>
      </c>
    </row>
    <row r="12" spans="1:22" ht="57">
      <c r="A12" s="73" t="s">
        <v>99</v>
      </c>
      <c r="B12" s="10" t="s">
        <v>423</v>
      </c>
      <c r="C12" s="74" t="s">
        <v>424</v>
      </c>
      <c r="D12" s="74" t="s">
        <v>424</v>
      </c>
      <c r="E12" s="10" t="s">
        <v>425</v>
      </c>
      <c r="F12" s="10" t="s">
        <v>426</v>
      </c>
      <c r="G12" s="10" t="s">
        <v>427</v>
      </c>
      <c r="H12" s="10" t="s">
        <v>428</v>
      </c>
      <c r="I12" s="24" t="s">
        <v>429</v>
      </c>
      <c r="J12" s="23" t="s">
        <v>430</v>
      </c>
      <c r="K12" s="23" t="s">
        <v>431</v>
      </c>
      <c r="L12" s="23" t="s">
        <v>432</v>
      </c>
      <c r="M12" s="10" t="s">
        <v>433</v>
      </c>
      <c r="N12" s="10" t="s">
        <v>434</v>
      </c>
      <c r="O12" s="10" t="s">
        <v>435</v>
      </c>
      <c r="P12" s="10" t="s">
        <v>436</v>
      </c>
      <c r="Q12" s="10" t="s">
        <v>437</v>
      </c>
      <c r="R12" s="10" t="s">
        <v>438</v>
      </c>
      <c r="S12" s="10" t="s">
        <v>439</v>
      </c>
      <c r="T12" s="10" t="s">
        <v>439</v>
      </c>
      <c r="U12" s="10" t="s">
        <v>439</v>
      </c>
      <c r="V12" s="10" t="s">
        <v>439</v>
      </c>
    </row>
    <row r="13" spans="1:22">
      <c r="B13" s="33" t="s">
        <v>382</v>
      </c>
    </row>
    <row r="14" spans="1:22">
      <c r="B14" s="48" t="s">
        <v>440</v>
      </c>
    </row>
    <row r="15" spans="1:22">
      <c r="B15" s="48" t="s">
        <v>441</v>
      </c>
    </row>
    <row r="16" spans="1:22">
      <c r="B16" s="48" t="s">
        <v>442</v>
      </c>
    </row>
    <row r="17" spans="2:2">
      <c r="B17" s="48" t="s">
        <v>443</v>
      </c>
    </row>
    <row r="18" spans="2:2">
      <c r="B18" t="s">
        <v>444</v>
      </c>
    </row>
  </sheetData>
  <mergeCells count="11">
    <mergeCell ref="A1:V1"/>
    <mergeCell ref="A2:V2"/>
    <mergeCell ref="A3:V3"/>
    <mergeCell ref="C4:I4"/>
    <mergeCell ref="J4:N4"/>
    <mergeCell ref="Q4:S4"/>
    <mergeCell ref="A4:A5"/>
    <mergeCell ref="B4:B5"/>
    <mergeCell ref="T4:T5"/>
    <mergeCell ref="U4:U5"/>
    <mergeCell ref="V4:V5"/>
  </mergeCells>
  <phoneticPr fontId="48" type="noConversion"/>
  <conditionalFormatting sqref="B6:B8">
    <cfRule type="duplicateValues" dxfId="3" priority="3"/>
    <cfRule type="duplicateValues" dxfId="2" priority="4"/>
  </conditionalFormatting>
  <conditionalFormatting sqref="B9">
    <cfRule type="duplicateValues" dxfId="1" priority="1"/>
    <cfRule type="duplicateValues" dxfId="0" priority="2"/>
  </conditionalFormatting>
  <printOptions horizontalCentered="1"/>
  <pageMargins left="0.39370078740157499" right="0.39370078740157499" top="0.74803149606299202" bottom="0.74803149606299202" header="0.31496062992126" footer="0.31496062992126"/>
  <pageSetup paperSize="9" scale="63" orientation="landscape" horizontalDpi="300" verticalDpi="300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Sheet7"/>
  <dimension ref="A1:G19"/>
  <sheetViews>
    <sheetView view="pageBreakPreview" zoomScale="115" zoomScaleNormal="100" workbookViewId="0">
      <selection activeCell="D11" sqref="D11:E11"/>
    </sheetView>
  </sheetViews>
  <sheetFormatPr defaultColWidth="9" defaultRowHeight="14"/>
  <cols>
    <col min="1" max="1" width="9" style="49"/>
    <col min="2" max="2" width="14.08984375" style="49" customWidth="1"/>
    <col min="3" max="3" width="10.36328125" style="49" customWidth="1"/>
    <col min="4" max="4" width="9" style="49"/>
    <col min="5" max="6" width="14.453125" style="49" customWidth="1"/>
    <col min="7" max="7" width="20.08984375" style="49" customWidth="1"/>
    <col min="8" max="16384" width="9" style="49"/>
  </cols>
  <sheetData>
    <row r="1" spans="1:7" ht="20.25" customHeight="1">
      <c r="A1" s="282" t="s">
        <v>445</v>
      </c>
      <c r="B1" s="282"/>
      <c r="C1" s="282"/>
      <c r="D1" s="282"/>
      <c r="E1" s="282"/>
      <c r="F1" s="282"/>
      <c r="G1" s="282"/>
    </row>
    <row r="2" spans="1:7" customFormat="1" ht="18.75" customHeight="1">
      <c r="A2" s="283" t="str">
        <f>制造费率测算明细!A2</f>
        <v>供应商 :河北光华荣昌汽车部件有限公司</v>
      </c>
      <c r="B2" s="284"/>
      <c r="C2" s="284"/>
      <c r="D2" s="284"/>
      <c r="E2" s="284"/>
      <c r="F2" s="284"/>
      <c r="G2" s="285"/>
    </row>
    <row r="3" spans="1:7" customFormat="1" ht="18.75" customHeight="1">
      <c r="A3" s="253" t="str">
        <f>制造费率测算明细!A3</f>
        <v>零件件号/零件名称:L168100000727/副驾驶员座椅总成</v>
      </c>
      <c r="B3" s="254"/>
      <c r="C3" s="254"/>
      <c r="D3" s="254"/>
      <c r="E3" s="254"/>
      <c r="F3" s="286" t="s">
        <v>113</v>
      </c>
      <c r="G3" s="287"/>
    </row>
    <row r="4" spans="1:7" ht="27" customHeight="1">
      <c r="A4" s="280" t="s">
        <v>62</v>
      </c>
      <c r="B4" s="290" t="s">
        <v>446</v>
      </c>
      <c r="C4" s="291" t="s">
        <v>447</v>
      </c>
      <c r="D4" s="280" t="s">
        <v>448</v>
      </c>
      <c r="E4" s="280" t="s">
        <v>449</v>
      </c>
      <c r="F4" s="292" t="s">
        <v>450</v>
      </c>
      <c r="G4" s="294" t="s">
        <v>451</v>
      </c>
    </row>
    <row r="5" spans="1:7" ht="27" customHeight="1">
      <c r="A5" s="280"/>
      <c r="B5" s="290"/>
      <c r="C5" s="291"/>
      <c r="D5" s="280"/>
      <c r="E5" s="280"/>
      <c r="F5" s="293"/>
      <c r="G5" s="295"/>
    </row>
    <row r="6" spans="1:7" ht="26">
      <c r="A6" s="22">
        <v>1</v>
      </c>
      <c r="B6" s="51" t="s">
        <v>452</v>
      </c>
      <c r="C6" s="52">
        <f>D6*[1]汇总表!D17</f>
        <v>19.5754409251089</v>
      </c>
      <c r="D6" s="53">
        <v>1.4999999999999999E-2</v>
      </c>
      <c r="E6" s="54">
        <v>0</v>
      </c>
      <c r="F6" s="54">
        <v>0</v>
      </c>
      <c r="G6" s="54">
        <v>0</v>
      </c>
    </row>
    <row r="7" spans="1:7">
      <c r="A7" s="22">
        <v>2</v>
      </c>
      <c r="B7" s="50" t="s">
        <v>38</v>
      </c>
      <c r="C7" s="52">
        <f>D7*[1]汇总表!D17</f>
        <v>6.5251469750363</v>
      </c>
      <c r="D7" s="53">
        <v>5.0000000000000001E-3</v>
      </c>
      <c r="E7" s="54">
        <v>0</v>
      </c>
      <c r="F7" s="54">
        <v>0</v>
      </c>
      <c r="G7" s="54">
        <v>0</v>
      </c>
    </row>
    <row r="8" spans="1:7" ht="21" customHeight="1">
      <c r="A8" s="22">
        <v>3</v>
      </c>
      <c r="B8" s="50" t="s">
        <v>453</v>
      </c>
      <c r="C8" s="52">
        <f>D8*[1]汇总表!D17</f>
        <v>19.5754409251089</v>
      </c>
      <c r="D8" s="53">
        <v>1.4999999999999999E-2</v>
      </c>
      <c r="E8" s="54">
        <v>0</v>
      </c>
      <c r="F8" s="54">
        <v>0</v>
      </c>
      <c r="G8" s="54">
        <v>0</v>
      </c>
    </row>
    <row r="9" spans="1:7" ht="24.75" customHeight="1">
      <c r="A9" s="288" t="s">
        <v>454</v>
      </c>
      <c r="B9" s="288" t="s">
        <v>455</v>
      </c>
      <c r="C9" s="288"/>
      <c r="D9" s="288"/>
      <c r="E9" s="288"/>
      <c r="F9" s="288"/>
      <c r="G9" s="288"/>
    </row>
    <row r="10" spans="1:7">
      <c r="A10" s="55" t="s">
        <v>62</v>
      </c>
      <c r="B10" s="260" t="s">
        <v>456</v>
      </c>
      <c r="C10" s="260"/>
      <c r="D10" s="260" t="s">
        <v>457</v>
      </c>
      <c r="E10" s="260"/>
      <c r="F10" s="260" t="s">
        <v>458</v>
      </c>
      <c r="G10" s="260"/>
    </row>
    <row r="11" spans="1:7">
      <c r="A11" s="55">
        <v>1</v>
      </c>
      <c r="B11" s="260" t="s">
        <v>459</v>
      </c>
      <c r="C11" s="260"/>
      <c r="D11" s="289">
        <v>23</v>
      </c>
      <c r="E11" s="289"/>
      <c r="F11" s="289">
        <v>22</v>
      </c>
      <c r="G11" s="289"/>
    </row>
    <row r="12" spans="1:7">
      <c r="A12" s="55">
        <v>2</v>
      </c>
      <c r="B12" s="260" t="s">
        <v>460</v>
      </c>
      <c r="C12" s="260"/>
      <c r="D12" s="289">
        <v>19</v>
      </c>
      <c r="E12" s="289"/>
      <c r="F12" s="289">
        <v>19</v>
      </c>
      <c r="G12" s="289"/>
    </row>
    <row r="13" spans="1:7" ht="26">
      <c r="A13" s="260">
        <v>3</v>
      </c>
      <c r="B13" s="260" t="s">
        <v>461</v>
      </c>
      <c r="C13" s="56" t="s">
        <v>462</v>
      </c>
      <c r="D13" s="289">
        <v>80</v>
      </c>
      <c r="E13" s="289"/>
      <c r="F13" s="289">
        <v>80</v>
      </c>
      <c r="G13" s="289"/>
    </row>
    <row r="14" spans="1:7" ht="26">
      <c r="A14" s="260"/>
      <c r="B14" s="260"/>
      <c r="C14" s="55" t="s">
        <v>463</v>
      </c>
      <c r="D14" s="289">
        <v>40</v>
      </c>
      <c r="E14" s="289"/>
      <c r="F14" s="289">
        <v>40</v>
      </c>
      <c r="G14" s="289"/>
    </row>
    <row r="15" spans="1:7">
      <c r="B15" s="57" t="s">
        <v>382</v>
      </c>
    </row>
    <row r="16" spans="1:7">
      <c r="B16" s="58" t="s">
        <v>464</v>
      </c>
    </row>
    <row r="17" spans="1:7">
      <c r="B17" s="58" t="s">
        <v>465</v>
      </c>
    </row>
    <row r="18" spans="1:7">
      <c r="B18" s="58" t="s">
        <v>466</v>
      </c>
    </row>
    <row r="19" spans="1:7" customFormat="1">
      <c r="A19" s="49"/>
      <c r="B19" t="s">
        <v>467</v>
      </c>
      <c r="C19" s="49"/>
      <c r="D19" s="49"/>
      <c r="E19" s="49"/>
      <c r="F19" s="49"/>
      <c r="G19" s="49"/>
    </row>
  </sheetData>
  <mergeCells count="27">
    <mergeCell ref="D14:E14"/>
    <mergeCell ref="F14:G14"/>
    <mergeCell ref="A4:A5"/>
    <mergeCell ref="A13:A14"/>
    <mergeCell ref="B4:B5"/>
    <mergeCell ref="B13:B14"/>
    <mergeCell ref="C4:C5"/>
    <mergeCell ref="D4:D5"/>
    <mergeCell ref="E4:E5"/>
    <mergeCell ref="F4:F5"/>
    <mergeCell ref="G4:G5"/>
    <mergeCell ref="B12:C12"/>
    <mergeCell ref="D12:E12"/>
    <mergeCell ref="F12:G12"/>
    <mergeCell ref="D13:E13"/>
    <mergeCell ref="F13:G13"/>
    <mergeCell ref="B10:C10"/>
    <mergeCell ref="D10:E10"/>
    <mergeCell ref="F10:G10"/>
    <mergeCell ref="B11:C11"/>
    <mergeCell ref="D11:E11"/>
    <mergeCell ref="F11:G11"/>
    <mergeCell ref="A1:G1"/>
    <mergeCell ref="A2:G2"/>
    <mergeCell ref="A3:E3"/>
    <mergeCell ref="F3:G3"/>
    <mergeCell ref="A9:G9"/>
  </mergeCells>
  <phoneticPr fontId="48" type="noConversion"/>
  <printOptions horizontalCentered="1"/>
  <pageMargins left="0.70866141732283505" right="0.70866141732283505" top="0.74803149606299202" bottom="0.74803149606299202" header="0.31496062992126" footer="0.31496062992126"/>
  <pageSetup paperSize="9" scale="66" orientation="portrait" horizontalDpi="300" verticalDpi="3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Sheet8"/>
  <dimension ref="A1:S46"/>
  <sheetViews>
    <sheetView view="pageBreakPreview" zoomScale="70" zoomScaleNormal="100" workbookViewId="0">
      <selection activeCell="J14" sqref="J14"/>
    </sheetView>
  </sheetViews>
  <sheetFormatPr defaultColWidth="9" defaultRowHeight="14"/>
  <cols>
    <col min="1" max="1" width="11.453125" customWidth="1"/>
    <col min="2" max="2" width="15.08984375" customWidth="1"/>
    <col min="3" max="3" width="11.08984375" customWidth="1"/>
    <col min="4" max="4" width="12.453125" customWidth="1"/>
    <col min="5" max="5" width="11.453125" customWidth="1"/>
    <col min="6" max="6" width="15.7265625" customWidth="1"/>
    <col min="7" max="7" width="14.453125" customWidth="1"/>
    <col min="8" max="8" width="19.26953125" customWidth="1"/>
    <col min="9" max="9" width="12.6328125" customWidth="1"/>
    <col min="10" max="10" width="11.453125" customWidth="1"/>
    <col min="11" max="11" width="14.90625" customWidth="1"/>
    <col min="12" max="12" width="13.26953125" customWidth="1"/>
    <col min="13" max="13" width="11.08984375" customWidth="1"/>
    <col min="15" max="15" width="13.90625" customWidth="1"/>
    <col min="16" max="16" width="13.26953125" customWidth="1"/>
    <col min="17" max="17" width="16.7265625" customWidth="1"/>
    <col min="18" max="18" width="15.453125" customWidth="1"/>
    <col min="19" max="19" width="23.7265625" customWidth="1"/>
  </cols>
  <sheetData>
    <row r="1" spans="1:19" ht="21">
      <c r="A1" s="296" t="s">
        <v>468</v>
      </c>
      <c r="B1" s="296"/>
      <c r="C1" s="296"/>
      <c r="D1" s="296"/>
      <c r="E1" s="296"/>
      <c r="F1" s="296"/>
      <c r="G1" s="296"/>
      <c r="H1" s="296"/>
      <c r="I1" s="296"/>
      <c r="J1" s="296"/>
      <c r="K1" s="296"/>
      <c r="L1" s="296"/>
      <c r="M1" s="296"/>
      <c r="N1" s="296"/>
      <c r="O1" s="296"/>
      <c r="P1" s="296"/>
      <c r="Q1" s="296"/>
      <c r="R1" s="296"/>
      <c r="S1" s="296"/>
    </row>
    <row r="2" spans="1:19" ht="18.75" customHeight="1">
      <c r="A2" s="248" t="str">
        <f>期间费用!A2</f>
        <v>供应商 :河北光华荣昌汽车部件有限公司</v>
      </c>
      <c r="B2" s="249"/>
      <c r="C2" s="249"/>
      <c r="D2" s="249"/>
      <c r="E2" s="249"/>
      <c r="F2" s="249"/>
      <c r="G2" s="249"/>
      <c r="H2" s="249"/>
      <c r="I2" s="249"/>
      <c r="J2" s="249"/>
      <c r="K2" s="249"/>
      <c r="L2" s="249"/>
      <c r="M2" s="249"/>
      <c r="N2" s="249"/>
      <c r="O2" s="249"/>
      <c r="P2" s="249"/>
      <c r="Q2" s="249"/>
      <c r="R2" s="249"/>
      <c r="S2" s="250"/>
    </row>
    <row r="3" spans="1:19" ht="18.75" customHeight="1">
      <c r="A3" s="253" t="str">
        <f>期间费用!A3</f>
        <v>零件件号/零件名称:L168100000727/副驾驶员座椅总成</v>
      </c>
      <c r="B3" s="254"/>
      <c r="C3" s="254"/>
      <c r="D3" s="254"/>
      <c r="E3" s="254"/>
      <c r="F3" s="254"/>
      <c r="G3" s="254"/>
      <c r="H3" s="254"/>
      <c r="I3" s="254"/>
      <c r="J3" s="254"/>
      <c r="K3" s="254"/>
      <c r="L3" s="254"/>
      <c r="M3" s="254"/>
      <c r="N3" s="254"/>
      <c r="O3" s="254"/>
      <c r="P3" s="254"/>
      <c r="Q3" s="254"/>
      <c r="R3" s="254"/>
      <c r="S3" s="255"/>
    </row>
    <row r="4" spans="1:19">
      <c r="A4" s="297" t="s">
        <v>469</v>
      </c>
      <c r="B4" s="298"/>
      <c r="C4" s="298"/>
      <c r="D4" s="298"/>
      <c r="E4" s="298"/>
      <c r="F4" s="298"/>
      <c r="G4" s="298"/>
      <c r="H4" s="298"/>
      <c r="I4" s="298"/>
      <c r="J4" s="298"/>
      <c r="K4" s="298"/>
      <c r="L4" s="298"/>
      <c r="M4" s="298"/>
      <c r="N4" s="298"/>
      <c r="O4" s="298"/>
      <c r="P4" s="298"/>
      <c r="Q4" s="298"/>
      <c r="R4" s="298"/>
      <c r="S4" s="299"/>
    </row>
    <row r="5" spans="1:19" ht="26">
      <c r="A5" s="21" t="s">
        <v>62</v>
      </c>
      <c r="B5" s="22" t="s">
        <v>470</v>
      </c>
      <c r="C5" s="300" t="s">
        <v>471</v>
      </c>
      <c r="D5" s="300"/>
      <c r="E5" s="279" t="s">
        <v>472</v>
      </c>
      <c r="F5" s="279"/>
      <c r="G5" s="279" t="s">
        <v>473</v>
      </c>
      <c r="H5" s="279"/>
      <c r="I5" s="279" t="s">
        <v>474</v>
      </c>
      <c r="J5" s="279"/>
      <c r="K5" s="36" t="s">
        <v>475</v>
      </c>
      <c r="L5" s="36" t="s">
        <v>476</v>
      </c>
      <c r="M5" s="36" t="s">
        <v>477</v>
      </c>
      <c r="N5" s="301" t="s">
        <v>478</v>
      </c>
      <c r="O5" s="302"/>
      <c r="P5" s="303" t="s">
        <v>479</v>
      </c>
      <c r="Q5" s="304"/>
      <c r="R5" s="41" t="s">
        <v>480</v>
      </c>
      <c r="S5" s="42" t="s">
        <v>481</v>
      </c>
    </row>
    <row r="6" spans="1:19" ht="27" customHeight="1">
      <c r="A6" s="21">
        <v>1</v>
      </c>
      <c r="B6" s="21" t="s">
        <v>482</v>
      </c>
      <c r="C6" s="301" t="s">
        <v>483</v>
      </c>
      <c r="D6" s="302"/>
      <c r="E6" s="301" t="s">
        <v>484</v>
      </c>
      <c r="F6" s="302"/>
      <c r="G6" s="301" t="s">
        <v>20</v>
      </c>
      <c r="H6" s="302"/>
      <c r="I6" s="301" t="s">
        <v>20</v>
      </c>
      <c r="J6" s="302"/>
      <c r="K6" s="21">
        <v>1410</v>
      </c>
      <c r="L6" s="21">
        <v>1080</v>
      </c>
      <c r="M6" s="21">
        <v>900</v>
      </c>
      <c r="N6" s="301">
        <v>500</v>
      </c>
      <c r="O6" s="302"/>
      <c r="P6" s="301">
        <v>4</v>
      </c>
      <c r="Q6" s="302"/>
      <c r="R6" s="43">
        <v>104</v>
      </c>
      <c r="S6" s="44">
        <f>N6/P6/R6</f>
        <v>1.20192307692308</v>
      </c>
    </row>
    <row r="7" spans="1:19">
      <c r="A7" s="305" t="s">
        <v>162</v>
      </c>
      <c r="B7" s="306"/>
      <c r="C7" s="306"/>
      <c r="D7" s="306"/>
      <c r="E7" s="306"/>
      <c r="F7" s="306"/>
      <c r="G7" s="306"/>
      <c r="H7" s="306"/>
      <c r="I7" s="306"/>
      <c r="J7" s="306"/>
      <c r="K7" s="306"/>
      <c r="L7" s="306"/>
      <c r="M7" s="306"/>
      <c r="N7" s="306"/>
      <c r="O7" s="306"/>
      <c r="P7" s="306"/>
      <c r="Q7" s="306"/>
      <c r="R7" s="307"/>
      <c r="S7" s="44">
        <f>SUM(S6:S6)</f>
        <v>1.20192307692308</v>
      </c>
    </row>
    <row r="8" spans="1:19" ht="28.5">
      <c r="A8" s="11" t="s">
        <v>99</v>
      </c>
      <c r="B8" s="23" t="s">
        <v>485</v>
      </c>
      <c r="C8" s="308" t="s">
        <v>486</v>
      </c>
      <c r="D8" s="309"/>
      <c r="E8" s="310" t="s">
        <v>487</v>
      </c>
      <c r="F8" s="311"/>
      <c r="G8" s="312" t="s">
        <v>488</v>
      </c>
      <c r="H8" s="313"/>
      <c r="I8" s="308" t="s">
        <v>489</v>
      </c>
      <c r="J8" s="314"/>
      <c r="K8" s="11" t="s">
        <v>490</v>
      </c>
      <c r="L8" s="11" t="s">
        <v>490</v>
      </c>
      <c r="M8" s="11" t="s">
        <v>490</v>
      </c>
      <c r="N8" s="310" t="s">
        <v>106</v>
      </c>
      <c r="O8" s="311"/>
      <c r="P8" s="310" t="s">
        <v>491</v>
      </c>
      <c r="Q8" s="311"/>
      <c r="R8" s="23" t="s">
        <v>492</v>
      </c>
      <c r="S8" s="45" t="s">
        <v>493</v>
      </c>
    </row>
    <row r="9" spans="1:19">
      <c r="A9" s="25" t="s">
        <v>494</v>
      </c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46"/>
    </row>
    <row r="10" spans="1:19" ht="50.5" customHeight="1">
      <c r="A10" s="21" t="s">
        <v>62</v>
      </c>
      <c r="B10" s="27" t="s">
        <v>495</v>
      </c>
      <c r="C10" s="27" t="s">
        <v>496</v>
      </c>
      <c r="D10" s="21" t="s">
        <v>497</v>
      </c>
      <c r="E10" s="21" t="s">
        <v>498</v>
      </c>
      <c r="F10" s="28" t="s">
        <v>499</v>
      </c>
      <c r="G10" s="29" t="s">
        <v>500</v>
      </c>
      <c r="H10" s="29" t="s">
        <v>501</v>
      </c>
      <c r="I10" s="29" t="s">
        <v>502</v>
      </c>
      <c r="J10" s="29" t="s">
        <v>503</v>
      </c>
      <c r="K10" s="29" t="s">
        <v>504</v>
      </c>
      <c r="L10" s="29" t="s">
        <v>505</v>
      </c>
      <c r="M10" s="29" t="s">
        <v>506</v>
      </c>
      <c r="N10" s="29" t="s">
        <v>507</v>
      </c>
      <c r="O10" s="29" t="s">
        <v>508</v>
      </c>
      <c r="P10" s="29" t="s">
        <v>509</v>
      </c>
      <c r="Q10" s="29" t="s">
        <v>123</v>
      </c>
      <c r="R10" s="29" t="s">
        <v>510</v>
      </c>
      <c r="S10" s="29" t="s">
        <v>511</v>
      </c>
    </row>
    <row r="11" spans="1:19" ht="50.5" customHeight="1">
      <c r="A11" s="21">
        <v>1</v>
      </c>
      <c r="B11" s="21" t="s">
        <v>512</v>
      </c>
      <c r="C11" s="21" t="s">
        <v>513</v>
      </c>
      <c r="D11" s="21" t="s">
        <v>514</v>
      </c>
      <c r="E11" s="21" t="s">
        <v>515</v>
      </c>
      <c r="F11" s="21">
        <v>470</v>
      </c>
      <c r="G11" s="21" t="s">
        <v>516</v>
      </c>
      <c r="H11" s="21">
        <v>8</v>
      </c>
      <c r="I11" s="21" t="s">
        <v>517</v>
      </c>
      <c r="J11" s="21">
        <v>9.6</v>
      </c>
      <c r="K11" s="21">
        <v>2.2999999999999998</v>
      </c>
      <c r="L11" s="21">
        <v>2.4</v>
      </c>
      <c r="M11" s="21" t="s">
        <v>518</v>
      </c>
      <c r="N11" s="37" t="s">
        <v>20</v>
      </c>
      <c r="O11" s="21">
        <v>36</v>
      </c>
      <c r="P11" s="21">
        <v>144</v>
      </c>
      <c r="Q11" s="21" t="s">
        <v>519</v>
      </c>
      <c r="R11" s="21">
        <v>2912.62</v>
      </c>
      <c r="S11" s="44">
        <f>R11/P11</f>
        <v>20.2265277777778</v>
      </c>
    </row>
    <row r="12" spans="1:19">
      <c r="A12" s="305" t="s">
        <v>162</v>
      </c>
      <c r="B12" s="306"/>
      <c r="C12" s="306"/>
      <c r="D12" s="306"/>
      <c r="E12" s="306"/>
      <c r="F12" s="306"/>
      <c r="G12" s="306"/>
      <c r="H12" s="306"/>
      <c r="I12" s="306"/>
      <c r="J12" s="306"/>
      <c r="K12" s="306"/>
      <c r="L12" s="306"/>
      <c r="M12" s="306"/>
      <c r="N12" s="306"/>
      <c r="O12" s="306"/>
      <c r="P12" s="306"/>
      <c r="Q12" s="306"/>
      <c r="R12" s="307"/>
      <c r="S12" s="47">
        <f>SUM(S11:S11)</f>
        <v>20.2265277777778</v>
      </c>
    </row>
    <row r="13" spans="1:19" ht="85.5">
      <c r="A13" s="11" t="s">
        <v>99</v>
      </c>
      <c r="B13" s="23" t="s">
        <v>520</v>
      </c>
      <c r="C13" s="23" t="s">
        <v>521</v>
      </c>
      <c r="D13" s="12" t="s">
        <v>522</v>
      </c>
      <c r="E13" s="12" t="s">
        <v>522</v>
      </c>
      <c r="F13" s="10" t="s">
        <v>523</v>
      </c>
      <c r="G13" s="23" t="s">
        <v>524</v>
      </c>
      <c r="H13" s="23" t="s">
        <v>525</v>
      </c>
      <c r="I13" s="23" t="s">
        <v>526</v>
      </c>
      <c r="J13" s="11" t="s">
        <v>527</v>
      </c>
      <c r="K13" s="11" t="s">
        <v>527</v>
      </c>
      <c r="L13" s="11" t="s">
        <v>527</v>
      </c>
      <c r="M13" s="23" t="s">
        <v>528</v>
      </c>
      <c r="N13" s="38" t="s">
        <v>529</v>
      </c>
      <c r="O13" s="10" t="s">
        <v>530</v>
      </c>
      <c r="P13" s="10" t="s">
        <v>531</v>
      </c>
      <c r="Q13" s="23" t="s">
        <v>532</v>
      </c>
      <c r="R13" s="10" t="s">
        <v>533</v>
      </c>
      <c r="S13" s="11" t="s">
        <v>534</v>
      </c>
    </row>
    <row r="14" spans="1:19" ht="25.9" customHeight="1">
      <c r="B14" t="s">
        <v>535</v>
      </c>
    </row>
    <row r="15" spans="1:19" ht="25.9" customHeight="1">
      <c r="S15" s="48"/>
    </row>
    <row r="16" spans="1:19">
      <c r="A16" s="30"/>
      <c r="B16" s="31"/>
      <c r="C16" s="30"/>
      <c r="D16" s="30"/>
      <c r="E16" s="30"/>
      <c r="F16" s="30"/>
      <c r="G16" s="30"/>
      <c r="H16" s="30"/>
      <c r="I16" s="39"/>
      <c r="J16" s="30"/>
      <c r="K16" s="30"/>
      <c r="L16" s="30"/>
      <c r="M16" s="30"/>
      <c r="N16" s="30"/>
      <c r="O16" s="30"/>
      <c r="P16" s="30"/>
      <c r="Q16" s="30"/>
      <c r="R16" s="30"/>
      <c r="S16" s="30"/>
    </row>
    <row r="17" spans="1:19">
      <c r="A17" s="32"/>
    </row>
    <row r="18" spans="1:19">
      <c r="A18" s="32"/>
      <c r="B18" s="33"/>
    </row>
    <row r="23" spans="1:19" ht="14.5">
      <c r="F23" s="1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</row>
    <row r="25" spans="1:19" ht="14.5">
      <c r="B25" s="35"/>
      <c r="C25" s="35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40"/>
      <c r="P25" s="34"/>
      <c r="Q25" s="34"/>
    </row>
    <row r="28" spans="1:19" ht="24" customHeight="1"/>
    <row r="29" spans="1:19" ht="13.5" customHeight="1"/>
    <row r="30" spans="1:19" ht="24" customHeight="1"/>
    <row r="31" spans="1:19" ht="24.4" customHeight="1"/>
    <row r="32" spans="1:19" ht="27" customHeight="1"/>
    <row r="33" spans="1:1" ht="13.5" customHeight="1"/>
    <row r="34" spans="1:1" ht="19.5" customHeight="1"/>
    <row r="36" spans="1:1" ht="14.5" customHeight="1"/>
    <row r="37" spans="1:1" ht="13.5" customHeight="1"/>
    <row r="38" spans="1:1" ht="13.5" customHeight="1"/>
    <row r="39" spans="1:1" ht="14.5" customHeight="1"/>
    <row r="40" spans="1:1">
      <c r="A40" s="32"/>
    </row>
    <row r="41" spans="1:1">
      <c r="A41" s="32"/>
    </row>
    <row r="42" spans="1:1" ht="14.5" customHeight="1">
      <c r="A42" s="32"/>
    </row>
    <row r="43" spans="1:1">
      <c r="A43" s="32"/>
    </row>
    <row r="44" spans="1:1">
      <c r="A44" s="32"/>
    </row>
    <row r="45" spans="1:1" ht="14.5" customHeight="1">
      <c r="A45" s="32"/>
    </row>
    <row r="46" spans="1:1">
      <c r="A46" s="32"/>
    </row>
  </sheetData>
  <mergeCells count="24">
    <mergeCell ref="A12:R12"/>
    <mergeCell ref="P6:Q6"/>
    <mergeCell ref="A7:R7"/>
    <mergeCell ref="C8:D8"/>
    <mergeCell ref="E8:F8"/>
    <mergeCell ref="G8:H8"/>
    <mergeCell ref="I8:J8"/>
    <mergeCell ref="N8:O8"/>
    <mergeCell ref="P8:Q8"/>
    <mergeCell ref="C6:D6"/>
    <mergeCell ref="E6:F6"/>
    <mergeCell ref="G6:H6"/>
    <mergeCell ref="I6:J6"/>
    <mergeCell ref="N6:O6"/>
    <mergeCell ref="A1:S1"/>
    <mergeCell ref="A2:S2"/>
    <mergeCell ref="A3:S3"/>
    <mergeCell ref="A4:S4"/>
    <mergeCell ref="C5:D5"/>
    <mergeCell ref="E5:F5"/>
    <mergeCell ref="G5:H5"/>
    <mergeCell ref="I5:J5"/>
    <mergeCell ref="N5:O5"/>
    <mergeCell ref="P5:Q5"/>
  </mergeCells>
  <phoneticPr fontId="48" type="noConversion"/>
  <printOptions horizontalCentered="1"/>
  <pageMargins left="0.31496062992126" right="0.31496062992126" top="0.55118110236220497" bottom="0.35433070866141703" header="0.31496062992126" footer="0.31496062992126"/>
  <pageSetup paperSize="9" scale="35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Sheet9"/>
  <dimension ref="A1:Q8"/>
  <sheetViews>
    <sheetView tabSelected="1" view="pageBreakPreview" zoomScaleNormal="100" workbookViewId="0">
      <selection activeCell="L11" sqref="L11"/>
    </sheetView>
  </sheetViews>
  <sheetFormatPr defaultColWidth="9" defaultRowHeight="14"/>
  <cols>
    <col min="1" max="1" width="6.6328125" customWidth="1"/>
    <col min="2" max="2" width="10.6328125" style="1" customWidth="1"/>
    <col min="3" max="3" width="13.08984375" style="1" customWidth="1"/>
    <col min="5" max="5" width="7.6328125" customWidth="1"/>
    <col min="6" max="6" width="6.08984375" customWidth="1"/>
    <col min="7" max="7" width="10.26953125" customWidth="1"/>
    <col min="8" max="8" width="12.08984375" customWidth="1"/>
    <col min="10" max="11" width="6.7265625" customWidth="1"/>
    <col min="12" max="12" width="8" customWidth="1"/>
    <col min="13" max="13" width="9.453125" customWidth="1"/>
    <col min="14" max="14" width="10.08984375" customWidth="1"/>
    <col min="15" max="15" width="12.7265625" customWidth="1"/>
    <col min="16" max="16" width="9.6328125" customWidth="1"/>
    <col min="17" max="17" width="11.36328125" customWidth="1"/>
  </cols>
  <sheetData>
    <row r="1" spans="1:17" ht="21">
      <c r="A1" s="315" t="s">
        <v>536</v>
      </c>
      <c r="B1" s="316"/>
      <c r="C1" s="316"/>
      <c r="D1" s="316"/>
      <c r="E1" s="316"/>
      <c r="F1" s="316"/>
      <c r="G1" s="316"/>
      <c r="H1" s="316"/>
      <c r="I1" s="316"/>
      <c r="J1" s="316"/>
      <c r="K1" s="316"/>
      <c r="L1" s="316"/>
      <c r="M1" s="316"/>
      <c r="N1" s="316"/>
      <c r="O1" s="316"/>
      <c r="P1" s="316"/>
      <c r="Q1" s="317"/>
    </row>
    <row r="2" spans="1:17">
      <c r="A2" s="253" t="str">
        <f>包装运输明细!A2</f>
        <v>供应商 :河北光华荣昌汽车部件有限公司</v>
      </c>
      <c r="B2" s="254"/>
      <c r="C2" s="254"/>
      <c r="D2" s="254"/>
      <c r="E2" s="254"/>
      <c r="F2" s="254"/>
      <c r="G2" s="254"/>
      <c r="H2" s="254"/>
      <c r="I2" s="254"/>
      <c r="J2" s="254"/>
      <c r="K2" s="254"/>
      <c r="L2" s="254"/>
      <c r="M2" s="254"/>
      <c r="N2" s="254"/>
      <c r="O2" s="254"/>
      <c r="P2" s="254"/>
      <c r="Q2" s="254"/>
    </row>
    <row r="3" spans="1:17">
      <c r="A3" s="318" t="str">
        <f>包装运输明细!A3</f>
        <v>零件件号/零件名称:L168100000727/副驾驶员座椅总成</v>
      </c>
      <c r="B3" s="318"/>
      <c r="C3" s="318"/>
      <c r="D3" s="318"/>
      <c r="E3" s="318"/>
      <c r="F3" s="318"/>
      <c r="G3" s="318"/>
      <c r="H3" s="318"/>
      <c r="I3" s="318"/>
      <c r="J3" s="318"/>
      <c r="K3" s="318"/>
      <c r="L3" s="318"/>
      <c r="M3" s="318"/>
      <c r="N3" s="318"/>
      <c r="O3" s="318"/>
      <c r="P3" s="305" t="s">
        <v>537</v>
      </c>
      <c r="Q3" s="307"/>
    </row>
    <row r="4" spans="1:17" ht="20.5" customHeight="1">
      <c r="A4" s="324" t="s">
        <v>62</v>
      </c>
      <c r="B4" s="324" t="s">
        <v>65</v>
      </c>
      <c r="C4" s="324" t="s">
        <v>538</v>
      </c>
      <c r="D4" s="324" t="s">
        <v>338</v>
      </c>
      <c r="E4" s="324" t="s">
        <v>321</v>
      </c>
      <c r="F4" s="324" t="s">
        <v>539</v>
      </c>
      <c r="G4" s="324" t="s">
        <v>540</v>
      </c>
      <c r="H4" s="324" t="s">
        <v>541</v>
      </c>
      <c r="I4" s="324" t="s">
        <v>542</v>
      </c>
      <c r="J4" s="319" t="s">
        <v>543</v>
      </c>
      <c r="K4" s="319"/>
      <c r="L4" s="320" t="s">
        <v>544</v>
      </c>
      <c r="M4" s="321"/>
      <c r="N4" s="322"/>
      <c r="O4" s="325" t="s">
        <v>545</v>
      </c>
      <c r="P4" s="325" t="s">
        <v>546</v>
      </c>
      <c r="Q4" s="325" t="s">
        <v>28</v>
      </c>
    </row>
    <row r="5" spans="1:17" ht="26">
      <c r="A5" s="324"/>
      <c r="B5" s="324"/>
      <c r="C5" s="324"/>
      <c r="D5" s="324"/>
      <c r="E5" s="324"/>
      <c r="F5" s="324"/>
      <c r="G5" s="324"/>
      <c r="H5" s="324"/>
      <c r="I5" s="324"/>
      <c r="J5" s="13" t="s">
        <v>120</v>
      </c>
      <c r="K5" s="13" t="s">
        <v>547</v>
      </c>
      <c r="L5" s="13" t="s">
        <v>548</v>
      </c>
      <c r="M5" s="14" t="s">
        <v>549</v>
      </c>
      <c r="N5" s="14" t="s">
        <v>162</v>
      </c>
      <c r="O5" s="326"/>
      <c r="P5" s="326"/>
      <c r="Q5" s="326"/>
    </row>
    <row r="6" spans="1:17">
      <c r="A6" s="2">
        <v>1</v>
      </c>
      <c r="B6" s="3" t="s">
        <v>20</v>
      </c>
      <c r="C6" s="4" t="s">
        <v>20</v>
      </c>
      <c r="D6" s="5" t="s">
        <v>20</v>
      </c>
      <c r="E6" s="6" t="s">
        <v>20</v>
      </c>
      <c r="F6" s="6" t="s">
        <v>20</v>
      </c>
      <c r="G6" s="6" t="s">
        <v>20</v>
      </c>
      <c r="H6" s="2" t="s">
        <v>20</v>
      </c>
      <c r="I6" s="2" t="s">
        <v>20</v>
      </c>
      <c r="J6" s="2" t="s">
        <v>20</v>
      </c>
      <c r="K6" s="2" t="s">
        <v>20</v>
      </c>
      <c r="L6" s="2">
        <v>0</v>
      </c>
      <c r="M6" s="2">
        <v>0</v>
      </c>
      <c r="N6" s="2">
        <v>0</v>
      </c>
      <c r="O6" s="15">
        <v>100000</v>
      </c>
      <c r="P6" s="16">
        <f>M6/O6</f>
        <v>0</v>
      </c>
      <c r="Q6" s="19" t="s">
        <v>20</v>
      </c>
    </row>
    <row r="7" spans="1:17">
      <c r="A7" s="323" t="s">
        <v>162</v>
      </c>
      <c r="B7" s="323"/>
      <c r="C7" s="323"/>
      <c r="D7" s="323"/>
      <c r="E7" s="323"/>
      <c r="F7" s="323"/>
      <c r="G7" s="323"/>
      <c r="H7" s="323"/>
      <c r="I7" s="323"/>
      <c r="J7" s="323"/>
      <c r="K7" s="323"/>
      <c r="L7" s="323"/>
      <c r="M7" s="323"/>
      <c r="N7" s="323"/>
      <c r="O7" s="17" t="s">
        <v>20</v>
      </c>
      <c r="P7" s="18">
        <f>SUM(P6:P6)</f>
        <v>0</v>
      </c>
      <c r="Q7" s="17" t="s">
        <v>20</v>
      </c>
    </row>
    <row r="8" spans="1:17" ht="47.5">
      <c r="A8" s="7" t="s">
        <v>99</v>
      </c>
      <c r="B8" s="8" t="s">
        <v>163</v>
      </c>
      <c r="C8" s="9" t="s">
        <v>164</v>
      </c>
      <c r="D8" s="10" t="s">
        <v>423</v>
      </c>
      <c r="E8" s="10" t="s">
        <v>550</v>
      </c>
      <c r="F8" s="10" t="s">
        <v>551</v>
      </c>
      <c r="G8" s="11" t="s">
        <v>552</v>
      </c>
      <c r="H8" s="12" t="s">
        <v>553</v>
      </c>
      <c r="I8" s="10" t="s">
        <v>554</v>
      </c>
      <c r="J8" s="9" t="s">
        <v>172</v>
      </c>
      <c r="K8" s="9" t="s">
        <v>173</v>
      </c>
      <c r="L8" s="10" t="s">
        <v>555</v>
      </c>
      <c r="M8" s="10" t="s">
        <v>556</v>
      </c>
      <c r="N8" s="11" t="s">
        <v>557</v>
      </c>
      <c r="O8" s="10" t="s">
        <v>558</v>
      </c>
      <c r="P8" s="11" t="s">
        <v>559</v>
      </c>
      <c r="Q8" s="20" t="s">
        <v>108</v>
      </c>
    </row>
  </sheetData>
  <mergeCells count="19">
    <mergeCell ref="A7:N7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A1:Q1"/>
    <mergeCell ref="A2:Q2"/>
    <mergeCell ref="A3:O3"/>
    <mergeCell ref="P3:Q3"/>
    <mergeCell ref="J4:K4"/>
    <mergeCell ref="L4:N4"/>
    <mergeCell ref="O4:O5"/>
    <mergeCell ref="P4:P5"/>
    <mergeCell ref="Q4:Q5"/>
  </mergeCells>
  <phoneticPr fontId="48" type="noConversion"/>
  <printOptions horizontalCentered="1"/>
  <pageMargins left="0.31496062992126" right="0.31496062992126" top="0.74803149606299202" bottom="0.74803149606299202" header="0.31496062992126" footer="0.31496062992126"/>
  <pageSetup paperSize="9" scale="76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2"/>
  <dimension ref="A1"/>
  <sheetViews>
    <sheetView workbookViewId="0"/>
  </sheetViews>
  <sheetFormatPr defaultColWidth="9" defaultRowHeight="14"/>
  <sheetData/>
  <phoneticPr fontId="48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3"/>
  <dimension ref="A1"/>
  <sheetViews>
    <sheetView workbookViewId="0"/>
  </sheetViews>
  <sheetFormatPr defaultColWidth="9" defaultRowHeight="14"/>
  <sheetData/>
  <phoneticPr fontId="48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4"/>
  <dimension ref="A1"/>
  <sheetViews>
    <sheetView workbookViewId="0"/>
  </sheetViews>
  <sheetFormatPr defaultColWidth="9" defaultRowHeight="14"/>
  <sheetData/>
  <phoneticPr fontId="48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5"/>
  <dimension ref="A1"/>
  <sheetViews>
    <sheetView workbookViewId="0"/>
  </sheetViews>
  <sheetFormatPr defaultColWidth="9" defaultRowHeight="14"/>
  <sheetData/>
  <phoneticPr fontId="48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6"/>
  <dimension ref="A1"/>
  <sheetViews>
    <sheetView workbookViewId="0"/>
  </sheetViews>
  <sheetFormatPr defaultColWidth="9" defaultRowHeight="14"/>
  <sheetData/>
  <phoneticPr fontId="48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7"/>
  <dimension ref="A1"/>
  <sheetViews>
    <sheetView workbookViewId="0"/>
  </sheetViews>
  <sheetFormatPr defaultColWidth="9" defaultRowHeight="14"/>
  <sheetData/>
  <phoneticPr fontId="4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10</vt:i4>
      </vt:variant>
      <vt:variant>
        <vt:lpstr>命名范围</vt:lpstr>
      </vt:variant>
      <vt:variant>
        <vt:i4>2</vt:i4>
      </vt:variant>
    </vt:vector>
  </HeadingPairs>
  <TitlesOfParts>
    <vt:vector size="12" baseType="lpstr">
      <vt:lpstr>results</vt:lpstr>
      <vt:lpstr>汇总表</vt:lpstr>
      <vt:lpstr>BOM</vt:lpstr>
      <vt:lpstr>原材料明细</vt:lpstr>
      <vt:lpstr>外购外协件明细</vt:lpstr>
      <vt:lpstr>加工明细</vt:lpstr>
      <vt:lpstr>制造费率测算明细</vt:lpstr>
      <vt:lpstr>期间费用</vt:lpstr>
      <vt:lpstr>包装运输明细</vt:lpstr>
      <vt:lpstr>工装明细</vt:lpstr>
      <vt:lpstr>包装运输明细!Print_Area</vt:lpstr>
      <vt:lpstr>期间费用!Print_Area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xxjsb</dc:creator>
  <cp:lastModifiedBy>389043348@qq.com</cp:lastModifiedBy>
  <cp:lastPrinted>2016-09-23T08:06:00Z</cp:lastPrinted>
  <dcterms:created xsi:type="dcterms:W3CDTF">2014-04-03T05:19:00Z</dcterms:created>
  <dcterms:modified xsi:type="dcterms:W3CDTF">2024-11-06T01:26:09Z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812DA">
    <vt:lpwstr/>
  </property>
  <property fmtid="{D5CDD505-2E9C-101B-9397-08002B2CF9AE}" pid="19" name="IVID173907ED">
    <vt:lpwstr/>
  </property>
  <property fmtid="{D5CDD505-2E9C-101B-9397-08002B2CF9AE}" pid="20" name="IVID1D3F17E2">
    <vt:lpwstr/>
  </property>
  <property fmtid="{D5CDD505-2E9C-101B-9397-08002B2CF9AE}" pid="21" name="IVID13451200">
    <vt:lpwstr/>
  </property>
  <property fmtid="{D5CDD505-2E9C-101B-9397-08002B2CF9AE}" pid="22" name="IVID475611CF">
    <vt:lpwstr/>
  </property>
  <property fmtid="{D5CDD505-2E9C-101B-9397-08002B2CF9AE}" pid="23" name="IVID302D13DA">
    <vt:lpwstr/>
  </property>
  <property fmtid="{D5CDD505-2E9C-101B-9397-08002B2CF9AE}" pid="24" name="IVIDD5915D9">
    <vt:lpwstr/>
  </property>
  <property fmtid="{D5CDD505-2E9C-101B-9397-08002B2CF9AE}" pid="25" name="IVID17F6384A">
    <vt:lpwstr/>
  </property>
  <property fmtid="{D5CDD505-2E9C-101B-9397-08002B2CF9AE}" pid="26" name="IVID3B5A10EA">
    <vt:lpwstr/>
  </property>
  <property fmtid="{D5CDD505-2E9C-101B-9397-08002B2CF9AE}" pid="27" name="IVID3D0F16E3">
    <vt:lpwstr/>
  </property>
  <property fmtid="{D5CDD505-2E9C-101B-9397-08002B2CF9AE}" pid="28" name="IVID30260FFC">
    <vt:lpwstr/>
  </property>
  <property fmtid="{D5CDD505-2E9C-101B-9397-08002B2CF9AE}" pid="29" name="IVID2F301BED">
    <vt:lpwstr/>
  </property>
  <property fmtid="{D5CDD505-2E9C-101B-9397-08002B2CF9AE}" pid="30" name="IVID2F1117F5">
    <vt:lpwstr/>
  </property>
  <property fmtid="{D5CDD505-2E9C-101B-9397-08002B2CF9AE}" pid="31" name="IVID121617DE">
    <vt:lpwstr/>
  </property>
  <property fmtid="{D5CDD505-2E9C-101B-9397-08002B2CF9AE}" pid="32" name="IVID13691AF2">
    <vt:lpwstr/>
  </property>
  <property fmtid="{D5CDD505-2E9C-101B-9397-08002B2CF9AE}" pid="33" name="IVID1A3B0AF0">
    <vt:lpwstr/>
  </property>
  <property fmtid="{D5CDD505-2E9C-101B-9397-08002B2CF9AE}" pid="34" name="IVID373F12DB">
    <vt:lpwstr/>
  </property>
  <property fmtid="{D5CDD505-2E9C-101B-9397-08002B2CF9AE}" pid="35" name="IVID274B1CF5">
    <vt:lpwstr/>
  </property>
  <property fmtid="{D5CDD505-2E9C-101B-9397-08002B2CF9AE}" pid="36" name="IVID2B4E17FA">
    <vt:lpwstr/>
  </property>
  <property fmtid="{D5CDD505-2E9C-101B-9397-08002B2CF9AE}" pid="37" name="IVID253D11EF">
    <vt:lpwstr/>
  </property>
  <property fmtid="{D5CDD505-2E9C-101B-9397-08002B2CF9AE}" pid="38" name="IVID102124BA">
    <vt:lpwstr/>
  </property>
  <property fmtid="{D5CDD505-2E9C-101B-9397-08002B2CF9AE}" pid="39" name="IVID3D1509D0">
    <vt:lpwstr/>
  </property>
  <property fmtid="{D5CDD505-2E9C-101B-9397-08002B2CF9AE}" pid="40" name="IVID35641901">
    <vt:lpwstr/>
  </property>
  <property fmtid="{D5CDD505-2E9C-101B-9397-08002B2CF9AE}" pid="41" name="IVID45E1ED9">
    <vt:lpwstr/>
  </property>
  <property fmtid="{D5CDD505-2E9C-101B-9397-08002B2CF9AE}" pid="42" name="IVID324113D1">
    <vt:lpwstr/>
  </property>
  <property fmtid="{D5CDD505-2E9C-101B-9397-08002B2CF9AE}" pid="43" name="IVID1A2D1903">
    <vt:lpwstr/>
  </property>
  <property fmtid="{D5CDD505-2E9C-101B-9397-08002B2CF9AE}" pid="44" name="IVID222F6E42">
    <vt:lpwstr/>
  </property>
  <property fmtid="{D5CDD505-2E9C-101B-9397-08002B2CF9AE}" pid="45" name="IVID137012E9">
    <vt:lpwstr/>
  </property>
  <property fmtid="{D5CDD505-2E9C-101B-9397-08002B2CF9AE}" pid="46" name="IVID3D4D17F3">
    <vt:lpwstr/>
  </property>
  <property fmtid="{D5CDD505-2E9C-101B-9397-08002B2CF9AE}" pid="47" name="IVID2F2214CF">
    <vt:lpwstr/>
  </property>
  <property fmtid="{D5CDD505-2E9C-101B-9397-08002B2CF9AE}" pid="48" name="IVID212812E2">
    <vt:lpwstr/>
  </property>
  <property fmtid="{D5CDD505-2E9C-101B-9397-08002B2CF9AE}" pid="49" name="IVID174513DF">
    <vt:lpwstr/>
  </property>
  <property fmtid="{D5CDD505-2E9C-101B-9397-08002B2CF9AE}" pid="50" name="IVID14481408">
    <vt:lpwstr/>
  </property>
  <property fmtid="{D5CDD505-2E9C-101B-9397-08002B2CF9AE}" pid="51" name="IVID2E670A05">
    <vt:lpwstr/>
  </property>
  <property fmtid="{D5CDD505-2E9C-101B-9397-08002B2CF9AE}" pid="52" name="IVID2A161305">
    <vt:lpwstr/>
  </property>
  <property fmtid="{D5CDD505-2E9C-101B-9397-08002B2CF9AE}" pid="53" name="IVID173E1206">
    <vt:lpwstr/>
  </property>
  <property fmtid="{D5CDD505-2E9C-101B-9397-08002B2CF9AE}" pid="54" name="IVID232310EC">
    <vt:lpwstr/>
  </property>
  <property fmtid="{D5CDD505-2E9C-101B-9397-08002B2CF9AE}" pid="55" name="IVID133D1AE5">
    <vt:lpwstr/>
  </property>
  <property fmtid="{D5CDD505-2E9C-101B-9397-08002B2CF9AE}" pid="56" name="IVIDF6113D9">
    <vt:lpwstr/>
  </property>
  <property fmtid="{D5CDD505-2E9C-101B-9397-08002B2CF9AE}" pid="57" name="IVID362E14DB">
    <vt:lpwstr/>
  </property>
  <property fmtid="{D5CDD505-2E9C-101B-9397-08002B2CF9AE}" pid="58" name="IVID1F6511DB">
    <vt:lpwstr/>
  </property>
  <property fmtid="{D5CDD505-2E9C-101B-9397-08002B2CF9AE}" pid="59" name="IVID3F1D10E8">
    <vt:lpwstr/>
  </property>
  <property fmtid="{D5CDD505-2E9C-101B-9397-08002B2CF9AE}" pid="60" name="IVID144313EE">
    <vt:lpwstr/>
  </property>
  <property fmtid="{D5CDD505-2E9C-101B-9397-08002B2CF9AE}" pid="61" name="IVID272C0FEF">
    <vt:lpwstr/>
  </property>
  <property fmtid="{D5CDD505-2E9C-101B-9397-08002B2CF9AE}" pid="62" name="IVID240A1504">
    <vt:lpwstr/>
  </property>
  <property fmtid="{D5CDD505-2E9C-101B-9397-08002B2CF9AE}" pid="63" name="IVID2E511106">
    <vt:lpwstr/>
  </property>
  <property fmtid="{D5CDD505-2E9C-101B-9397-08002B2CF9AE}" pid="64" name="IVID2A6D14EB">
    <vt:lpwstr/>
  </property>
  <property fmtid="{D5CDD505-2E9C-101B-9397-08002B2CF9AE}" pid="65" name="IVID386F14FA">
    <vt:lpwstr/>
  </property>
  <property fmtid="{D5CDD505-2E9C-101B-9397-08002B2CF9AE}" pid="66" name="IVIDA1B07F3">
    <vt:lpwstr/>
  </property>
  <property fmtid="{D5CDD505-2E9C-101B-9397-08002B2CF9AE}" pid="67" name="IVID2A6715D8">
    <vt:lpwstr/>
  </property>
  <property fmtid="{D5CDD505-2E9C-101B-9397-08002B2CF9AE}" pid="68" name="IVID222D19FF">
    <vt:lpwstr/>
  </property>
  <property fmtid="{D5CDD505-2E9C-101B-9397-08002B2CF9AE}" pid="69" name="IVID2D4D15EB">
    <vt:lpwstr/>
  </property>
  <property fmtid="{D5CDD505-2E9C-101B-9397-08002B2CF9AE}" pid="70" name="IVID1A3517F4">
    <vt:lpwstr/>
  </property>
  <property fmtid="{D5CDD505-2E9C-101B-9397-08002B2CF9AE}" pid="71" name="IVID2B0E1302">
    <vt:lpwstr/>
  </property>
  <property fmtid="{D5CDD505-2E9C-101B-9397-08002B2CF9AE}" pid="72" name="IVID332E19D7">
    <vt:lpwstr/>
  </property>
  <property fmtid="{D5CDD505-2E9C-101B-9397-08002B2CF9AE}" pid="73" name="IVID22261800">
    <vt:lpwstr/>
  </property>
  <property fmtid="{D5CDD505-2E9C-101B-9397-08002B2CF9AE}" pid="74" name="IVID325116DE">
    <vt:lpwstr/>
  </property>
  <property fmtid="{D5CDD505-2E9C-101B-9397-08002B2CF9AE}" pid="75" name="IVID81113D2">
    <vt:lpwstr/>
  </property>
  <property fmtid="{D5CDD505-2E9C-101B-9397-08002B2CF9AE}" pid="76" name="IVID1D231201">
    <vt:lpwstr/>
  </property>
  <property fmtid="{D5CDD505-2E9C-101B-9397-08002B2CF9AE}" pid="77" name="IVID366A14F0">
    <vt:lpwstr/>
  </property>
  <property fmtid="{D5CDD505-2E9C-101B-9397-08002B2CF9AE}" pid="78" name="IVID316311F9">
    <vt:lpwstr/>
  </property>
  <property fmtid="{D5CDD505-2E9C-101B-9397-08002B2CF9AE}" pid="79" name="IVIDE0715F1">
    <vt:lpwstr/>
  </property>
  <property fmtid="{D5CDD505-2E9C-101B-9397-08002B2CF9AE}" pid="80" name="IVID3B5816EC">
    <vt:lpwstr/>
  </property>
  <property fmtid="{D5CDD505-2E9C-101B-9397-08002B2CF9AE}" pid="81" name="IVID351414F8">
    <vt:lpwstr/>
  </property>
  <property fmtid="{D5CDD505-2E9C-101B-9397-08002B2CF9AE}" pid="82" name="IVID2F251AE7">
    <vt:lpwstr/>
  </property>
  <property fmtid="{D5CDD505-2E9C-101B-9397-08002B2CF9AE}" pid="83" name="IVID2A5E1D03">
    <vt:lpwstr/>
  </property>
  <property fmtid="{D5CDD505-2E9C-101B-9397-08002B2CF9AE}" pid="84" name="IVID306310DF">
    <vt:lpwstr/>
  </property>
  <property fmtid="{D5CDD505-2E9C-101B-9397-08002B2CF9AE}" pid="85" name="IVID266F16CF">
    <vt:lpwstr/>
  </property>
  <property fmtid="{D5CDD505-2E9C-101B-9397-08002B2CF9AE}" pid="86" name="IVID307414D1">
    <vt:lpwstr/>
  </property>
  <property fmtid="{D5CDD505-2E9C-101B-9397-08002B2CF9AE}" pid="87" name="IVID344B1400">
    <vt:lpwstr/>
  </property>
  <property fmtid="{D5CDD505-2E9C-101B-9397-08002B2CF9AE}" pid="88" name="IVID135B1DF5">
    <vt:lpwstr/>
  </property>
  <property fmtid="{D5CDD505-2E9C-101B-9397-08002B2CF9AE}" pid="89" name="IVID1A3716D3">
    <vt:lpwstr/>
  </property>
  <property fmtid="{D5CDD505-2E9C-101B-9397-08002B2CF9AE}" pid="90" name="IVIDD1916DB">
    <vt:lpwstr/>
  </property>
  <property fmtid="{D5CDD505-2E9C-101B-9397-08002B2CF9AE}" pid="91" name="IVID11431AF1">
    <vt:lpwstr/>
  </property>
  <property fmtid="{D5CDD505-2E9C-101B-9397-08002B2CF9AE}" pid="92" name="IVID1B2C19F3">
    <vt:lpwstr/>
  </property>
  <property fmtid="{D5CDD505-2E9C-101B-9397-08002B2CF9AE}" pid="93" name="IVIDD5E0FE6">
    <vt:lpwstr/>
  </property>
  <property fmtid="{D5CDD505-2E9C-101B-9397-08002B2CF9AE}" pid="94" name="IVID162D1605">
    <vt:lpwstr/>
  </property>
  <property fmtid="{D5CDD505-2E9C-101B-9397-08002B2CF9AE}" pid="95" name="IVID28741007">
    <vt:lpwstr/>
  </property>
  <property fmtid="{D5CDD505-2E9C-101B-9397-08002B2CF9AE}" pid="96" name="IVID2A3614FA">
    <vt:lpwstr/>
  </property>
  <property fmtid="{D5CDD505-2E9C-101B-9397-08002B2CF9AE}" pid="97" name="IVID107516EB">
    <vt:lpwstr/>
  </property>
  <property fmtid="{D5CDD505-2E9C-101B-9397-08002B2CF9AE}" pid="98" name="IVID17063A1C">
    <vt:lpwstr/>
  </property>
  <property fmtid="{D5CDD505-2E9C-101B-9397-08002B2CF9AE}" pid="99" name="IVID12611ADE">
    <vt:lpwstr/>
  </property>
  <property fmtid="{D5CDD505-2E9C-101B-9397-08002B2CF9AE}" pid="100" name="IVID322814F3">
    <vt:lpwstr/>
  </property>
  <property fmtid="{D5CDD505-2E9C-101B-9397-08002B2CF9AE}" pid="101" name="IVID32A1AF8">
    <vt:lpwstr/>
  </property>
  <property fmtid="{D5CDD505-2E9C-101B-9397-08002B2CF9AE}" pid="102" name="IVID252617FB">
    <vt:lpwstr/>
  </property>
  <property fmtid="{D5CDD505-2E9C-101B-9397-08002B2CF9AE}" pid="103" name="IVID417511F3">
    <vt:lpwstr/>
  </property>
  <property fmtid="{D5CDD505-2E9C-101B-9397-08002B2CF9AE}" pid="104" name="IVID137812E5">
    <vt:lpwstr/>
  </property>
  <property fmtid="{D5CDD505-2E9C-101B-9397-08002B2CF9AE}" pid="105" name="IVID2F521CD0">
    <vt:lpwstr/>
  </property>
  <property fmtid="{D5CDD505-2E9C-101B-9397-08002B2CF9AE}" pid="106" name="IVID2F3614DB">
    <vt:lpwstr/>
  </property>
  <property fmtid="{D5CDD505-2E9C-101B-9397-08002B2CF9AE}" pid="107" name="IVID153A11E5">
    <vt:lpwstr/>
  </property>
  <property fmtid="{D5CDD505-2E9C-101B-9397-08002B2CF9AE}" pid="108" name="IVID3A5212F6">
    <vt:lpwstr/>
  </property>
  <property fmtid="{D5CDD505-2E9C-101B-9397-08002B2CF9AE}" pid="109" name="IVIDD4717F1">
    <vt:lpwstr/>
  </property>
  <property fmtid="{D5CDD505-2E9C-101B-9397-08002B2CF9AE}" pid="110" name="IVID2C321DD4">
    <vt:lpwstr/>
  </property>
  <property fmtid="{D5CDD505-2E9C-101B-9397-08002B2CF9AE}" pid="111" name="IVIDC8EDD935">
    <vt:lpwstr/>
  </property>
  <property fmtid="{D5CDD505-2E9C-101B-9397-08002B2CF9AE}" pid="112" name="IVID8C6ADA02">
    <vt:lpwstr/>
  </property>
  <property fmtid="{D5CDD505-2E9C-101B-9397-08002B2CF9AE}" pid="113" name="IVID18337105">
    <vt:lpwstr/>
  </property>
  <property fmtid="{D5CDD505-2E9C-101B-9397-08002B2CF9AE}" pid="114" name="IVID18361708">
    <vt:lpwstr/>
  </property>
  <property fmtid="{D5CDD505-2E9C-101B-9397-08002B2CF9AE}" pid="115" name="IVIDC5912FD">
    <vt:lpwstr/>
  </property>
  <property fmtid="{D5CDD505-2E9C-101B-9397-08002B2CF9AE}" pid="116" name="IVIDA5912F8">
    <vt:lpwstr/>
  </property>
  <property fmtid="{D5CDD505-2E9C-101B-9397-08002B2CF9AE}" pid="117" name="IVID0">
    <vt:lpwstr/>
  </property>
  <property fmtid="{D5CDD505-2E9C-101B-9397-08002B2CF9AE}" pid="118" name="IVIDC5E1505">
    <vt:lpwstr/>
  </property>
  <property fmtid="{D5CDD505-2E9C-101B-9397-08002B2CF9AE}" pid="119" name="IVID381B17DB">
    <vt:lpwstr/>
  </property>
  <property fmtid="{D5CDD505-2E9C-101B-9397-08002B2CF9AE}" pid="120" name="IVIDB4C16D4">
    <vt:lpwstr/>
  </property>
  <property fmtid="{D5CDD505-2E9C-101B-9397-08002B2CF9AE}" pid="121" name="IVID7D00617">
    <vt:lpwstr/>
  </property>
  <property fmtid="{D5CDD505-2E9C-101B-9397-08002B2CF9AE}" pid="122" name="IVID2F5F12F2">
    <vt:lpwstr/>
  </property>
  <property fmtid="{D5CDD505-2E9C-101B-9397-08002B2CF9AE}" pid="123" name="IVID234016E0">
    <vt:lpwstr/>
  </property>
  <property fmtid="{D5CDD505-2E9C-101B-9397-08002B2CF9AE}" pid="124" name="IVIDB0512D2">
    <vt:lpwstr/>
  </property>
  <property fmtid="{D5CDD505-2E9C-101B-9397-08002B2CF9AE}" pid="125" name="IVID13411006">
    <vt:lpwstr/>
  </property>
  <property fmtid="{D5CDD505-2E9C-101B-9397-08002B2CF9AE}" pid="126" name="IVID395E1CE8">
    <vt:lpwstr/>
  </property>
  <property fmtid="{D5CDD505-2E9C-101B-9397-08002B2CF9AE}" pid="127" name="IVID3D5515D8">
    <vt:lpwstr/>
  </property>
  <property fmtid="{D5CDD505-2E9C-101B-9397-08002B2CF9AE}" pid="128" name="IVID401F10D0">
    <vt:lpwstr/>
  </property>
  <property fmtid="{D5CDD505-2E9C-101B-9397-08002B2CF9AE}" pid="129" name="IVID423C11D6">
    <vt:lpwstr/>
  </property>
  <property fmtid="{D5CDD505-2E9C-101B-9397-08002B2CF9AE}" pid="130" name="IVID247116DD">
    <vt:lpwstr/>
  </property>
  <property fmtid="{D5CDD505-2E9C-101B-9397-08002B2CF9AE}" pid="131" name="IVID3E6DA5A9">
    <vt:lpwstr/>
  </property>
  <property fmtid="{D5CDD505-2E9C-101B-9397-08002B2CF9AE}" pid="132" name="IVID1F4E11DC">
    <vt:lpwstr/>
  </property>
  <property fmtid="{D5CDD505-2E9C-101B-9397-08002B2CF9AE}" pid="133" name="IVID175D07E1">
    <vt:lpwstr/>
  </property>
  <property fmtid="{D5CDD505-2E9C-101B-9397-08002B2CF9AE}" pid="134" name="IVID1BFB3D23">
    <vt:lpwstr/>
  </property>
  <property fmtid="{D5CDD505-2E9C-101B-9397-08002B2CF9AE}" pid="135" name="IVID145710DE">
    <vt:lpwstr/>
  </property>
  <property fmtid="{D5CDD505-2E9C-101B-9397-08002B2CF9AE}" pid="136" name="IVID303A10E6">
    <vt:lpwstr/>
  </property>
  <property fmtid="{D5CDD505-2E9C-101B-9397-08002B2CF9AE}" pid="137" name="IVID35501AE3">
    <vt:lpwstr/>
  </property>
  <property fmtid="{D5CDD505-2E9C-101B-9397-08002B2CF9AE}" pid="138" name="IVID58A13284">
    <vt:lpwstr/>
  </property>
  <property fmtid="{D5CDD505-2E9C-101B-9397-08002B2CF9AE}" pid="139" name="IVIDCC4BD818">
    <vt:lpwstr/>
  </property>
  <property fmtid="{D5CDD505-2E9C-101B-9397-08002B2CF9AE}" pid="140" name="IVIDCC3F0238">
    <vt:lpwstr/>
  </property>
  <property fmtid="{D5CDD505-2E9C-101B-9397-08002B2CF9AE}" pid="141" name="IVID192C1002">
    <vt:lpwstr/>
  </property>
  <property fmtid="{D5CDD505-2E9C-101B-9397-08002B2CF9AE}" pid="142" name="IVID1E061164">
    <vt:lpwstr/>
  </property>
  <property fmtid="{D5CDD505-2E9C-101B-9397-08002B2CF9AE}" pid="143" name="IVIDB1F17F9">
    <vt:lpwstr/>
  </property>
  <property fmtid="{D5CDD505-2E9C-101B-9397-08002B2CF9AE}" pid="144" name="IVID906C5DD5">
    <vt:lpwstr/>
  </property>
  <property fmtid="{D5CDD505-2E9C-101B-9397-08002B2CF9AE}" pid="145" name="IVID8C686106">
    <vt:lpwstr/>
  </property>
  <property fmtid="{D5CDD505-2E9C-101B-9397-08002B2CF9AE}" pid="146" name="IVID2A1D0905">
    <vt:lpwstr/>
  </property>
  <property fmtid="{D5CDD505-2E9C-101B-9397-08002B2CF9AE}" pid="147" name="IVIDAC7CB490">
    <vt:lpwstr/>
  </property>
  <property fmtid="{D5CDD505-2E9C-101B-9397-08002B2CF9AE}" pid="148" name="IVID78DCB569">
    <vt:lpwstr/>
  </property>
  <property fmtid="{D5CDD505-2E9C-101B-9397-08002B2CF9AE}" pid="149" name="IVID584167E5">
    <vt:lpwstr/>
  </property>
  <property fmtid="{D5CDD505-2E9C-101B-9397-08002B2CF9AE}" pid="150" name="IVID60D46817">
    <vt:lpwstr/>
  </property>
  <property fmtid="{D5CDD505-2E9C-101B-9397-08002B2CF9AE}" pid="151" name="IVID1C55E2E7">
    <vt:lpwstr/>
  </property>
  <property fmtid="{D5CDD505-2E9C-101B-9397-08002B2CF9AE}" pid="152" name="IVIDD6A976C5">
    <vt:lpwstr/>
  </property>
  <property fmtid="{D5CDD505-2E9C-101B-9397-08002B2CF9AE}" pid="153" name="IVIDCCDC445C">
    <vt:lpwstr/>
  </property>
  <property fmtid="{D5CDD505-2E9C-101B-9397-08002B2CF9AE}" pid="154" name="IVID7480331A">
    <vt:lpwstr/>
  </property>
  <property fmtid="{D5CDD505-2E9C-101B-9397-08002B2CF9AE}" pid="155" name="IVIDA60B0CEF">
    <vt:lpwstr/>
  </property>
  <property fmtid="{D5CDD505-2E9C-101B-9397-08002B2CF9AE}" pid="156" name="IVID3A873BC2">
    <vt:lpwstr/>
  </property>
  <property fmtid="{D5CDD505-2E9C-101B-9397-08002B2CF9AE}" pid="157" name="IVID6E6BFFF3">
    <vt:lpwstr/>
  </property>
  <property fmtid="{D5CDD505-2E9C-101B-9397-08002B2CF9AE}" pid="158" name="IVID366C7501">
    <vt:lpwstr/>
  </property>
  <property fmtid="{D5CDD505-2E9C-101B-9397-08002B2CF9AE}" pid="159" name="IVID32ED6B14">
    <vt:lpwstr/>
  </property>
  <property fmtid="{D5CDD505-2E9C-101B-9397-08002B2CF9AE}" pid="160" name="IVID7C5B2C5A">
    <vt:lpwstr/>
  </property>
  <property fmtid="{D5CDD505-2E9C-101B-9397-08002B2CF9AE}" pid="161" name="IVID80676DDE">
    <vt:lpwstr/>
  </property>
  <property fmtid="{D5CDD505-2E9C-101B-9397-08002B2CF9AE}" pid="162" name="IVIDF8456A83">
    <vt:lpwstr/>
  </property>
  <property fmtid="{D5CDD505-2E9C-101B-9397-08002B2CF9AE}" pid="163" name="IVID48805492">
    <vt:lpwstr/>
  </property>
  <property fmtid="{D5CDD505-2E9C-101B-9397-08002B2CF9AE}" pid="164" name="IVIDE6917893">
    <vt:lpwstr/>
  </property>
  <property fmtid="{D5CDD505-2E9C-101B-9397-08002B2CF9AE}" pid="165" name="IVID3C05C4B6">
    <vt:lpwstr/>
  </property>
  <property fmtid="{D5CDD505-2E9C-101B-9397-08002B2CF9AE}" pid="166" name="IVIDECB78FE9">
    <vt:lpwstr/>
  </property>
  <property fmtid="{D5CDD505-2E9C-101B-9397-08002B2CF9AE}" pid="167" name="IVID991C1">
    <vt:lpwstr/>
  </property>
  <property fmtid="{D5CDD505-2E9C-101B-9397-08002B2CF9AE}" pid="168" name="IVID144C8C43">
    <vt:lpwstr/>
  </property>
  <property fmtid="{D5CDD505-2E9C-101B-9397-08002B2CF9AE}" pid="169" name="IVIDC048C5D8">
    <vt:lpwstr/>
  </property>
  <property fmtid="{D5CDD505-2E9C-101B-9397-08002B2CF9AE}" pid="170" name="IVIDB2A39FF9">
    <vt:lpwstr/>
  </property>
  <property fmtid="{D5CDD505-2E9C-101B-9397-08002B2CF9AE}" pid="171" name="IVIDD41DB7A3">
    <vt:lpwstr/>
  </property>
  <property fmtid="{D5CDD505-2E9C-101B-9397-08002B2CF9AE}" pid="172" name="IVID487AE45D">
    <vt:lpwstr/>
  </property>
  <property fmtid="{D5CDD505-2E9C-101B-9397-08002B2CF9AE}" pid="173" name="IVID9814B48D">
    <vt:lpwstr/>
  </property>
  <property fmtid="{D5CDD505-2E9C-101B-9397-08002B2CF9AE}" pid="174" name="IVIDCCE7DC23">
    <vt:lpwstr/>
  </property>
  <property fmtid="{D5CDD505-2E9C-101B-9397-08002B2CF9AE}" pid="175" name="IVIDC08AE90E">
    <vt:lpwstr/>
  </property>
  <property fmtid="{D5CDD505-2E9C-101B-9397-08002B2CF9AE}" pid="176" name="IVID548D2AA1">
    <vt:lpwstr/>
  </property>
  <property fmtid="{D5CDD505-2E9C-101B-9397-08002B2CF9AE}" pid="177" name="IVID4823">
    <vt:lpwstr/>
  </property>
  <property fmtid="{D5CDD505-2E9C-101B-9397-08002B2CF9AE}" pid="178" name="IVID563693E4">
    <vt:lpwstr/>
  </property>
  <property fmtid="{D5CDD505-2E9C-101B-9397-08002B2CF9AE}" pid="179" name="IVIDCA8340AC">
    <vt:lpwstr/>
  </property>
  <property fmtid="{D5CDD505-2E9C-101B-9397-08002B2CF9AE}" pid="180" name="IVID46575F96">
    <vt:lpwstr/>
  </property>
  <property fmtid="{D5CDD505-2E9C-101B-9397-08002B2CF9AE}" pid="181" name="IVIDBA9D53E1">
    <vt:lpwstr/>
  </property>
  <property fmtid="{D5CDD505-2E9C-101B-9397-08002B2CF9AE}" pid="182" name="IVID966020AD">
    <vt:lpwstr/>
  </property>
  <property fmtid="{D5CDD505-2E9C-101B-9397-08002B2CF9AE}" pid="183" name="IVID8269DF02">
    <vt:lpwstr/>
  </property>
  <property fmtid="{D5CDD505-2E9C-101B-9397-08002B2CF9AE}" pid="184" name="IVIDC015BD51">
    <vt:lpwstr/>
  </property>
  <property fmtid="{D5CDD505-2E9C-101B-9397-08002B2CF9AE}" pid="185" name="IVID4C7171E">
    <vt:lpwstr/>
  </property>
  <property fmtid="{D5CDD505-2E9C-101B-9397-08002B2CF9AE}" pid="186" name="IVIDF2D5B556">
    <vt:lpwstr/>
  </property>
  <property fmtid="{D5CDD505-2E9C-101B-9397-08002B2CF9AE}" pid="187" name="IVID180887C3">
    <vt:lpwstr/>
  </property>
  <property fmtid="{D5CDD505-2E9C-101B-9397-08002B2CF9AE}" pid="188" name="IVIDE0F9889F">
    <vt:lpwstr/>
  </property>
  <property fmtid="{D5CDD505-2E9C-101B-9397-08002B2CF9AE}" pid="189" name="IVIDDA99BCC9">
    <vt:lpwstr/>
  </property>
  <property fmtid="{D5CDD505-2E9C-101B-9397-08002B2CF9AE}" pid="190" name="IVIDEB0CC">
    <vt:lpwstr/>
  </property>
  <property fmtid="{D5CDD505-2E9C-101B-9397-08002B2CF9AE}" pid="191" name="IVID64B3DEE2">
    <vt:lpwstr/>
  </property>
  <property fmtid="{D5CDD505-2E9C-101B-9397-08002B2CF9AE}" pid="192" name="IVIDC0E5902D">
    <vt:lpwstr/>
  </property>
  <property fmtid="{D5CDD505-2E9C-101B-9397-08002B2CF9AE}" pid="193" name="IVID7C9CD8">
    <vt:lpwstr/>
  </property>
  <property fmtid="{D5CDD505-2E9C-101B-9397-08002B2CF9AE}" pid="194" name="IVID94568534">
    <vt:lpwstr/>
  </property>
  <property fmtid="{D5CDD505-2E9C-101B-9397-08002B2CF9AE}" pid="195" name="IVIDF8FAB456">
    <vt:lpwstr/>
  </property>
  <property fmtid="{D5CDD505-2E9C-101B-9397-08002B2CF9AE}" pid="196" name="IVIDEC6D2A5F">
    <vt:lpwstr/>
  </property>
  <property fmtid="{D5CDD505-2E9C-101B-9397-08002B2CF9AE}" pid="197" name="IVID243DC151">
    <vt:lpwstr/>
  </property>
  <property fmtid="{D5CDD505-2E9C-101B-9397-08002B2CF9AE}" pid="198" name="IVIDA840EE93">
    <vt:lpwstr/>
  </property>
  <property fmtid="{D5CDD505-2E9C-101B-9397-08002B2CF9AE}" pid="199" name="IVID2421CA8D">
    <vt:lpwstr/>
  </property>
  <property fmtid="{D5CDD505-2E9C-101B-9397-08002B2CF9AE}" pid="200" name="IVID100760BB">
    <vt:lpwstr/>
  </property>
  <property fmtid="{D5CDD505-2E9C-101B-9397-08002B2CF9AE}" pid="201" name="IVID4B8B6A1">
    <vt:lpwstr/>
  </property>
  <property fmtid="{D5CDD505-2E9C-101B-9397-08002B2CF9AE}" pid="202" name="IVID8317B23">
    <vt:lpwstr/>
  </property>
  <property fmtid="{D5CDD505-2E9C-101B-9397-08002B2CF9AE}" pid="203" name="IVIDAA9110BA">
    <vt:lpwstr/>
  </property>
  <property fmtid="{D5CDD505-2E9C-101B-9397-08002B2CF9AE}" pid="204" name="IVID7A8D9DC5">
    <vt:lpwstr/>
  </property>
  <property fmtid="{D5CDD505-2E9C-101B-9397-08002B2CF9AE}" pid="205" name="IVIDD8B5E">
    <vt:lpwstr/>
  </property>
  <property fmtid="{D5CDD505-2E9C-101B-9397-08002B2CF9AE}" pid="206" name="IVIDA82391F2">
    <vt:lpwstr/>
  </property>
  <property fmtid="{D5CDD505-2E9C-101B-9397-08002B2CF9AE}" pid="207" name="IVID940F8B5C">
    <vt:lpwstr/>
  </property>
  <property fmtid="{D5CDD505-2E9C-101B-9397-08002B2CF9AE}" pid="208" name="IVID9154B7">
    <vt:lpwstr/>
  </property>
  <property fmtid="{D5CDD505-2E9C-101B-9397-08002B2CF9AE}" pid="209" name="IVIDC0383181">
    <vt:lpwstr/>
  </property>
  <property fmtid="{D5CDD505-2E9C-101B-9397-08002B2CF9AE}" pid="210" name="IVIDA82AB46D">
    <vt:lpwstr/>
  </property>
  <property fmtid="{D5CDD505-2E9C-101B-9397-08002B2CF9AE}" pid="211" name="IVIDE83D4A1E">
    <vt:lpwstr/>
  </property>
  <property fmtid="{D5CDD505-2E9C-101B-9397-08002B2CF9AE}" pid="212" name="IVID8CF2C03">
    <vt:lpwstr/>
  </property>
  <property fmtid="{D5CDD505-2E9C-101B-9397-08002B2CF9AE}" pid="213" name="IVIDFE2F5680">
    <vt:lpwstr/>
  </property>
  <property fmtid="{D5CDD505-2E9C-101B-9397-08002B2CF9AE}" pid="214" name="IVIDEABCF054">
    <vt:lpwstr/>
  </property>
  <property fmtid="{D5CDD505-2E9C-101B-9397-08002B2CF9AE}" pid="215" name="IVIDC495490D">
    <vt:lpwstr/>
  </property>
  <property fmtid="{D5CDD505-2E9C-101B-9397-08002B2CF9AE}" pid="216" name="IVIDCA5A1464">
    <vt:lpwstr/>
  </property>
  <property fmtid="{D5CDD505-2E9C-101B-9397-08002B2CF9AE}" pid="217" name="IVID102F37D9">
    <vt:lpwstr/>
  </property>
  <property fmtid="{D5CDD505-2E9C-101B-9397-08002B2CF9AE}" pid="218" name="IVID9CAA521C">
    <vt:lpwstr/>
  </property>
  <property fmtid="{D5CDD505-2E9C-101B-9397-08002B2CF9AE}" pid="219" name="IVID423F7E1">
    <vt:lpwstr/>
  </property>
  <property fmtid="{D5CDD505-2E9C-101B-9397-08002B2CF9AE}" pid="220" name="IVIDD2065700">
    <vt:lpwstr/>
  </property>
  <property fmtid="{D5CDD505-2E9C-101B-9397-08002B2CF9AE}" pid="221" name="IVIDF0E031FB">
    <vt:lpwstr/>
  </property>
  <property fmtid="{D5CDD505-2E9C-101B-9397-08002B2CF9AE}" pid="222" name="IVIDECC5D731">
    <vt:lpwstr/>
  </property>
  <property fmtid="{D5CDD505-2E9C-101B-9397-08002B2CF9AE}" pid="223" name="IVIDFA215F90">
    <vt:lpwstr/>
  </property>
  <property fmtid="{D5CDD505-2E9C-101B-9397-08002B2CF9AE}" pid="224" name="IVID4A3C7010">
    <vt:lpwstr/>
  </property>
  <property fmtid="{D5CDD505-2E9C-101B-9397-08002B2CF9AE}" pid="225" name="IVIDA80A3966">
    <vt:lpwstr/>
  </property>
  <property fmtid="{D5CDD505-2E9C-101B-9397-08002B2CF9AE}" pid="226" name="IVID48C576F4">
    <vt:lpwstr/>
  </property>
  <property fmtid="{D5CDD505-2E9C-101B-9397-08002B2CF9AE}" pid="227" name="IVID1AE4F">
    <vt:lpwstr/>
  </property>
  <property fmtid="{D5CDD505-2E9C-101B-9397-08002B2CF9AE}" pid="228" name="IVID540AEE92">
    <vt:lpwstr/>
  </property>
  <property fmtid="{D5CDD505-2E9C-101B-9397-08002B2CF9AE}" pid="229" name="IVID127629F8">
    <vt:lpwstr/>
  </property>
  <property fmtid="{D5CDD505-2E9C-101B-9397-08002B2CF9AE}" pid="230" name="IVIDAE20C372">
    <vt:lpwstr/>
  </property>
  <property fmtid="{D5CDD505-2E9C-101B-9397-08002B2CF9AE}" pid="231" name="IVIDC4AC9C50">
    <vt:lpwstr/>
  </property>
  <property fmtid="{D5CDD505-2E9C-101B-9397-08002B2CF9AE}" pid="232" name="IVIDE8E5C028">
    <vt:lpwstr/>
  </property>
  <property fmtid="{D5CDD505-2E9C-101B-9397-08002B2CF9AE}" pid="233" name="IVIDA2FABA34">
    <vt:lpwstr/>
  </property>
  <property fmtid="{D5CDD505-2E9C-101B-9397-08002B2CF9AE}" pid="234" name="IVID1810AA5F">
    <vt:lpwstr/>
  </property>
  <property fmtid="{D5CDD505-2E9C-101B-9397-08002B2CF9AE}" pid="235" name="IVIDB6CB4E40">
    <vt:lpwstr/>
  </property>
  <property fmtid="{D5CDD505-2E9C-101B-9397-08002B2CF9AE}" pid="236" name="IVID969DE747">
    <vt:lpwstr/>
  </property>
  <property fmtid="{D5CDD505-2E9C-101B-9397-08002B2CF9AE}" pid="237" name="IVID81889">
    <vt:lpwstr/>
  </property>
  <property fmtid="{D5CDD505-2E9C-101B-9397-08002B2CF9AE}" pid="238" name="IVIDE2D8B4A7">
    <vt:lpwstr/>
  </property>
  <property fmtid="{D5CDD505-2E9C-101B-9397-08002B2CF9AE}" pid="239" name="IVIDC6A265A3">
    <vt:lpwstr/>
  </property>
  <property fmtid="{D5CDD505-2E9C-101B-9397-08002B2CF9AE}" pid="240" name="IVIDC6F25A83">
    <vt:lpwstr/>
  </property>
  <property fmtid="{D5CDD505-2E9C-101B-9397-08002B2CF9AE}" pid="241" name="IVIDA0B4C5CA">
    <vt:lpwstr/>
  </property>
  <property fmtid="{D5CDD505-2E9C-101B-9397-08002B2CF9AE}" pid="242" name="IVIDC8128561">
    <vt:lpwstr/>
  </property>
  <property fmtid="{D5CDD505-2E9C-101B-9397-08002B2CF9AE}" pid="243" name="IVID2070213">
    <vt:lpwstr/>
  </property>
  <property fmtid="{D5CDD505-2E9C-101B-9397-08002B2CF9AE}" pid="244" name="IVID1041C36C">
    <vt:lpwstr/>
  </property>
  <property fmtid="{D5CDD505-2E9C-101B-9397-08002B2CF9AE}" pid="245" name="IVIDDE54915E">
    <vt:lpwstr/>
  </property>
  <property fmtid="{D5CDD505-2E9C-101B-9397-08002B2CF9AE}" pid="246" name="IVIDDE6DD04C">
    <vt:lpwstr/>
  </property>
  <property fmtid="{D5CDD505-2E9C-101B-9397-08002B2CF9AE}" pid="247" name="IVIDE0C647CC">
    <vt:lpwstr/>
  </property>
  <property fmtid="{D5CDD505-2E9C-101B-9397-08002B2CF9AE}" pid="248" name="IVIDFA7BD16F">
    <vt:lpwstr/>
  </property>
  <property fmtid="{D5CDD505-2E9C-101B-9397-08002B2CF9AE}" pid="249" name="IVIDEADBE3D1">
    <vt:lpwstr/>
  </property>
  <property fmtid="{D5CDD505-2E9C-101B-9397-08002B2CF9AE}" pid="250" name="IVID92525DDF">
    <vt:lpwstr/>
  </property>
  <property fmtid="{D5CDD505-2E9C-101B-9397-08002B2CF9AE}" pid="251" name="IVIDAC1EDA">
    <vt:lpwstr/>
  </property>
  <property fmtid="{D5CDD505-2E9C-101B-9397-08002B2CF9AE}" pid="252" name="IVID4837227B">
    <vt:lpwstr/>
  </property>
  <property fmtid="{D5CDD505-2E9C-101B-9397-08002B2CF9AE}" pid="253" name="IVID8C9B1887">
    <vt:lpwstr/>
  </property>
  <property fmtid="{D5CDD505-2E9C-101B-9397-08002B2CF9AE}" pid="254" name="IVID480A0C4D">
    <vt:lpwstr/>
  </property>
  <property fmtid="{D5CDD505-2E9C-101B-9397-08002B2CF9AE}" pid="255" name="IVID5ABC2251">
    <vt:lpwstr/>
  </property>
  <property fmtid="{D5CDD505-2E9C-101B-9397-08002B2CF9AE}" pid="256" name="IVIDE8C7A795">
    <vt:lpwstr/>
  </property>
  <property fmtid="{D5CDD505-2E9C-101B-9397-08002B2CF9AE}" pid="257" name="IVIDB4D0BB54">
    <vt:lpwstr/>
  </property>
  <property fmtid="{D5CDD505-2E9C-101B-9397-08002B2CF9AE}" pid="258" name="IVIDF8166095">
    <vt:lpwstr/>
  </property>
  <property fmtid="{D5CDD505-2E9C-101B-9397-08002B2CF9AE}" pid="259" name="IVID2E619C6B">
    <vt:lpwstr/>
  </property>
  <property fmtid="{D5CDD505-2E9C-101B-9397-08002B2CF9AE}" pid="260" name="IVID2EC99207">
    <vt:lpwstr/>
  </property>
  <property fmtid="{D5CDD505-2E9C-101B-9397-08002B2CF9AE}" pid="261" name="IVID586E5E33">
    <vt:lpwstr/>
  </property>
  <property fmtid="{D5CDD505-2E9C-101B-9397-08002B2CF9AE}" pid="262" name="IVID9C9CE162">
    <vt:lpwstr/>
  </property>
  <property fmtid="{D5CDD505-2E9C-101B-9397-08002B2CF9AE}" pid="263" name="IVIDC33A459">
    <vt:lpwstr/>
  </property>
  <property fmtid="{D5CDD505-2E9C-101B-9397-08002B2CF9AE}" pid="264" name="IVID78C36B05">
    <vt:lpwstr/>
  </property>
  <property fmtid="{D5CDD505-2E9C-101B-9397-08002B2CF9AE}" pid="265" name="IVID18901EEF">
    <vt:lpwstr/>
  </property>
  <property fmtid="{D5CDD505-2E9C-101B-9397-08002B2CF9AE}" pid="266" name="IVID5894B63F">
    <vt:lpwstr/>
  </property>
  <property fmtid="{D5CDD505-2E9C-101B-9397-08002B2CF9AE}" pid="267" name="IVID3ED24F4E">
    <vt:lpwstr/>
  </property>
  <property fmtid="{D5CDD505-2E9C-101B-9397-08002B2CF9AE}" pid="268" name="IVIDE45A41A3">
    <vt:lpwstr/>
  </property>
  <property fmtid="{D5CDD505-2E9C-101B-9397-08002B2CF9AE}" pid="269" name="IVID642F2367">
    <vt:lpwstr/>
  </property>
  <property fmtid="{D5CDD505-2E9C-101B-9397-08002B2CF9AE}" pid="270" name="IVID9A0D18DA">
    <vt:lpwstr/>
  </property>
  <property fmtid="{D5CDD505-2E9C-101B-9397-08002B2CF9AE}" pid="271" name="IVID96E4274F">
    <vt:lpwstr/>
  </property>
  <property fmtid="{D5CDD505-2E9C-101B-9397-08002B2CF9AE}" pid="272" name="IVIDEA126FC4">
    <vt:lpwstr/>
  </property>
  <property fmtid="{D5CDD505-2E9C-101B-9397-08002B2CF9AE}" pid="273" name="IVIDB6E41A25">
    <vt:lpwstr/>
  </property>
  <property fmtid="{D5CDD505-2E9C-101B-9397-08002B2CF9AE}" pid="274" name="IVID98D0A774">
    <vt:lpwstr/>
  </property>
  <property fmtid="{D5CDD505-2E9C-101B-9397-08002B2CF9AE}" pid="275" name="IVIDA0AD4F53">
    <vt:lpwstr/>
  </property>
  <property fmtid="{D5CDD505-2E9C-101B-9397-08002B2CF9AE}" pid="276" name="IVID2AB6FC62">
    <vt:lpwstr/>
  </property>
  <property fmtid="{D5CDD505-2E9C-101B-9397-08002B2CF9AE}" pid="277" name="IVID1EABF2C7">
    <vt:lpwstr/>
  </property>
  <property fmtid="{D5CDD505-2E9C-101B-9397-08002B2CF9AE}" pid="278" name="IVID8C6A0D5A">
    <vt:lpwstr/>
  </property>
  <property fmtid="{D5CDD505-2E9C-101B-9397-08002B2CF9AE}" pid="279" name="IVID6AE78B08">
    <vt:lpwstr/>
  </property>
  <property fmtid="{D5CDD505-2E9C-101B-9397-08002B2CF9AE}" pid="280" name="IVIDB2C78BEF">
    <vt:lpwstr/>
  </property>
  <property fmtid="{D5CDD505-2E9C-101B-9397-08002B2CF9AE}" pid="281" name="IVID6CD672D0">
    <vt:lpwstr/>
  </property>
  <property fmtid="{D5CDD505-2E9C-101B-9397-08002B2CF9AE}" pid="282" name="IVID7E902B95">
    <vt:lpwstr/>
  </property>
  <property fmtid="{D5CDD505-2E9C-101B-9397-08002B2CF9AE}" pid="283" name="IVIDA0310CC6">
    <vt:lpwstr/>
  </property>
  <property fmtid="{D5CDD505-2E9C-101B-9397-08002B2CF9AE}" pid="284" name="IVID92CE7FD4">
    <vt:lpwstr/>
  </property>
  <property fmtid="{D5CDD505-2E9C-101B-9397-08002B2CF9AE}" pid="285" name="IVIDC48E15FE">
    <vt:lpwstr/>
  </property>
  <property fmtid="{D5CDD505-2E9C-101B-9397-08002B2CF9AE}" pid="286" name="IVIDC6E10716">
    <vt:lpwstr/>
  </property>
  <property fmtid="{D5CDD505-2E9C-101B-9397-08002B2CF9AE}" pid="287" name="IVID7B907">
    <vt:lpwstr/>
  </property>
  <property fmtid="{D5CDD505-2E9C-101B-9397-08002B2CF9AE}" pid="288" name="IVID12A70">
    <vt:lpwstr/>
  </property>
  <property fmtid="{D5CDD505-2E9C-101B-9397-08002B2CF9AE}" pid="289" name="IVID84113DCF">
    <vt:lpwstr/>
  </property>
  <property fmtid="{D5CDD505-2E9C-101B-9397-08002B2CF9AE}" pid="290" name="IVID88309F8">
    <vt:lpwstr/>
  </property>
  <property fmtid="{D5CDD505-2E9C-101B-9397-08002B2CF9AE}" pid="291" name="IVID844B2036">
    <vt:lpwstr/>
  </property>
  <property fmtid="{D5CDD505-2E9C-101B-9397-08002B2CF9AE}" pid="292" name="IVID70E39E73">
    <vt:lpwstr/>
  </property>
  <property fmtid="{D5CDD505-2E9C-101B-9397-08002B2CF9AE}" pid="293" name="IVIDA81E0A7F">
    <vt:lpwstr/>
  </property>
  <property fmtid="{D5CDD505-2E9C-101B-9397-08002B2CF9AE}" pid="294" name="IVIDAB724">
    <vt:lpwstr/>
  </property>
  <property fmtid="{D5CDD505-2E9C-101B-9397-08002B2CF9AE}" pid="295" name="IVIDB8814F9B">
    <vt:lpwstr/>
  </property>
  <property fmtid="{D5CDD505-2E9C-101B-9397-08002B2CF9AE}" pid="296" name="IVID8430A2A3">
    <vt:lpwstr/>
  </property>
  <property fmtid="{D5CDD505-2E9C-101B-9397-08002B2CF9AE}" pid="297" name="IVID42641">
    <vt:lpwstr/>
  </property>
  <property fmtid="{D5CDD505-2E9C-101B-9397-08002B2CF9AE}" pid="298" name="IVIDA03B3161">
    <vt:lpwstr/>
  </property>
  <property fmtid="{D5CDD505-2E9C-101B-9397-08002B2CF9AE}" pid="299" name="IVIDC85CDF24">
    <vt:lpwstr/>
  </property>
  <property fmtid="{D5CDD505-2E9C-101B-9397-08002B2CF9AE}" pid="300" name="IVID78627C3E">
    <vt:lpwstr/>
  </property>
  <property fmtid="{D5CDD505-2E9C-101B-9397-08002B2CF9AE}" pid="301" name="IVID4A6E1B85">
    <vt:lpwstr/>
  </property>
  <property fmtid="{D5CDD505-2E9C-101B-9397-08002B2CF9AE}" pid="302" name="IVID24349CD7">
    <vt:lpwstr/>
  </property>
  <property fmtid="{D5CDD505-2E9C-101B-9397-08002B2CF9AE}" pid="303" name="IVID34F1ADD5">
    <vt:lpwstr/>
  </property>
  <property fmtid="{D5CDD505-2E9C-101B-9397-08002B2CF9AE}" pid="304" name="IVID5677D991">
    <vt:lpwstr/>
  </property>
  <property fmtid="{D5CDD505-2E9C-101B-9397-08002B2CF9AE}" pid="305" name="IVIDBC4E92DC">
    <vt:lpwstr/>
  </property>
  <property fmtid="{D5CDD505-2E9C-101B-9397-08002B2CF9AE}" pid="306" name="IVID54E175EB">
    <vt:lpwstr/>
  </property>
  <property fmtid="{D5CDD505-2E9C-101B-9397-08002B2CF9AE}" pid="307" name="IVIDCC0EC33B">
    <vt:lpwstr/>
  </property>
  <property fmtid="{D5CDD505-2E9C-101B-9397-08002B2CF9AE}" pid="308" name="IVID20ADBB4A">
    <vt:lpwstr/>
  </property>
  <property fmtid="{D5CDD505-2E9C-101B-9397-08002B2CF9AE}" pid="309" name="IVID1CED6035">
    <vt:lpwstr/>
  </property>
  <property fmtid="{D5CDD505-2E9C-101B-9397-08002B2CF9AE}" pid="310" name="IVID94E2962C">
    <vt:lpwstr/>
  </property>
  <property fmtid="{D5CDD505-2E9C-101B-9397-08002B2CF9AE}" pid="311" name="IVID34FE8">
    <vt:lpwstr/>
  </property>
  <property fmtid="{D5CDD505-2E9C-101B-9397-08002B2CF9AE}" pid="312" name="IVID4085BD86">
    <vt:lpwstr/>
  </property>
  <property fmtid="{D5CDD505-2E9C-101B-9397-08002B2CF9AE}" pid="313" name="IVID85279">
    <vt:lpwstr/>
  </property>
  <property fmtid="{D5CDD505-2E9C-101B-9397-08002B2CF9AE}" pid="314" name="IVIDF429F314">
    <vt:lpwstr/>
  </property>
  <property fmtid="{D5CDD505-2E9C-101B-9397-08002B2CF9AE}" pid="315" name="IVIDF02D471A">
    <vt:lpwstr/>
  </property>
  <property fmtid="{D5CDD505-2E9C-101B-9397-08002B2CF9AE}" pid="316" name="IVID53E71">
    <vt:lpwstr/>
  </property>
  <property fmtid="{D5CDD505-2E9C-101B-9397-08002B2CF9AE}" pid="317" name="IVID445C4715">
    <vt:lpwstr/>
  </property>
  <property fmtid="{D5CDD505-2E9C-101B-9397-08002B2CF9AE}" pid="318" name="IVID54CCE53B">
    <vt:lpwstr/>
  </property>
  <property fmtid="{D5CDD505-2E9C-101B-9397-08002B2CF9AE}" pid="319" name="IVID70F0CC05">
    <vt:lpwstr/>
  </property>
  <property fmtid="{D5CDD505-2E9C-101B-9397-08002B2CF9AE}" pid="320" name="IVID4C47B98B">
    <vt:lpwstr/>
  </property>
  <property fmtid="{D5CDD505-2E9C-101B-9397-08002B2CF9AE}" pid="321" name="IVID64DD300F">
    <vt:lpwstr/>
  </property>
  <property fmtid="{D5CDD505-2E9C-101B-9397-08002B2CF9AE}" pid="322" name="IVID709FB7E7">
    <vt:lpwstr/>
  </property>
  <property fmtid="{D5CDD505-2E9C-101B-9397-08002B2CF9AE}" pid="323" name="IVIDD07946C9">
    <vt:lpwstr/>
  </property>
  <property fmtid="{D5CDD505-2E9C-101B-9397-08002B2CF9AE}" pid="324" name="IVIDC414E709">
    <vt:lpwstr/>
  </property>
  <property fmtid="{D5CDD505-2E9C-101B-9397-08002B2CF9AE}" pid="325" name="IVIDB4D2B318">
    <vt:lpwstr/>
  </property>
  <property fmtid="{D5CDD505-2E9C-101B-9397-08002B2CF9AE}" pid="326" name="IVIDC46C1A88">
    <vt:lpwstr/>
  </property>
  <property fmtid="{D5CDD505-2E9C-101B-9397-08002B2CF9AE}" pid="327" name="IVID3891A76D">
    <vt:lpwstr/>
  </property>
  <property fmtid="{D5CDD505-2E9C-101B-9397-08002B2CF9AE}" pid="328" name="IVID3473CD18">
    <vt:lpwstr/>
  </property>
  <property fmtid="{D5CDD505-2E9C-101B-9397-08002B2CF9AE}" pid="329" name="IVID58D17555">
    <vt:lpwstr/>
  </property>
  <property fmtid="{D5CDD505-2E9C-101B-9397-08002B2CF9AE}" pid="330" name="IVID9C01D0AB">
    <vt:lpwstr/>
  </property>
  <property fmtid="{D5CDD505-2E9C-101B-9397-08002B2CF9AE}" pid="331" name="IVIDFC2363B9">
    <vt:lpwstr/>
  </property>
  <property fmtid="{D5CDD505-2E9C-101B-9397-08002B2CF9AE}" pid="332" name="IVIDFEBF727D">
    <vt:lpwstr/>
  </property>
  <property fmtid="{D5CDD505-2E9C-101B-9397-08002B2CF9AE}" pid="333" name="IVID80A97">
    <vt:lpwstr/>
  </property>
  <property fmtid="{D5CDD505-2E9C-101B-9397-08002B2CF9AE}" pid="334" name="IVIDCC24D81F">
    <vt:lpwstr/>
  </property>
  <property fmtid="{D5CDD505-2E9C-101B-9397-08002B2CF9AE}" pid="335" name="IVID84F7">
    <vt:lpwstr/>
  </property>
  <property fmtid="{D5CDD505-2E9C-101B-9397-08002B2CF9AE}" pid="336" name="IVIDA8CC5727">
    <vt:lpwstr/>
  </property>
  <property fmtid="{D5CDD505-2E9C-101B-9397-08002B2CF9AE}" pid="337" name="IVID6821E94F">
    <vt:lpwstr/>
  </property>
  <property fmtid="{D5CDD505-2E9C-101B-9397-08002B2CF9AE}" pid="338" name="IVIDB058835B">
    <vt:lpwstr/>
  </property>
  <property fmtid="{D5CDD505-2E9C-101B-9397-08002B2CF9AE}" pid="339" name="IVID5083E8F7">
    <vt:lpwstr/>
  </property>
  <property fmtid="{D5CDD505-2E9C-101B-9397-08002B2CF9AE}" pid="340" name="IVID68A2715D">
    <vt:lpwstr/>
  </property>
  <property fmtid="{D5CDD505-2E9C-101B-9397-08002B2CF9AE}" pid="341" name="IVIDE6899">
    <vt:lpwstr/>
  </property>
  <property fmtid="{D5CDD505-2E9C-101B-9397-08002B2CF9AE}" pid="342" name="IVIDDA9572FB">
    <vt:lpwstr/>
  </property>
  <property fmtid="{D5CDD505-2E9C-101B-9397-08002B2CF9AE}" pid="343" name="IVID3EF01BA9">
    <vt:lpwstr/>
  </property>
  <property fmtid="{D5CDD505-2E9C-101B-9397-08002B2CF9AE}" pid="344" name="IVID21BE0B9">
    <vt:lpwstr/>
  </property>
  <property fmtid="{D5CDD505-2E9C-101B-9397-08002B2CF9AE}" pid="345" name="IVID40F41219">
    <vt:lpwstr/>
  </property>
  <property fmtid="{D5CDD505-2E9C-101B-9397-08002B2CF9AE}" pid="346" name="IVID660E51CB">
    <vt:lpwstr/>
  </property>
  <property fmtid="{D5CDD505-2E9C-101B-9397-08002B2CF9AE}" pid="347" name="IVID4C5CC2D0">
    <vt:lpwstr/>
  </property>
  <property fmtid="{D5CDD505-2E9C-101B-9397-08002B2CF9AE}" pid="348" name="IVID547E8153">
    <vt:lpwstr/>
  </property>
  <property fmtid="{D5CDD505-2E9C-101B-9397-08002B2CF9AE}" pid="349" name="IVIDE018F720">
    <vt:lpwstr/>
  </property>
  <property fmtid="{D5CDD505-2E9C-101B-9397-08002B2CF9AE}" pid="350" name="IVIDFCF0DB8D">
    <vt:lpwstr/>
  </property>
  <property fmtid="{D5CDD505-2E9C-101B-9397-08002B2CF9AE}" pid="351" name="IVID72E5FBB8">
    <vt:lpwstr/>
  </property>
  <property fmtid="{D5CDD505-2E9C-101B-9397-08002B2CF9AE}" pid="352" name="IVID324A5D8F">
    <vt:lpwstr/>
  </property>
  <property fmtid="{D5CDD505-2E9C-101B-9397-08002B2CF9AE}" pid="353" name="IVIDFCC88">
    <vt:lpwstr/>
  </property>
  <property fmtid="{D5CDD505-2E9C-101B-9397-08002B2CF9AE}" pid="354" name="IVID422D03FB">
    <vt:lpwstr/>
  </property>
  <property fmtid="{D5CDD505-2E9C-101B-9397-08002B2CF9AE}" pid="355" name="IVIDF250D4A2">
    <vt:lpwstr/>
  </property>
  <property fmtid="{D5CDD505-2E9C-101B-9397-08002B2CF9AE}" pid="356" name="IVIDCAFA06B4">
    <vt:lpwstr/>
  </property>
  <property fmtid="{D5CDD505-2E9C-101B-9397-08002B2CF9AE}" pid="357" name="IVID40F97C2F">
    <vt:lpwstr/>
  </property>
  <property fmtid="{D5CDD505-2E9C-101B-9397-08002B2CF9AE}" pid="358" name="IVIDA6AFFA52">
    <vt:lpwstr/>
  </property>
  <property fmtid="{D5CDD505-2E9C-101B-9397-08002B2CF9AE}" pid="359" name="IVID869F2A89">
    <vt:lpwstr/>
  </property>
  <property fmtid="{D5CDD505-2E9C-101B-9397-08002B2CF9AE}" pid="360" name="IVID5680D554">
    <vt:lpwstr/>
  </property>
  <property fmtid="{D5CDD505-2E9C-101B-9397-08002B2CF9AE}" pid="361" name="IVID608CE">
    <vt:lpwstr/>
  </property>
  <property fmtid="{D5CDD505-2E9C-101B-9397-08002B2CF9AE}" pid="362" name="IVID941DC273">
    <vt:lpwstr/>
  </property>
  <property fmtid="{D5CDD505-2E9C-101B-9397-08002B2CF9AE}" pid="363" name="IVIDAE2E1422">
    <vt:lpwstr/>
  </property>
  <property fmtid="{D5CDD505-2E9C-101B-9397-08002B2CF9AE}" pid="364" name="IVID1EC4D6BF">
    <vt:lpwstr/>
  </property>
  <property fmtid="{D5CDD505-2E9C-101B-9397-08002B2CF9AE}" pid="365" name="IVID1A642D8A">
    <vt:lpwstr/>
  </property>
  <property fmtid="{D5CDD505-2E9C-101B-9397-08002B2CF9AE}" pid="366" name="IVIDD413E96A">
    <vt:lpwstr/>
  </property>
  <property fmtid="{D5CDD505-2E9C-101B-9397-08002B2CF9AE}" pid="367" name="IVIDD025AE6F">
    <vt:lpwstr/>
  </property>
  <property fmtid="{D5CDD505-2E9C-101B-9397-08002B2CF9AE}" pid="368" name="IVID162722B5">
    <vt:lpwstr/>
  </property>
  <property fmtid="{D5CDD505-2E9C-101B-9397-08002B2CF9AE}" pid="369" name="IVIDC0380732">
    <vt:lpwstr/>
  </property>
  <property fmtid="{D5CDD505-2E9C-101B-9397-08002B2CF9AE}" pid="370" name="IVID2C28">
    <vt:lpwstr/>
  </property>
  <property fmtid="{D5CDD505-2E9C-101B-9397-08002B2CF9AE}" pid="371" name="IVID88F6682B">
    <vt:lpwstr/>
  </property>
  <property fmtid="{D5CDD505-2E9C-101B-9397-08002B2CF9AE}" pid="372" name="IVID3C7853EE">
    <vt:lpwstr/>
  </property>
  <property fmtid="{D5CDD505-2E9C-101B-9397-08002B2CF9AE}" pid="373" name="IVID92C55F05">
    <vt:lpwstr/>
  </property>
  <property fmtid="{D5CDD505-2E9C-101B-9397-08002B2CF9AE}" pid="374" name="IVID882D43E0">
    <vt:lpwstr/>
  </property>
  <property fmtid="{D5CDD505-2E9C-101B-9397-08002B2CF9AE}" pid="375" name="IVID7EFF510C">
    <vt:lpwstr/>
  </property>
  <property fmtid="{D5CDD505-2E9C-101B-9397-08002B2CF9AE}" pid="376" name="IVIDBC39FB51">
    <vt:lpwstr/>
  </property>
  <property fmtid="{D5CDD505-2E9C-101B-9397-08002B2CF9AE}" pid="377" name="IVIDC5F14CF">
    <vt:lpwstr/>
  </property>
  <property fmtid="{D5CDD505-2E9C-101B-9397-08002B2CF9AE}" pid="378" name="IVID56CF5929">
    <vt:lpwstr/>
  </property>
  <property fmtid="{D5CDD505-2E9C-101B-9397-08002B2CF9AE}" pid="379" name="IVID32613B72">
    <vt:lpwstr/>
  </property>
  <property fmtid="{D5CDD505-2E9C-101B-9397-08002B2CF9AE}" pid="380" name="IVIDA08AE67E">
    <vt:lpwstr/>
  </property>
  <property fmtid="{D5CDD505-2E9C-101B-9397-08002B2CF9AE}" pid="381" name="IVID18A17201">
    <vt:lpwstr/>
  </property>
  <property fmtid="{D5CDD505-2E9C-101B-9397-08002B2CF9AE}" pid="382" name="IVIDFC1762DD">
    <vt:lpwstr/>
  </property>
  <property fmtid="{D5CDD505-2E9C-101B-9397-08002B2CF9AE}" pid="383" name="IVID42EF2316">
    <vt:lpwstr/>
  </property>
  <property fmtid="{D5CDD505-2E9C-101B-9397-08002B2CF9AE}" pid="384" name="IVID268F4603">
    <vt:lpwstr/>
  </property>
  <property fmtid="{D5CDD505-2E9C-101B-9397-08002B2CF9AE}" pid="385" name="IVIDF25A23F9">
    <vt:lpwstr/>
  </property>
  <property fmtid="{D5CDD505-2E9C-101B-9397-08002B2CF9AE}" pid="386" name="IVID4039AE3E">
    <vt:lpwstr/>
  </property>
  <property fmtid="{D5CDD505-2E9C-101B-9397-08002B2CF9AE}" pid="387" name="IVID3E780">
    <vt:lpwstr/>
  </property>
  <property fmtid="{D5CDD505-2E9C-101B-9397-08002B2CF9AE}" pid="388" name="IVIDF0B2CF87">
    <vt:lpwstr/>
  </property>
  <property fmtid="{D5CDD505-2E9C-101B-9397-08002B2CF9AE}" pid="389" name="IVID56131D93">
    <vt:lpwstr/>
  </property>
  <property fmtid="{D5CDD505-2E9C-101B-9397-08002B2CF9AE}" pid="390" name="IVID76D90B1E">
    <vt:lpwstr/>
  </property>
  <property fmtid="{D5CDD505-2E9C-101B-9397-08002B2CF9AE}" pid="391" name="IVID4C81D7D5">
    <vt:lpwstr/>
  </property>
  <property fmtid="{D5CDD505-2E9C-101B-9397-08002B2CF9AE}" pid="392" name="IVIDECD2575E">
    <vt:lpwstr/>
  </property>
  <property fmtid="{D5CDD505-2E9C-101B-9397-08002B2CF9AE}" pid="393" name="IVID4E0A253B">
    <vt:lpwstr/>
  </property>
  <property fmtid="{D5CDD505-2E9C-101B-9397-08002B2CF9AE}" pid="394" name="IVID3A4F94E3">
    <vt:lpwstr/>
  </property>
  <property fmtid="{D5CDD505-2E9C-101B-9397-08002B2CF9AE}" pid="395" name="IVIDF6E22122">
    <vt:lpwstr/>
  </property>
  <property fmtid="{D5CDD505-2E9C-101B-9397-08002B2CF9AE}" pid="396" name="IVID64C20DF">
    <vt:lpwstr/>
  </property>
  <property fmtid="{D5CDD505-2E9C-101B-9397-08002B2CF9AE}" pid="397" name="IVID3EC6AD7A">
    <vt:lpwstr/>
  </property>
  <property fmtid="{D5CDD505-2E9C-101B-9397-08002B2CF9AE}" pid="398" name="IVID822BAD0">
    <vt:lpwstr/>
  </property>
  <property fmtid="{D5CDD505-2E9C-101B-9397-08002B2CF9AE}" pid="399" name="IVID5A36DCB4">
    <vt:lpwstr/>
  </property>
  <property fmtid="{D5CDD505-2E9C-101B-9397-08002B2CF9AE}" pid="400" name="IVID24CA7B84">
    <vt:lpwstr/>
  </property>
  <property fmtid="{D5CDD505-2E9C-101B-9397-08002B2CF9AE}" pid="401" name="IVIDD2DB9079">
    <vt:lpwstr/>
  </property>
  <property fmtid="{D5CDD505-2E9C-101B-9397-08002B2CF9AE}" pid="402" name="IVIDE460EC67">
    <vt:lpwstr/>
  </property>
  <property fmtid="{D5CDD505-2E9C-101B-9397-08002B2CF9AE}" pid="403" name="IVIDDBAF6">
    <vt:lpwstr/>
  </property>
  <property fmtid="{D5CDD505-2E9C-101B-9397-08002B2CF9AE}" pid="404" name="IVID88F916E">
    <vt:lpwstr/>
  </property>
  <property fmtid="{D5CDD505-2E9C-101B-9397-08002B2CF9AE}" pid="405" name="IVIDB38C5">
    <vt:lpwstr/>
  </property>
  <property fmtid="{D5CDD505-2E9C-101B-9397-08002B2CF9AE}" pid="406" name="IVIDEACBA">
    <vt:lpwstr/>
  </property>
  <property fmtid="{D5CDD505-2E9C-101B-9397-08002B2CF9AE}" pid="407" name="IVIDBC16C4A6">
    <vt:lpwstr/>
  </property>
  <property fmtid="{D5CDD505-2E9C-101B-9397-08002B2CF9AE}" pid="408" name="IVID84C0FB76">
    <vt:lpwstr/>
  </property>
  <property fmtid="{D5CDD505-2E9C-101B-9397-08002B2CF9AE}" pid="409" name="IVID68B4BA6">
    <vt:lpwstr/>
  </property>
  <property fmtid="{D5CDD505-2E9C-101B-9397-08002B2CF9AE}" pid="410" name="IVID42FAADED">
    <vt:lpwstr/>
  </property>
  <property fmtid="{D5CDD505-2E9C-101B-9397-08002B2CF9AE}" pid="411" name="IVIDA89D4226">
    <vt:lpwstr/>
  </property>
  <property fmtid="{D5CDD505-2E9C-101B-9397-08002B2CF9AE}" pid="412" name="IVID50028A0C">
    <vt:lpwstr/>
  </property>
  <property fmtid="{D5CDD505-2E9C-101B-9397-08002B2CF9AE}" pid="413" name="IVID923C4660">
    <vt:lpwstr/>
  </property>
  <property fmtid="{D5CDD505-2E9C-101B-9397-08002B2CF9AE}" pid="414" name="IVIDF2BFB557">
    <vt:lpwstr/>
  </property>
  <property fmtid="{D5CDD505-2E9C-101B-9397-08002B2CF9AE}" pid="415" name="IVIDA0744BF7">
    <vt:lpwstr/>
  </property>
  <property fmtid="{D5CDD505-2E9C-101B-9397-08002B2CF9AE}" pid="416" name="IVID78096692">
    <vt:lpwstr/>
  </property>
  <property fmtid="{D5CDD505-2E9C-101B-9397-08002B2CF9AE}" pid="417" name="IVIDB67F2C71">
    <vt:lpwstr/>
  </property>
  <property fmtid="{D5CDD505-2E9C-101B-9397-08002B2CF9AE}" pid="418" name="IVIDD61FF">
    <vt:lpwstr/>
  </property>
  <property fmtid="{D5CDD505-2E9C-101B-9397-08002B2CF9AE}" pid="419" name="IVID2455F4A2">
    <vt:lpwstr/>
  </property>
  <property fmtid="{D5CDD505-2E9C-101B-9397-08002B2CF9AE}" pid="420" name="IVID7A111943">
    <vt:lpwstr/>
  </property>
  <property fmtid="{D5CDD505-2E9C-101B-9397-08002B2CF9AE}" pid="421" name="IVIDC499FD8F">
    <vt:lpwstr/>
  </property>
  <property fmtid="{D5CDD505-2E9C-101B-9397-08002B2CF9AE}" pid="422" name="IVIDB0C0B915">
    <vt:lpwstr/>
  </property>
  <property fmtid="{D5CDD505-2E9C-101B-9397-08002B2CF9AE}" pid="423" name="IVID70159AEF">
    <vt:lpwstr/>
  </property>
  <property fmtid="{D5CDD505-2E9C-101B-9397-08002B2CF9AE}" pid="424" name="IVID6661B4DD">
    <vt:lpwstr/>
  </property>
  <property fmtid="{D5CDD505-2E9C-101B-9397-08002B2CF9AE}" pid="425" name="IVID70F8DA65">
    <vt:lpwstr/>
  </property>
  <property fmtid="{D5CDD505-2E9C-101B-9397-08002B2CF9AE}" pid="426" name="IVID6CD454A1">
    <vt:lpwstr/>
  </property>
  <property fmtid="{D5CDD505-2E9C-101B-9397-08002B2CF9AE}" pid="427" name="IVID6829BDB0">
    <vt:lpwstr/>
  </property>
  <property fmtid="{D5CDD505-2E9C-101B-9397-08002B2CF9AE}" pid="428" name="IVIDE8434F7B">
    <vt:lpwstr/>
  </property>
  <property fmtid="{D5CDD505-2E9C-101B-9397-08002B2CF9AE}" pid="429" name="IVIDA6041167">
    <vt:lpwstr/>
  </property>
  <property fmtid="{D5CDD505-2E9C-101B-9397-08002B2CF9AE}" pid="430" name="IVID9AF19011">
    <vt:lpwstr/>
  </property>
  <property fmtid="{D5CDD505-2E9C-101B-9397-08002B2CF9AE}" pid="431" name="IVIDE67410D2">
    <vt:lpwstr/>
  </property>
  <property fmtid="{D5CDD505-2E9C-101B-9397-08002B2CF9AE}" pid="432" name="IVIDDE77B9AD">
    <vt:lpwstr/>
  </property>
  <property fmtid="{D5CDD505-2E9C-101B-9397-08002B2CF9AE}" pid="433" name="IVIDD0DA9200">
    <vt:lpwstr/>
  </property>
  <property fmtid="{D5CDD505-2E9C-101B-9397-08002B2CF9AE}" pid="434" name="IVIDC60E886B">
    <vt:lpwstr/>
  </property>
  <property fmtid="{D5CDD505-2E9C-101B-9397-08002B2CF9AE}" pid="435" name="IVID9C9537B7">
    <vt:lpwstr/>
  </property>
  <property fmtid="{D5CDD505-2E9C-101B-9397-08002B2CF9AE}" pid="436" name="IVID14F17837">
    <vt:lpwstr/>
  </property>
  <property fmtid="{D5CDD505-2E9C-101B-9397-08002B2CF9AE}" pid="437" name="IVID24B40192">
    <vt:lpwstr/>
  </property>
  <property fmtid="{D5CDD505-2E9C-101B-9397-08002B2CF9AE}" pid="438" name="IVID40667F44">
    <vt:lpwstr/>
  </property>
  <property fmtid="{D5CDD505-2E9C-101B-9397-08002B2CF9AE}" pid="439" name="IVIDE844454">
    <vt:lpwstr/>
  </property>
  <property fmtid="{D5CDD505-2E9C-101B-9397-08002B2CF9AE}" pid="440" name="IVIDEEEA50F7">
    <vt:lpwstr/>
  </property>
  <property fmtid="{D5CDD505-2E9C-101B-9397-08002B2CF9AE}" pid="441" name="IVIDB08CD0DA">
    <vt:lpwstr/>
  </property>
  <property fmtid="{D5CDD505-2E9C-101B-9397-08002B2CF9AE}" pid="442" name="IVID764A8185">
    <vt:lpwstr/>
  </property>
  <property fmtid="{D5CDD505-2E9C-101B-9397-08002B2CF9AE}" pid="443" name="IVIDA219E94C">
    <vt:lpwstr/>
  </property>
  <property fmtid="{D5CDD505-2E9C-101B-9397-08002B2CF9AE}" pid="444" name="IVIDE4236DE4">
    <vt:lpwstr/>
  </property>
  <property fmtid="{D5CDD505-2E9C-101B-9397-08002B2CF9AE}" pid="445" name="IVIDCDD113D">
    <vt:lpwstr/>
  </property>
  <property fmtid="{D5CDD505-2E9C-101B-9397-08002B2CF9AE}" pid="446" name="IVID52E76600">
    <vt:lpwstr/>
  </property>
  <property fmtid="{D5CDD505-2E9C-101B-9397-08002B2CF9AE}" pid="447" name="IVID725A4B99">
    <vt:lpwstr/>
  </property>
  <property fmtid="{D5CDD505-2E9C-101B-9397-08002B2CF9AE}" pid="448" name="IVID5221D46F">
    <vt:lpwstr/>
  </property>
  <property fmtid="{D5CDD505-2E9C-101B-9397-08002B2CF9AE}" pid="449" name="IVID902FC8BF">
    <vt:lpwstr/>
  </property>
  <property fmtid="{D5CDD505-2E9C-101B-9397-08002B2CF9AE}" pid="450" name="IVID7AA1F94D">
    <vt:lpwstr/>
  </property>
  <property fmtid="{D5CDD505-2E9C-101B-9397-08002B2CF9AE}" pid="451" name="IVID8904A5A">
    <vt:lpwstr/>
  </property>
  <property fmtid="{D5CDD505-2E9C-101B-9397-08002B2CF9AE}" pid="452" name="IVID66B00F74">
    <vt:lpwstr/>
  </property>
  <property fmtid="{D5CDD505-2E9C-101B-9397-08002B2CF9AE}" pid="453" name="IVID2E56C29C">
    <vt:lpwstr/>
  </property>
  <property fmtid="{D5CDD505-2E9C-101B-9397-08002B2CF9AE}" pid="454" name="IVID34D5FD7D">
    <vt:lpwstr/>
  </property>
  <property fmtid="{D5CDD505-2E9C-101B-9397-08002B2CF9AE}" pid="455" name="IVID5C2962D1">
    <vt:lpwstr/>
  </property>
  <property fmtid="{D5CDD505-2E9C-101B-9397-08002B2CF9AE}" pid="456" name="IVIDC4475E44">
    <vt:lpwstr/>
  </property>
  <property fmtid="{D5CDD505-2E9C-101B-9397-08002B2CF9AE}" pid="457" name="IVID6227A2B8">
    <vt:lpwstr/>
  </property>
  <property fmtid="{D5CDD505-2E9C-101B-9397-08002B2CF9AE}" pid="458" name="IVID641B5E56">
    <vt:lpwstr/>
  </property>
  <property fmtid="{D5CDD505-2E9C-101B-9397-08002B2CF9AE}" pid="459" name="IVID164A4ECA">
    <vt:lpwstr/>
  </property>
  <property fmtid="{D5CDD505-2E9C-101B-9397-08002B2CF9AE}" pid="460" name="IVID22FF396E">
    <vt:lpwstr/>
  </property>
  <property fmtid="{D5CDD505-2E9C-101B-9397-08002B2CF9AE}" pid="461" name="IVIDAEC62CA">
    <vt:lpwstr/>
  </property>
  <property fmtid="{D5CDD505-2E9C-101B-9397-08002B2CF9AE}" pid="462" name="IVIDA63F5645">
    <vt:lpwstr/>
  </property>
  <property fmtid="{D5CDD505-2E9C-101B-9397-08002B2CF9AE}" pid="463" name="IVID2A6F70CC">
    <vt:lpwstr/>
  </property>
  <property fmtid="{D5CDD505-2E9C-101B-9397-08002B2CF9AE}" pid="464" name="IVID4A644AAA">
    <vt:lpwstr/>
  </property>
  <property fmtid="{D5CDD505-2E9C-101B-9397-08002B2CF9AE}" pid="465" name="IVID9429CDDE">
    <vt:lpwstr/>
  </property>
  <property fmtid="{D5CDD505-2E9C-101B-9397-08002B2CF9AE}" pid="466" name="IVIDC2C6AFBB">
    <vt:lpwstr/>
  </property>
  <property fmtid="{D5CDD505-2E9C-101B-9397-08002B2CF9AE}" pid="467" name="IVID9C03DD4A">
    <vt:lpwstr/>
  </property>
  <property fmtid="{D5CDD505-2E9C-101B-9397-08002B2CF9AE}" pid="468" name="IVIDCEE314B8">
    <vt:lpwstr/>
  </property>
  <property fmtid="{D5CDD505-2E9C-101B-9397-08002B2CF9AE}" pid="469" name="IVID847B64D0">
    <vt:lpwstr/>
  </property>
  <property fmtid="{D5CDD505-2E9C-101B-9397-08002B2CF9AE}" pid="470" name="IVIDF02881B7">
    <vt:lpwstr/>
  </property>
  <property fmtid="{D5CDD505-2E9C-101B-9397-08002B2CF9AE}" pid="471" name="IVID520CFFBF">
    <vt:lpwstr/>
  </property>
  <property fmtid="{D5CDD505-2E9C-101B-9397-08002B2CF9AE}" pid="472" name="IVID8E692475">
    <vt:lpwstr/>
  </property>
  <property fmtid="{D5CDD505-2E9C-101B-9397-08002B2CF9AE}" pid="473" name="IVID987C3D0C">
    <vt:lpwstr/>
  </property>
  <property fmtid="{D5CDD505-2E9C-101B-9397-08002B2CF9AE}" pid="474" name="IVID4CAB45F5">
    <vt:lpwstr/>
  </property>
  <property fmtid="{D5CDD505-2E9C-101B-9397-08002B2CF9AE}" pid="475" name="IVIDE8E5E9EE">
    <vt:lpwstr/>
  </property>
  <property fmtid="{D5CDD505-2E9C-101B-9397-08002B2CF9AE}" pid="476" name="IVID9E8AA9E1">
    <vt:lpwstr/>
  </property>
  <property fmtid="{D5CDD505-2E9C-101B-9397-08002B2CF9AE}" pid="477" name="IVID4E73E5F8">
    <vt:lpwstr/>
  </property>
  <property fmtid="{D5CDD505-2E9C-101B-9397-08002B2CF9AE}" pid="478" name="IVIDD82B0836">
    <vt:lpwstr/>
  </property>
  <property fmtid="{D5CDD505-2E9C-101B-9397-08002B2CF9AE}" pid="479" name="IVID227FFCB3">
    <vt:lpwstr/>
  </property>
  <property fmtid="{D5CDD505-2E9C-101B-9397-08002B2CF9AE}" pid="480" name="IVIDA254FF1E">
    <vt:lpwstr/>
  </property>
  <property fmtid="{D5CDD505-2E9C-101B-9397-08002B2CF9AE}" pid="481" name="IVIDF02D985D">
    <vt:lpwstr/>
  </property>
  <property fmtid="{D5CDD505-2E9C-101B-9397-08002B2CF9AE}" pid="482" name="IVIDA077251">
    <vt:lpwstr/>
  </property>
  <property fmtid="{D5CDD505-2E9C-101B-9397-08002B2CF9AE}" pid="483" name="IVIDB0C061CF">
    <vt:lpwstr/>
  </property>
  <property fmtid="{D5CDD505-2E9C-101B-9397-08002B2CF9AE}" pid="484" name="IVID8EBF89BA">
    <vt:lpwstr/>
  </property>
  <property fmtid="{D5CDD505-2E9C-101B-9397-08002B2CF9AE}" pid="485" name="IVID283AEBE4">
    <vt:lpwstr/>
  </property>
  <property fmtid="{D5CDD505-2E9C-101B-9397-08002B2CF9AE}" pid="486" name="IVIDB2404256">
    <vt:lpwstr/>
  </property>
  <property fmtid="{D5CDD505-2E9C-101B-9397-08002B2CF9AE}" pid="487" name="IVIDD4555EC6">
    <vt:lpwstr/>
  </property>
  <property fmtid="{D5CDD505-2E9C-101B-9397-08002B2CF9AE}" pid="488" name="IVID2A529C37">
    <vt:lpwstr/>
  </property>
  <property fmtid="{D5CDD505-2E9C-101B-9397-08002B2CF9AE}" pid="489" name="IVID864FC634">
    <vt:lpwstr/>
  </property>
  <property fmtid="{D5CDD505-2E9C-101B-9397-08002B2CF9AE}" pid="490" name="IVID60A44A29">
    <vt:lpwstr/>
  </property>
  <property fmtid="{D5CDD505-2E9C-101B-9397-08002B2CF9AE}" pid="491" name="IVIDDC37DBFE">
    <vt:lpwstr/>
  </property>
  <property fmtid="{D5CDD505-2E9C-101B-9397-08002B2CF9AE}" pid="492" name="IVIDC84644C7">
    <vt:lpwstr/>
  </property>
  <property fmtid="{D5CDD505-2E9C-101B-9397-08002B2CF9AE}" pid="493" name="IVIDAE7ADDD2">
    <vt:lpwstr/>
  </property>
  <property fmtid="{D5CDD505-2E9C-101B-9397-08002B2CF9AE}" pid="494" name="IVID22DA47E7">
    <vt:lpwstr/>
  </property>
  <property fmtid="{D5CDD505-2E9C-101B-9397-08002B2CF9AE}" pid="495" name="IVIDDACAA079">
    <vt:lpwstr/>
  </property>
  <property fmtid="{D5CDD505-2E9C-101B-9397-08002B2CF9AE}" pid="496" name="IVIDDED296C9">
    <vt:lpwstr/>
  </property>
  <property fmtid="{D5CDD505-2E9C-101B-9397-08002B2CF9AE}" pid="497" name="IVIDF8054C78">
    <vt:lpwstr/>
  </property>
  <property fmtid="{D5CDD505-2E9C-101B-9397-08002B2CF9AE}" pid="498" name="IVID4862C059">
    <vt:lpwstr/>
  </property>
  <property fmtid="{D5CDD505-2E9C-101B-9397-08002B2CF9AE}" pid="499" name="IVID2A7ECBD6">
    <vt:lpwstr/>
  </property>
  <property fmtid="{D5CDD505-2E9C-101B-9397-08002B2CF9AE}" pid="500" name="IVID620AA687">
    <vt:lpwstr/>
  </property>
  <property fmtid="{D5CDD505-2E9C-101B-9397-08002B2CF9AE}" pid="501" name="IVID48D6C39A">
    <vt:lpwstr/>
  </property>
  <property fmtid="{D5CDD505-2E9C-101B-9397-08002B2CF9AE}" pid="502" name="IVID248EF785">
    <vt:lpwstr/>
  </property>
  <property fmtid="{D5CDD505-2E9C-101B-9397-08002B2CF9AE}" pid="503" name="IVIDB8D66163">
    <vt:lpwstr/>
  </property>
  <property fmtid="{D5CDD505-2E9C-101B-9397-08002B2CF9AE}" pid="504" name="IVID28B76F12">
    <vt:lpwstr/>
  </property>
  <property fmtid="{D5CDD505-2E9C-101B-9397-08002B2CF9AE}" pid="505" name="IVID2A5E87B1">
    <vt:lpwstr/>
  </property>
  <property fmtid="{D5CDD505-2E9C-101B-9397-08002B2CF9AE}" pid="506" name="IVID46C1B06C">
    <vt:lpwstr/>
  </property>
  <property fmtid="{D5CDD505-2E9C-101B-9397-08002B2CF9AE}" pid="507" name="IVIDA2CE55AE">
    <vt:lpwstr/>
  </property>
  <property fmtid="{D5CDD505-2E9C-101B-9397-08002B2CF9AE}" pid="508" name="IVID8C163D1D">
    <vt:lpwstr/>
  </property>
  <property fmtid="{D5CDD505-2E9C-101B-9397-08002B2CF9AE}" pid="509" name="IVID28E77FF6">
    <vt:lpwstr/>
  </property>
  <property fmtid="{D5CDD505-2E9C-101B-9397-08002B2CF9AE}" pid="510" name="IVID9C19E9">
    <vt:lpwstr/>
  </property>
  <property fmtid="{D5CDD505-2E9C-101B-9397-08002B2CF9AE}" pid="511" name="IVIDF44DD">
    <vt:lpwstr/>
  </property>
  <property fmtid="{D5CDD505-2E9C-101B-9397-08002B2CF9AE}" pid="512" name="IVID5A6D5E">
    <vt:lpwstr/>
  </property>
  <property fmtid="{D5CDD505-2E9C-101B-9397-08002B2CF9AE}" pid="513" name="IVID6EE64858">
    <vt:lpwstr/>
  </property>
  <property fmtid="{D5CDD505-2E9C-101B-9397-08002B2CF9AE}" pid="514" name="IVIDFC4C3256">
    <vt:lpwstr/>
  </property>
  <property fmtid="{D5CDD505-2E9C-101B-9397-08002B2CF9AE}" pid="515" name="IVID240C0B47">
    <vt:lpwstr/>
  </property>
  <property fmtid="{D5CDD505-2E9C-101B-9397-08002B2CF9AE}" pid="516" name="IVID1CDD3D38">
    <vt:lpwstr/>
  </property>
  <property fmtid="{D5CDD505-2E9C-101B-9397-08002B2CF9AE}" pid="517" name="IVID2496FC22">
    <vt:lpwstr/>
  </property>
  <property fmtid="{D5CDD505-2E9C-101B-9397-08002B2CF9AE}" pid="518" name="IVIDB29C4">
    <vt:lpwstr/>
  </property>
  <property fmtid="{D5CDD505-2E9C-101B-9397-08002B2CF9AE}" pid="519" name="IVIDC492">
    <vt:lpwstr/>
  </property>
  <property fmtid="{D5CDD505-2E9C-101B-9397-08002B2CF9AE}" pid="520" name="IVIDA6305F42">
    <vt:lpwstr/>
  </property>
  <property fmtid="{D5CDD505-2E9C-101B-9397-08002B2CF9AE}" pid="521" name="IVIDD801B74D">
    <vt:lpwstr/>
  </property>
  <property fmtid="{D5CDD505-2E9C-101B-9397-08002B2CF9AE}" pid="522" name="IVID922479EF">
    <vt:lpwstr/>
  </property>
  <property fmtid="{D5CDD505-2E9C-101B-9397-08002B2CF9AE}" pid="523" name="IVID7A3A5601">
    <vt:lpwstr/>
  </property>
  <property fmtid="{D5CDD505-2E9C-101B-9397-08002B2CF9AE}" pid="524" name="IVIDAAC30C88">
    <vt:lpwstr/>
  </property>
  <property fmtid="{D5CDD505-2E9C-101B-9397-08002B2CF9AE}" pid="525" name="IVID2E525153">
    <vt:lpwstr/>
  </property>
  <property fmtid="{D5CDD505-2E9C-101B-9397-08002B2CF9AE}" pid="526" name="IVID9EB90A56">
    <vt:lpwstr/>
  </property>
  <property fmtid="{D5CDD505-2E9C-101B-9397-08002B2CF9AE}" pid="527" name="IVIDE100E65">
    <vt:lpwstr/>
  </property>
  <property fmtid="{D5CDD505-2E9C-101B-9397-08002B2CF9AE}" pid="528" name="IVID88842B6">
    <vt:lpwstr/>
  </property>
  <property fmtid="{D5CDD505-2E9C-101B-9397-08002B2CF9AE}" pid="529" name="IVIDEA7FC813">
    <vt:lpwstr/>
  </property>
  <property fmtid="{D5CDD505-2E9C-101B-9397-08002B2CF9AE}" pid="530" name="IVID66BA6195">
    <vt:lpwstr/>
  </property>
  <property fmtid="{D5CDD505-2E9C-101B-9397-08002B2CF9AE}" pid="531" name="IVIDAE5E4A05">
    <vt:lpwstr/>
  </property>
  <property fmtid="{D5CDD505-2E9C-101B-9397-08002B2CF9AE}" pid="532" name="IVID2021EEF6">
    <vt:lpwstr/>
  </property>
  <property fmtid="{D5CDD505-2E9C-101B-9397-08002B2CF9AE}" pid="533" name="IVIDAE18C724">
    <vt:lpwstr/>
  </property>
  <property fmtid="{D5CDD505-2E9C-101B-9397-08002B2CF9AE}" pid="534" name="IVID46319A1F">
    <vt:lpwstr/>
  </property>
  <property fmtid="{D5CDD505-2E9C-101B-9397-08002B2CF9AE}" pid="535" name="IVIDD24DD7B7">
    <vt:lpwstr/>
  </property>
  <property fmtid="{D5CDD505-2E9C-101B-9397-08002B2CF9AE}" pid="536" name="IVID34612E17">
    <vt:lpwstr/>
  </property>
  <property fmtid="{D5CDD505-2E9C-101B-9397-08002B2CF9AE}" pid="537" name="IVID40B08C3">
    <vt:lpwstr/>
  </property>
  <property fmtid="{D5CDD505-2E9C-101B-9397-08002B2CF9AE}" pid="538" name="IVIDB2DC5CE0">
    <vt:lpwstr/>
  </property>
  <property fmtid="{D5CDD505-2E9C-101B-9397-08002B2CF9AE}" pid="539" name="IVID4636B9B5">
    <vt:lpwstr/>
  </property>
  <property fmtid="{D5CDD505-2E9C-101B-9397-08002B2CF9AE}" pid="540" name="IVID18326505">
    <vt:lpwstr/>
  </property>
  <property fmtid="{D5CDD505-2E9C-101B-9397-08002B2CF9AE}" pid="541" name="IVID4EC45E9E">
    <vt:lpwstr/>
  </property>
  <property fmtid="{D5CDD505-2E9C-101B-9397-08002B2CF9AE}" pid="542" name="IVID1C0CF16C">
    <vt:lpwstr/>
  </property>
  <property fmtid="{D5CDD505-2E9C-101B-9397-08002B2CF9AE}" pid="543" name="IVIDA07DF1B4">
    <vt:lpwstr/>
  </property>
  <property fmtid="{D5CDD505-2E9C-101B-9397-08002B2CF9AE}" pid="544" name="IVID7A8A734C">
    <vt:lpwstr/>
  </property>
  <property fmtid="{D5CDD505-2E9C-101B-9397-08002B2CF9AE}" pid="545" name="IVID6CFECDB1">
    <vt:lpwstr/>
  </property>
  <property fmtid="{D5CDD505-2E9C-101B-9397-08002B2CF9AE}" pid="546" name="IVIDFE57553F">
    <vt:lpwstr/>
  </property>
  <property fmtid="{D5CDD505-2E9C-101B-9397-08002B2CF9AE}" pid="547" name="IVIDF0AC060B">
    <vt:lpwstr/>
  </property>
  <property fmtid="{D5CDD505-2E9C-101B-9397-08002B2CF9AE}" pid="548" name="IVIDD21807BB">
    <vt:lpwstr/>
  </property>
  <property fmtid="{D5CDD505-2E9C-101B-9397-08002B2CF9AE}" pid="549" name="IVIDAE6B3BD5">
    <vt:lpwstr/>
  </property>
  <property fmtid="{D5CDD505-2E9C-101B-9397-08002B2CF9AE}" pid="550" name="IVIDEE802ED3">
    <vt:lpwstr/>
  </property>
  <property fmtid="{D5CDD505-2E9C-101B-9397-08002B2CF9AE}" pid="551" name="IVID30EAF3AA">
    <vt:lpwstr/>
  </property>
  <property fmtid="{D5CDD505-2E9C-101B-9397-08002B2CF9AE}" pid="552" name="IVID4C832">
    <vt:lpwstr/>
  </property>
  <property fmtid="{D5CDD505-2E9C-101B-9397-08002B2CF9AE}" pid="553" name="IVID74D7D26E">
    <vt:lpwstr/>
  </property>
  <property fmtid="{D5CDD505-2E9C-101B-9397-08002B2CF9AE}" pid="554" name="IVIDF48ABE39">
    <vt:lpwstr/>
  </property>
  <property fmtid="{D5CDD505-2E9C-101B-9397-08002B2CF9AE}" pid="555" name="IVID24F228B5">
    <vt:lpwstr/>
  </property>
  <property fmtid="{D5CDD505-2E9C-101B-9397-08002B2CF9AE}" pid="556" name="IVID329A1D63">
    <vt:lpwstr/>
  </property>
  <property fmtid="{D5CDD505-2E9C-101B-9397-08002B2CF9AE}" pid="557" name="IVID82F3C3CF">
    <vt:lpwstr/>
  </property>
  <property fmtid="{D5CDD505-2E9C-101B-9397-08002B2CF9AE}" pid="558" name="IVID3486398C">
    <vt:lpwstr/>
  </property>
  <property fmtid="{D5CDD505-2E9C-101B-9397-08002B2CF9AE}" pid="559" name="IVID2C22B784">
    <vt:lpwstr/>
  </property>
  <property fmtid="{D5CDD505-2E9C-101B-9397-08002B2CF9AE}" pid="560" name="IVID4A75CA8F">
    <vt:lpwstr/>
  </property>
  <property fmtid="{D5CDD505-2E9C-101B-9397-08002B2CF9AE}" pid="561" name="IVIDFA3B4B02">
    <vt:lpwstr/>
  </property>
  <property fmtid="{D5CDD505-2E9C-101B-9397-08002B2CF9AE}" pid="562" name="IVIDB4B10B5E">
    <vt:lpwstr/>
  </property>
  <property fmtid="{D5CDD505-2E9C-101B-9397-08002B2CF9AE}" pid="563" name="IVID8C85A7BF">
    <vt:lpwstr/>
  </property>
  <property fmtid="{D5CDD505-2E9C-101B-9397-08002B2CF9AE}" pid="564" name="IVID40B3C3F3">
    <vt:lpwstr/>
  </property>
  <property fmtid="{D5CDD505-2E9C-101B-9397-08002B2CF9AE}" pid="565" name="IVIDA2CAF43F">
    <vt:lpwstr/>
  </property>
  <property fmtid="{D5CDD505-2E9C-101B-9397-08002B2CF9AE}" pid="566" name="IVIDC8199B70">
    <vt:lpwstr/>
  </property>
  <property fmtid="{D5CDD505-2E9C-101B-9397-08002B2CF9AE}" pid="567" name="IVIDC6187B08">
    <vt:lpwstr/>
  </property>
  <property fmtid="{D5CDD505-2E9C-101B-9397-08002B2CF9AE}" pid="568" name="IVIDBE5C8C43">
    <vt:lpwstr/>
  </property>
  <property fmtid="{D5CDD505-2E9C-101B-9397-08002B2CF9AE}" pid="569" name="IVIDA4E8804F">
    <vt:lpwstr/>
  </property>
  <property fmtid="{D5CDD505-2E9C-101B-9397-08002B2CF9AE}" pid="570" name="IVID183DAF1D">
    <vt:lpwstr/>
  </property>
  <property fmtid="{D5CDD505-2E9C-101B-9397-08002B2CF9AE}" pid="571" name="IVID288FF7C8">
    <vt:lpwstr/>
  </property>
  <property fmtid="{D5CDD505-2E9C-101B-9397-08002B2CF9AE}" pid="572" name="IVID10890AE0">
    <vt:lpwstr/>
  </property>
  <property fmtid="{D5CDD505-2E9C-101B-9397-08002B2CF9AE}" pid="573" name="IVID607E4EE4">
    <vt:lpwstr/>
  </property>
  <property fmtid="{D5CDD505-2E9C-101B-9397-08002B2CF9AE}" pid="574" name="IVIDE2862236">
    <vt:lpwstr/>
  </property>
  <property fmtid="{D5CDD505-2E9C-101B-9397-08002B2CF9AE}" pid="575" name="IVIDE0DE1E5B">
    <vt:lpwstr/>
  </property>
  <property fmtid="{D5CDD505-2E9C-101B-9397-08002B2CF9AE}" pid="576" name="IVID2019313D">
    <vt:lpwstr/>
  </property>
  <property fmtid="{D5CDD505-2E9C-101B-9397-08002B2CF9AE}" pid="577" name="IVID7AC479D0">
    <vt:lpwstr/>
  </property>
  <property fmtid="{D5CDD505-2E9C-101B-9397-08002B2CF9AE}" pid="578" name="IVIDA2E6D6A2">
    <vt:lpwstr/>
  </property>
  <property fmtid="{D5CDD505-2E9C-101B-9397-08002B2CF9AE}" pid="579" name="IVID2865F992">
    <vt:lpwstr/>
  </property>
  <property fmtid="{D5CDD505-2E9C-101B-9397-08002B2CF9AE}" pid="580" name="IVID8EC8272C">
    <vt:lpwstr/>
  </property>
  <property fmtid="{D5CDD505-2E9C-101B-9397-08002B2CF9AE}" pid="581" name="IVID2E047395">
    <vt:lpwstr/>
  </property>
  <property fmtid="{D5CDD505-2E9C-101B-9397-08002B2CF9AE}" pid="582" name="IVID9A61E">
    <vt:lpwstr/>
  </property>
  <property fmtid="{D5CDD505-2E9C-101B-9397-08002B2CF9AE}" pid="583" name="IVIDA1420">
    <vt:lpwstr/>
  </property>
  <property fmtid="{D5CDD505-2E9C-101B-9397-08002B2CF9AE}" pid="584" name="IVIDB48A0F41">
    <vt:lpwstr/>
  </property>
  <property fmtid="{D5CDD505-2E9C-101B-9397-08002B2CF9AE}" pid="585" name="IVID18727844">
    <vt:lpwstr/>
  </property>
  <property fmtid="{D5CDD505-2E9C-101B-9397-08002B2CF9AE}" pid="586" name="IVID6CBF5BD1">
    <vt:lpwstr/>
  </property>
  <property fmtid="{D5CDD505-2E9C-101B-9397-08002B2CF9AE}" pid="587" name="IVIDCEC8A8C8">
    <vt:lpwstr/>
  </property>
  <property fmtid="{D5CDD505-2E9C-101B-9397-08002B2CF9AE}" pid="588" name="IVID68B01178">
    <vt:lpwstr/>
  </property>
  <property fmtid="{D5CDD505-2E9C-101B-9397-08002B2CF9AE}" pid="589" name="IVIDBEB5133A">
    <vt:lpwstr/>
  </property>
  <property fmtid="{D5CDD505-2E9C-101B-9397-08002B2CF9AE}" pid="590" name="IVIDBC1E3CA3">
    <vt:lpwstr/>
  </property>
  <property fmtid="{D5CDD505-2E9C-101B-9397-08002B2CF9AE}" pid="591" name="IVIDE2A3039B">
    <vt:lpwstr/>
  </property>
  <property fmtid="{D5CDD505-2E9C-101B-9397-08002B2CF9AE}" pid="592" name="IVIDEC80FEA7">
    <vt:lpwstr/>
  </property>
  <property fmtid="{D5CDD505-2E9C-101B-9397-08002B2CF9AE}" pid="593" name="IVIDC09A88A2">
    <vt:lpwstr/>
  </property>
  <property fmtid="{D5CDD505-2E9C-101B-9397-08002B2CF9AE}" pid="594" name="IVID15201">
    <vt:lpwstr/>
  </property>
  <property fmtid="{D5CDD505-2E9C-101B-9397-08002B2CF9AE}" pid="595" name="IVID4A216988">
    <vt:lpwstr/>
  </property>
  <property fmtid="{D5CDD505-2E9C-101B-9397-08002B2CF9AE}" pid="596" name="IVID17643">
    <vt:lpwstr/>
  </property>
  <property fmtid="{D5CDD505-2E9C-101B-9397-08002B2CF9AE}" pid="597" name="IVIDC7C6B21">
    <vt:lpwstr/>
  </property>
  <property fmtid="{D5CDD505-2E9C-101B-9397-08002B2CF9AE}" pid="598" name="IVID94297137">
    <vt:lpwstr/>
  </property>
  <property fmtid="{D5CDD505-2E9C-101B-9397-08002B2CF9AE}" pid="599" name="IVIDB52B2">
    <vt:lpwstr/>
  </property>
  <property fmtid="{D5CDD505-2E9C-101B-9397-08002B2CF9AE}" pid="600" name="IVID9003EE80">
    <vt:lpwstr/>
  </property>
  <property fmtid="{D5CDD505-2E9C-101B-9397-08002B2CF9AE}" pid="601" name="IVIDB1F00">
    <vt:lpwstr/>
  </property>
  <property fmtid="{D5CDD505-2E9C-101B-9397-08002B2CF9AE}" pid="602" name="IVID89177">
    <vt:lpwstr/>
  </property>
  <property fmtid="{D5CDD505-2E9C-101B-9397-08002B2CF9AE}" pid="603" name="IVIDF877019D">
    <vt:lpwstr/>
  </property>
  <property fmtid="{D5CDD505-2E9C-101B-9397-08002B2CF9AE}" pid="604" name="IVIDBA3A4105">
    <vt:lpwstr/>
  </property>
  <property fmtid="{D5CDD505-2E9C-101B-9397-08002B2CF9AE}" pid="605" name="IVIDA6ACF10">
    <vt:lpwstr/>
  </property>
  <property fmtid="{D5CDD505-2E9C-101B-9397-08002B2CF9AE}" pid="606" name="IVID4AB3947B">
    <vt:lpwstr/>
  </property>
  <property fmtid="{D5CDD505-2E9C-101B-9397-08002B2CF9AE}" pid="607" name="IVID607CC">
    <vt:lpwstr/>
  </property>
  <property fmtid="{D5CDD505-2E9C-101B-9397-08002B2CF9AE}" pid="608" name="IVIDF03172A7">
    <vt:lpwstr/>
  </property>
  <property fmtid="{D5CDD505-2E9C-101B-9397-08002B2CF9AE}" pid="609" name="IVID7231A441">
    <vt:lpwstr/>
  </property>
  <property fmtid="{D5CDD505-2E9C-101B-9397-08002B2CF9AE}" pid="610" name="IVID60EED948">
    <vt:lpwstr/>
  </property>
  <property fmtid="{D5CDD505-2E9C-101B-9397-08002B2CF9AE}" pid="611" name="IVID4C813">
    <vt:lpwstr/>
  </property>
  <property fmtid="{D5CDD505-2E9C-101B-9397-08002B2CF9AE}" pid="612" name="IVIDCC064468">
    <vt:lpwstr/>
  </property>
  <property fmtid="{D5CDD505-2E9C-101B-9397-08002B2CF9AE}" pid="613" name="IVID66D68480">
    <vt:lpwstr/>
  </property>
  <property fmtid="{D5CDD505-2E9C-101B-9397-08002B2CF9AE}" pid="614" name="IVID600CE430">
    <vt:lpwstr/>
  </property>
  <property fmtid="{D5CDD505-2E9C-101B-9397-08002B2CF9AE}" pid="615" name="IVID709693A0">
    <vt:lpwstr/>
  </property>
  <property fmtid="{D5CDD505-2E9C-101B-9397-08002B2CF9AE}" pid="616" name="IVIDD038A4F6">
    <vt:lpwstr/>
  </property>
  <property fmtid="{D5CDD505-2E9C-101B-9397-08002B2CF9AE}" pid="617" name="IVID7C245332">
    <vt:lpwstr/>
  </property>
  <property fmtid="{D5CDD505-2E9C-101B-9397-08002B2CF9AE}" pid="618" name="IVID388A6E36">
    <vt:lpwstr/>
  </property>
  <property fmtid="{D5CDD505-2E9C-101B-9397-08002B2CF9AE}" pid="619" name="IVID3EF31BC3">
    <vt:lpwstr/>
  </property>
  <property fmtid="{D5CDD505-2E9C-101B-9397-08002B2CF9AE}" pid="620" name="IVIDD8BFD">
    <vt:lpwstr/>
  </property>
  <property fmtid="{D5CDD505-2E9C-101B-9397-08002B2CF9AE}" pid="621" name="IVIDAE829EDD">
    <vt:lpwstr/>
  </property>
  <property fmtid="{D5CDD505-2E9C-101B-9397-08002B2CF9AE}" pid="622" name="IVID4C2DF25">
    <vt:lpwstr/>
  </property>
  <property fmtid="{D5CDD505-2E9C-101B-9397-08002B2CF9AE}" pid="623" name="IVID82395772">
    <vt:lpwstr/>
  </property>
  <property fmtid="{D5CDD505-2E9C-101B-9397-08002B2CF9AE}" pid="624" name="IVID44FF9262">
    <vt:lpwstr/>
  </property>
  <property fmtid="{D5CDD505-2E9C-101B-9397-08002B2CF9AE}" pid="625" name="IVID5CC4F0B7">
    <vt:lpwstr/>
  </property>
  <property fmtid="{D5CDD505-2E9C-101B-9397-08002B2CF9AE}" pid="626" name="IVIDAE629">
    <vt:lpwstr/>
  </property>
  <property fmtid="{D5CDD505-2E9C-101B-9397-08002B2CF9AE}" pid="627" name="IVIDF46825AE">
    <vt:lpwstr/>
  </property>
  <property fmtid="{D5CDD505-2E9C-101B-9397-08002B2CF9AE}" pid="628" name="IVID1EDF91B9">
    <vt:lpwstr/>
  </property>
  <property fmtid="{D5CDD505-2E9C-101B-9397-08002B2CF9AE}" pid="629" name="IVID48A6367D">
    <vt:lpwstr/>
  </property>
  <property fmtid="{D5CDD505-2E9C-101B-9397-08002B2CF9AE}" pid="630" name="IVID2819A39C">
    <vt:lpwstr/>
  </property>
  <property fmtid="{D5CDD505-2E9C-101B-9397-08002B2CF9AE}" pid="631" name="IVID8C8EE81E">
    <vt:lpwstr/>
  </property>
  <property fmtid="{D5CDD505-2E9C-101B-9397-08002B2CF9AE}" pid="632" name="IVID305BC3E5">
    <vt:lpwstr/>
  </property>
  <property fmtid="{D5CDD505-2E9C-101B-9397-08002B2CF9AE}" pid="633" name="IVID98959AEB">
    <vt:lpwstr/>
  </property>
  <property fmtid="{D5CDD505-2E9C-101B-9397-08002B2CF9AE}" pid="634" name="IVID6E9EC2EA">
    <vt:lpwstr/>
  </property>
  <property fmtid="{D5CDD505-2E9C-101B-9397-08002B2CF9AE}" pid="635" name="IVID2846531E">
    <vt:lpwstr/>
  </property>
  <property fmtid="{D5CDD505-2E9C-101B-9397-08002B2CF9AE}" pid="636" name="IVID50E3EB28">
    <vt:lpwstr/>
  </property>
  <property fmtid="{D5CDD505-2E9C-101B-9397-08002B2CF9AE}" pid="637" name="IVIDB2266F4B">
    <vt:lpwstr/>
  </property>
  <property fmtid="{D5CDD505-2E9C-101B-9397-08002B2CF9AE}" pid="638" name="IVIDC47E8F66">
    <vt:lpwstr/>
  </property>
  <property fmtid="{D5CDD505-2E9C-101B-9397-08002B2CF9AE}" pid="639" name="IVIDBC48FF42">
    <vt:lpwstr/>
  </property>
  <property fmtid="{D5CDD505-2E9C-101B-9397-08002B2CF9AE}" pid="640" name="IVIDE23BADB8">
    <vt:lpwstr/>
  </property>
  <property fmtid="{D5CDD505-2E9C-101B-9397-08002B2CF9AE}" pid="641" name="IVID3CBE9F3C">
    <vt:lpwstr/>
  </property>
  <property fmtid="{D5CDD505-2E9C-101B-9397-08002B2CF9AE}" pid="642" name="IVID28DD36F">
    <vt:lpwstr/>
  </property>
  <property fmtid="{D5CDD505-2E9C-101B-9397-08002B2CF9AE}" pid="643" name="IVID78C280F1">
    <vt:lpwstr/>
  </property>
  <property fmtid="{D5CDD505-2E9C-101B-9397-08002B2CF9AE}" pid="644" name="IVIDDC8F2776">
    <vt:lpwstr/>
  </property>
  <property fmtid="{D5CDD505-2E9C-101B-9397-08002B2CF9AE}" pid="645" name="IVID8A27D454">
    <vt:lpwstr/>
  </property>
  <property fmtid="{D5CDD505-2E9C-101B-9397-08002B2CF9AE}" pid="646" name="IVID60996D7A">
    <vt:lpwstr/>
  </property>
  <property fmtid="{D5CDD505-2E9C-101B-9397-08002B2CF9AE}" pid="647" name="IVID451D9">
    <vt:lpwstr/>
  </property>
  <property fmtid="{D5CDD505-2E9C-101B-9397-08002B2CF9AE}" pid="648" name="IVIDE0D2A5D8">
    <vt:lpwstr/>
  </property>
  <property fmtid="{D5CDD505-2E9C-101B-9397-08002B2CF9AE}" pid="649" name="IVIDD76B4">
    <vt:lpwstr/>
  </property>
  <property fmtid="{D5CDD505-2E9C-101B-9397-08002B2CF9AE}" pid="650" name="IVID6C9D227A">
    <vt:lpwstr/>
  </property>
  <property fmtid="{D5CDD505-2E9C-101B-9397-08002B2CF9AE}" pid="651" name="IVIDF21969E5">
    <vt:lpwstr/>
  </property>
  <property fmtid="{D5CDD505-2E9C-101B-9397-08002B2CF9AE}" pid="652" name="IVID84705CD">
    <vt:lpwstr/>
  </property>
  <property fmtid="{D5CDD505-2E9C-101B-9397-08002B2CF9AE}" pid="653" name="IVID401DF69A">
    <vt:lpwstr/>
  </property>
  <property fmtid="{D5CDD505-2E9C-101B-9397-08002B2CF9AE}" pid="654" name="IVIDD9F2F">
    <vt:lpwstr/>
  </property>
  <property fmtid="{D5CDD505-2E9C-101B-9397-08002B2CF9AE}" pid="655" name="IVIDBC6220AC">
    <vt:lpwstr/>
  </property>
  <property fmtid="{D5CDD505-2E9C-101B-9397-08002B2CF9AE}" pid="656" name="IVID148A369F">
    <vt:lpwstr/>
  </property>
  <property fmtid="{D5CDD505-2E9C-101B-9397-08002B2CF9AE}" pid="657" name="IVID6C28313B">
    <vt:lpwstr/>
  </property>
  <property fmtid="{D5CDD505-2E9C-101B-9397-08002B2CF9AE}" pid="658" name="IVIDE8736869">
    <vt:lpwstr/>
  </property>
  <property fmtid="{D5CDD505-2E9C-101B-9397-08002B2CF9AE}" pid="659" name="IVID9E7C0EEA">
    <vt:lpwstr/>
  </property>
  <property fmtid="{D5CDD505-2E9C-101B-9397-08002B2CF9AE}" pid="660" name="IVIDE2C8D438">
    <vt:lpwstr/>
  </property>
  <property fmtid="{D5CDD505-2E9C-101B-9397-08002B2CF9AE}" pid="661" name="IVIDFCB2C">
    <vt:lpwstr/>
  </property>
  <property fmtid="{D5CDD505-2E9C-101B-9397-08002B2CF9AE}" pid="662" name="IVID52129357">
    <vt:lpwstr/>
  </property>
  <property fmtid="{D5CDD505-2E9C-101B-9397-08002B2CF9AE}" pid="663" name="IVID54EF7717">
    <vt:lpwstr/>
  </property>
  <property fmtid="{D5CDD505-2E9C-101B-9397-08002B2CF9AE}" pid="664" name="IVIDACA4D99A">
    <vt:lpwstr/>
  </property>
  <property fmtid="{D5CDD505-2E9C-101B-9397-08002B2CF9AE}" pid="665" name="IVID26968D0B">
    <vt:lpwstr/>
  </property>
  <property fmtid="{D5CDD505-2E9C-101B-9397-08002B2CF9AE}" pid="666" name="IVIDE6D60BA6">
    <vt:lpwstr/>
  </property>
  <property fmtid="{D5CDD505-2E9C-101B-9397-08002B2CF9AE}" pid="667" name="IVIDC9EC4A6">
    <vt:lpwstr/>
  </property>
  <property fmtid="{D5CDD505-2E9C-101B-9397-08002B2CF9AE}" pid="668" name="IVIDC25C43E5">
    <vt:lpwstr/>
  </property>
  <property fmtid="{D5CDD505-2E9C-101B-9397-08002B2CF9AE}" pid="669" name="IVID988F89D1">
    <vt:lpwstr/>
  </property>
  <property fmtid="{D5CDD505-2E9C-101B-9397-08002B2CF9AE}" pid="670" name="IVIDB65E3854">
    <vt:lpwstr/>
  </property>
  <property fmtid="{D5CDD505-2E9C-101B-9397-08002B2CF9AE}" pid="671" name="IVID807C854A">
    <vt:lpwstr/>
  </property>
  <property fmtid="{D5CDD505-2E9C-101B-9397-08002B2CF9AE}" pid="672" name="IVID4847D82">
    <vt:lpwstr/>
  </property>
  <property fmtid="{D5CDD505-2E9C-101B-9397-08002B2CF9AE}" pid="673" name="IVIDF6A82779">
    <vt:lpwstr/>
  </property>
  <property fmtid="{D5CDD505-2E9C-101B-9397-08002B2CF9AE}" pid="674" name="IVID1A46CE5A">
    <vt:lpwstr/>
  </property>
  <property fmtid="{D5CDD505-2E9C-101B-9397-08002B2CF9AE}" pid="675" name="IVIDA9A61">
    <vt:lpwstr/>
  </property>
  <property fmtid="{D5CDD505-2E9C-101B-9397-08002B2CF9AE}" pid="676" name="IVIDFA2A979A">
    <vt:lpwstr/>
  </property>
  <property fmtid="{D5CDD505-2E9C-101B-9397-08002B2CF9AE}" pid="677" name="IVIDF48204F0">
    <vt:lpwstr/>
  </property>
  <property fmtid="{D5CDD505-2E9C-101B-9397-08002B2CF9AE}" pid="678" name="IVID8C1A6560">
    <vt:lpwstr/>
  </property>
  <property fmtid="{D5CDD505-2E9C-101B-9397-08002B2CF9AE}" pid="679" name="IVID3E1121A1">
    <vt:lpwstr/>
  </property>
  <property fmtid="{D5CDD505-2E9C-101B-9397-08002B2CF9AE}" pid="680" name="IVID6AB4D465">
    <vt:lpwstr/>
  </property>
  <property fmtid="{D5CDD505-2E9C-101B-9397-08002B2CF9AE}" pid="681" name="IVID1C16A">
    <vt:lpwstr/>
  </property>
  <property fmtid="{D5CDD505-2E9C-101B-9397-08002B2CF9AE}" pid="682" name="IVID826FE059">
    <vt:lpwstr/>
  </property>
  <property fmtid="{D5CDD505-2E9C-101B-9397-08002B2CF9AE}" pid="683" name="IVID7E3D6A36">
    <vt:lpwstr/>
  </property>
  <property fmtid="{D5CDD505-2E9C-101B-9397-08002B2CF9AE}" pid="684" name="IVID363D8BD2">
    <vt:lpwstr/>
  </property>
  <property fmtid="{D5CDD505-2E9C-101B-9397-08002B2CF9AE}" pid="685" name="IVIDA20AF8CE">
    <vt:lpwstr/>
  </property>
  <property fmtid="{D5CDD505-2E9C-101B-9397-08002B2CF9AE}" pid="686" name="IVIDA880A40E">
    <vt:lpwstr/>
  </property>
  <property fmtid="{D5CDD505-2E9C-101B-9397-08002B2CF9AE}" pid="687" name="IVIDA22692A5">
    <vt:lpwstr/>
  </property>
  <property fmtid="{D5CDD505-2E9C-101B-9397-08002B2CF9AE}" pid="688" name="IVIDA0D58">
    <vt:lpwstr/>
  </property>
  <property fmtid="{D5CDD505-2E9C-101B-9397-08002B2CF9AE}" pid="689" name="IVIDAEE762D1">
    <vt:lpwstr/>
  </property>
  <property fmtid="{D5CDD505-2E9C-101B-9397-08002B2CF9AE}" pid="690" name="IVIDAC365CE3">
    <vt:lpwstr/>
  </property>
  <property fmtid="{D5CDD505-2E9C-101B-9397-08002B2CF9AE}" pid="691" name="IVID4244A548">
    <vt:lpwstr/>
  </property>
  <property fmtid="{D5CDD505-2E9C-101B-9397-08002B2CF9AE}" pid="692" name="IVID60F59D59">
    <vt:lpwstr/>
  </property>
  <property fmtid="{D5CDD505-2E9C-101B-9397-08002B2CF9AE}" pid="693" name="IVIDF2D74620">
    <vt:lpwstr/>
  </property>
  <property fmtid="{D5CDD505-2E9C-101B-9397-08002B2CF9AE}" pid="694" name="IVIDDEF95673">
    <vt:lpwstr/>
  </property>
  <property fmtid="{D5CDD505-2E9C-101B-9397-08002B2CF9AE}" pid="695" name="IVIDE49E8BA9">
    <vt:lpwstr/>
  </property>
  <property fmtid="{D5CDD505-2E9C-101B-9397-08002B2CF9AE}" pid="696" name="IVID160F3325">
    <vt:lpwstr/>
  </property>
  <property fmtid="{D5CDD505-2E9C-101B-9397-08002B2CF9AE}" pid="697" name="IVID6A01FB5A">
    <vt:lpwstr/>
  </property>
  <property fmtid="{D5CDD505-2E9C-101B-9397-08002B2CF9AE}" pid="698" name="IVID40B0DEB0">
    <vt:lpwstr/>
  </property>
  <property fmtid="{D5CDD505-2E9C-101B-9397-08002B2CF9AE}" pid="699" name="IVID4D4E2A">
    <vt:lpwstr/>
  </property>
  <property fmtid="{D5CDD505-2E9C-101B-9397-08002B2CF9AE}" pid="700" name="IVID14D261FE">
    <vt:lpwstr/>
  </property>
  <property fmtid="{D5CDD505-2E9C-101B-9397-08002B2CF9AE}" pid="701" name="IVIDEF6CB">
    <vt:lpwstr/>
  </property>
  <property fmtid="{D5CDD505-2E9C-101B-9397-08002B2CF9AE}" pid="702" name="IVIDBE0F9AF2">
    <vt:lpwstr/>
  </property>
  <property fmtid="{D5CDD505-2E9C-101B-9397-08002B2CF9AE}" pid="703" name="IVID20427536">
    <vt:lpwstr/>
  </property>
  <property fmtid="{D5CDD505-2E9C-101B-9397-08002B2CF9AE}" pid="704" name="IVID591563">
    <vt:lpwstr/>
  </property>
  <property fmtid="{D5CDD505-2E9C-101B-9397-08002B2CF9AE}" pid="705" name="IVID9CFC5836">
    <vt:lpwstr/>
  </property>
  <property fmtid="{D5CDD505-2E9C-101B-9397-08002B2CF9AE}" pid="706" name="IVIDA6EE0B7C">
    <vt:lpwstr/>
  </property>
  <property fmtid="{D5CDD505-2E9C-101B-9397-08002B2CF9AE}" pid="707" name="IVID74C3FB9A">
    <vt:lpwstr/>
  </property>
  <property fmtid="{D5CDD505-2E9C-101B-9397-08002B2CF9AE}" pid="708" name="IVID30F1A817">
    <vt:lpwstr/>
  </property>
  <property fmtid="{D5CDD505-2E9C-101B-9397-08002B2CF9AE}" pid="709" name="IVID2C119170">
    <vt:lpwstr/>
  </property>
  <property fmtid="{D5CDD505-2E9C-101B-9397-08002B2CF9AE}" pid="710" name="IVID66FAE4D2">
    <vt:lpwstr/>
  </property>
  <property fmtid="{D5CDD505-2E9C-101B-9397-08002B2CF9AE}" pid="711" name="IVIDD6978C6E">
    <vt:lpwstr/>
  </property>
  <property fmtid="{D5CDD505-2E9C-101B-9397-08002B2CF9AE}" pid="712" name="IVIDCE02001D">
    <vt:lpwstr/>
  </property>
  <property fmtid="{D5CDD505-2E9C-101B-9397-08002B2CF9AE}" pid="713" name="IVID29E8E">
    <vt:lpwstr/>
  </property>
  <property fmtid="{D5CDD505-2E9C-101B-9397-08002B2CF9AE}" pid="714" name="IVIDF6DA1">
    <vt:lpwstr/>
  </property>
  <property fmtid="{D5CDD505-2E9C-101B-9397-08002B2CF9AE}" pid="715" name="IVIDACB8387F">
    <vt:lpwstr/>
  </property>
  <property fmtid="{D5CDD505-2E9C-101B-9397-08002B2CF9AE}" pid="716" name="IVIDE64D5F1E">
    <vt:lpwstr/>
  </property>
  <property fmtid="{D5CDD505-2E9C-101B-9397-08002B2CF9AE}" pid="717" name="IVIDDA2C5790">
    <vt:lpwstr/>
  </property>
  <property fmtid="{D5CDD505-2E9C-101B-9397-08002B2CF9AE}" pid="718" name="IVID86DEB476">
    <vt:lpwstr/>
  </property>
  <property fmtid="{D5CDD505-2E9C-101B-9397-08002B2CF9AE}" pid="719" name="IVID4413939B">
    <vt:lpwstr/>
  </property>
  <property fmtid="{D5CDD505-2E9C-101B-9397-08002B2CF9AE}" pid="720" name="IVID5A9ABDE6">
    <vt:lpwstr/>
  </property>
  <property fmtid="{D5CDD505-2E9C-101B-9397-08002B2CF9AE}" pid="721" name="IVID509985B4">
    <vt:lpwstr/>
  </property>
  <property fmtid="{D5CDD505-2E9C-101B-9397-08002B2CF9AE}" pid="722" name="IVIDCCD1ECDA">
    <vt:lpwstr/>
  </property>
  <property fmtid="{D5CDD505-2E9C-101B-9397-08002B2CF9AE}" pid="723" name="IVID6C23F632">
    <vt:lpwstr/>
  </property>
  <property fmtid="{D5CDD505-2E9C-101B-9397-08002B2CF9AE}" pid="724" name="IVID68FB62A8">
    <vt:lpwstr/>
  </property>
  <property fmtid="{D5CDD505-2E9C-101B-9397-08002B2CF9AE}" pid="725" name="IVID10069FFD">
    <vt:lpwstr/>
  </property>
  <property fmtid="{D5CDD505-2E9C-101B-9397-08002B2CF9AE}" pid="726" name="IVID188E3784">
    <vt:lpwstr/>
  </property>
  <property fmtid="{D5CDD505-2E9C-101B-9397-08002B2CF9AE}" pid="727" name="IVID4A8D0E26">
    <vt:lpwstr/>
  </property>
  <property fmtid="{D5CDD505-2E9C-101B-9397-08002B2CF9AE}" pid="728" name="IVIDA045DF6B">
    <vt:lpwstr/>
  </property>
  <property fmtid="{D5CDD505-2E9C-101B-9397-08002B2CF9AE}" pid="729" name="IVID591DD">
    <vt:lpwstr/>
  </property>
  <property fmtid="{D5CDD505-2E9C-101B-9397-08002B2CF9AE}" pid="730" name="IVID1A531E91">
    <vt:lpwstr/>
  </property>
  <property fmtid="{D5CDD505-2E9C-101B-9397-08002B2CF9AE}" pid="731" name="IVIDD46B4C7C">
    <vt:lpwstr/>
  </property>
  <property fmtid="{D5CDD505-2E9C-101B-9397-08002B2CF9AE}" pid="732" name="IVID689D7D47">
    <vt:lpwstr/>
  </property>
  <property fmtid="{D5CDD505-2E9C-101B-9397-08002B2CF9AE}" pid="733" name="IVID3640F86A">
    <vt:lpwstr/>
  </property>
  <property fmtid="{D5CDD505-2E9C-101B-9397-08002B2CF9AE}" pid="734" name="IVID2C58854A">
    <vt:lpwstr/>
  </property>
  <property fmtid="{D5CDD505-2E9C-101B-9397-08002B2CF9AE}" pid="735" name="IVID843672B0">
    <vt:lpwstr/>
  </property>
  <property fmtid="{D5CDD505-2E9C-101B-9397-08002B2CF9AE}" pid="736" name="IVID3CE31372">
    <vt:lpwstr/>
  </property>
  <property fmtid="{D5CDD505-2E9C-101B-9397-08002B2CF9AE}" pid="737" name="IVIDA8504237">
    <vt:lpwstr/>
  </property>
  <property fmtid="{D5CDD505-2E9C-101B-9397-08002B2CF9AE}" pid="738" name="IVID240AD6CA">
    <vt:lpwstr/>
  </property>
  <property fmtid="{D5CDD505-2E9C-101B-9397-08002B2CF9AE}" pid="739" name="IVID3E4F2348">
    <vt:lpwstr/>
  </property>
  <property fmtid="{D5CDD505-2E9C-101B-9397-08002B2CF9AE}" pid="740" name="IVIDE04DDAE1">
    <vt:lpwstr/>
  </property>
  <property fmtid="{D5CDD505-2E9C-101B-9397-08002B2CF9AE}" pid="741" name="IVID96C77267">
    <vt:lpwstr/>
  </property>
  <property fmtid="{D5CDD505-2E9C-101B-9397-08002B2CF9AE}" pid="742" name="IVID7654BA56">
    <vt:lpwstr/>
  </property>
  <property fmtid="{D5CDD505-2E9C-101B-9397-08002B2CF9AE}" pid="743" name="IVID906952EC">
    <vt:lpwstr/>
  </property>
  <property fmtid="{D5CDD505-2E9C-101B-9397-08002B2CF9AE}" pid="744" name="IVIDE0C19833">
    <vt:lpwstr/>
  </property>
  <property fmtid="{D5CDD505-2E9C-101B-9397-08002B2CF9AE}" pid="745" name="IVIDAE45D46C">
    <vt:lpwstr/>
  </property>
  <property fmtid="{D5CDD505-2E9C-101B-9397-08002B2CF9AE}" pid="746" name="IVIDFA7549CA">
    <vt:lpwstr/>
  </property>
  <property fmtid="{D5CDD505-2E9C-101B-9397-08002B2CF9AE}" pid="747" name="IVIDAE6669C4">
    <vt:lpwstr/>
  </property>
  <property fmtid="{D5CDD505-2E9C-101B-9397-08002B2CF9AE}" pid="748" name="IVID43CE338">
    <vt:lpwstr/>
  </property>
  <property fmtid="{D5CDD505-2E9C-101B-9397-08002B2CF9AE}" pid="749" name="IVID3E00BC7E">
    <vt:lpwstr/>
  </property>
  <property fmtid="{D5CDD505-2E9C-101B-9397-08002B2CF9AE}" pid="750" name="IVID84C8138C">
    <vt:lpwstr/>
  </property>
  <property fmtid="{D5CDD505-2E9C-101B-9397-08002B2CF9AE}" pid="751" name="IVID3058053E">
    <vt:lpwstr/>
  </property>
  <property fmtid="{D5CDD505-2E9C-101B-9397-08002B2CF9AE}" pid="752" name="IVID92F7D40A">
    <vt:lpwstr/>
  </property>
  <property fmtid="{D5CDD505-2E9C-101B-9397-08002B2CF9AE}" pid="753" name="IVID1EE4A018">
    <vt:lpwstr/>
  </property>
  <property fmtid="{D5CDD505-2E9C-101B-9397-08002B2CF9AE}" pid="754" name="IVIDE8E655C0">
    <vt:lpwstr/>
  </property>
  <property fmtid="{D5CDD505-2E9C-101B-9397-08002B2CF9AE}" pid="755" name="IVIDBFAF1">
    <vt:lpwstr/>
  </property>
  <property fmtid="{D5CDD505-2E9C-101B-9397-08002B2CF9AE}" pid="756" name="IVIDFCC5F93F">
    <vt:lpwstr/>
  </property>
  <property fmtid="{D5CDD505-2E9C-101B-9397-08002B2CF9AE}" pid="757" name="IVID24EC4946">
    <vt:lpwstr/>
  </property>
  <property fmtid="{D5CDD505-2E9C-101B-9397-08002B2CF9AE}" pid="758" name="IVID22262146">
    <vt:lpwstr/>
  </property>
  <property fmtid="{D5CDD505-2E9C-101B-9397-08002B2CF9AE}" pid="759" name="IVIDE40C5B4">
    <vt:lpwstr/>
  </property>
  <property fmtid="{D5CDD505-2E9C-101B-9397-08002B2CF9AE}" pid="760" name="IVID82E5D62A">
    <vt:lpwstr/>
  </property>
  <property fmtid="{D5CDD505-2E9C-101B-9397-08002B2CF9AE}" pid="761" name="IVID11D8B205">
    <vt:lpwstr/>
  </property>
  <property fmtid="{D5CDD505-2E9C-101B-9397-08002B2CF9AE}" pid="762" name="IVIDF047696E">
    <vt:lpwstr/>
  </property>
  <property fmtid="{D5CDD505-2E9C-101B-9397-08002B2CF9AE}" pid="763" name="IVIDF2620765">
    <vt:lpwstr/>
  </property>
  <property fmtid="{D5CDD505-2E9C-101B-9397-08002B2CF9AE}" pid="764" name="IVID160407FB">
    <vt:lpwstr/>
  </property>
  <property fmtid="{D5CDD505-2E9C-101B-9397-08002B2CF9AE}" pid="765" name="IVID40C947A4">
    <vt:lpwstr/>
  </property>
  <property fmtid="{D5CDD505-2E9C-101B-9397-08002B2CF9AE}" pid="766" name="IVID2DC0091">
    <vt:lpwstr/>
  </property>
  <property fmtid="{D5CDD505-2E9C-101B-9397-08002B2CF9AE}" pid="767" name="IVID6ABD4191">
    <vt:lpwstr/>
  </property>
  <property fmtid="{D5CDD505-2E9C-101B-9397-08002B2CF9AE}" pid="768" name="IVID901F3090">
    <vt:lpwstr/>
  </property>
  <property fmtid="{D5CDD505-2E9C-101B-9397-08002B2CF9AE}" pid="769" name="IVIDB4989688">
    <vt:lpwstr/>
  </property>
  <property fmtid="{D5CDD505-2E9C-101B-9397-08002B2CF9AE}" pid="770" name="IVIDC0AC101A">
    <vt:lpwstr/>
  </property>
  <property fmtid="{D5CDD505-2E9C-101B-9397-08002B2CF9AE}" pid="771" name="IVID12EA2ED1">
    <vt:lpwstr/>
  </property>
  <property fmtid="{D5CDD505-2E9C-101B-9397-08002B2CF9AE}" pid="772" name="IVIDE8FA4836">
    <vt:lpwstr/>
  </property>
  <property fmtid="{D5CDD505-2E9C-101B-9397-08002B2CF9AE}" pid="773" name="IVID86DEE999">
    <vt:lpwstr/>
  </property>
  <property fmtid="{D5CDD505-2E9C-101B-9397-08002B2CF9AE}" pid="774" name="IVIDBC84FFEF">
    <vt:lpwstr/>
  </property>
  <property fmtid="{D5CDD505-2E9C-101B-9397-08002B2CF9AE}" pid="775" name="IVID7087C2CB">
    <vt:lpwstr/>
  </property>
  <property fmtid="{D5CDD505-2E9C-101B-9397-08002B2CF9AE}" pid="776" name="IVID3E18E644">
    <vt:lpwstr/>
  </property>
  <property fmtid="{D5CDD505-2E9C-101B-9397-08002B2CF9AE}" pid="777" name="IVIDE8463D9">
    <vt:lpwstr/>
  </property>
  <property fmtid="{D5CDD505-2E9C-101B-9397-08002B2CF9AE}" pid="778" name="IVIDA4D792EA">
    <vt:lpwstr/>
  </property>
  <property fmtid="{D5CDD505-2E9C-101B-9397-08002B2CF9AE}" pid="779" name="IVID76546A73">
    <vt:lpwstr/>
  </property>
  <property fmtid="{D5CDD505-2E9C-101B-9397-08002B2CF9AE}" pid="780" name="IVID34CC0FC3">
    <vt:lpwstr/>
  </property>
  <property fmtid="{D5CDD505-2E9C-101B-9397-08002B2CF9AE}" pid="781" name="IVID94C9B8DB">
    <vt:lpwstr/>
  </property>
  <property fmtid="{D5CDD505-2E9C-101B-9397-08002B2CF9AE}" pid="782" name="IVID520215D0">
    <vt:lpwstr/>
  </property>
  <property fmtid="{D5CDD505-2E9C-101B-9397-08002B2CF9AE}" pid="783" name="IVID46B1C793">
    <vt:lpwstr/>
  </property>
  <property fmtid="{D5CDD505-2E9C-101B-9397-08002B2CF9AE}" pid="784" name="IVIDD4EDE47A">
    <vt:lpwstr/>
  </property>
  <property fmtid="{D5CDD505-2E9C-101B-9397-08002B2CF9AE}" pid="785" name="IVID5C872772">
    <vt:lpwstr/>
  </property>
  <property fmtid="{D5CDD505-2E9C-101B-9397-08002B2CF9AE}" pid="786" name="IVIDDC641AA1">
    <vt:lpwstr/>
  </property>
  <property fmtid="{D5CDD505-2E9C-101B-9397-08002B2CF9AE}" pid="787" name="IVIDCC5B9EF9">
    <vt:lpwstr/>
  </property>
  <property fmtid="{D5CDD505-2E9C-101B-9397-08002B2CF9AE}" pid="788" name="IVID3214CC67">
    <vt:lpwstr/>
  </property>
  <property fmtid="{D5CDD505-2E9C-101B-9397-08002B2CF9AE}" pid="789" name="IVID1E1296D6">
    <vt:lpwstr/>
  </property>
  <property fmtid="{D5CDD505-2E9C-101B-9397-08002B2CF9AE}" pid="790" name="IVID9AC87BDE">
    <vt:lpwstr/>
  </property>
  <property fmtid="{D5CDD505-2E9C-101B-9397-08002B2CF9AE}" pid="791" name="IVIDF03F4235">
    <vt:lpwstr/>
  </property>
  <property fmtid="{D5CDD505-2E9C-101B-9397-08002B2CF9AE}" pid="792" name="IVIDA4F29A4F">
    <vt:lpwstr/>
  </property>
  <property fmtid="{D5CDD505-2E9C-101B-9397-08002B2CF9AE}" pid="793" name="IVID48A12693">
    <vt:lpwstr/>
  </property>
  <property fmtid="{D5CDD505-2E9C-101B-9397-08002B2CF9AE}" pid="794" name="IVID24C28A5B">
    <vt:lpwstr/>
  </property>
  <property fmtid="{D5CDD505-2E9C-101B-9397-08002B2CF9AE}" pid="795" name="IVID60897E70">
    <vt:lpwstr/>
  </property>
  <property fmtid="{D5CDD505-2E9C-101B-9397-08002B2CF9AE}" pid="796" name="IVIDB8B93C41">
    <vt:lpwstr/>
  </property>
  <property fmtid="{D5CDD505-2E9C-101B-9397-08002B2CF9AE}" pid="797" name="IVIDA0105D4C">
    <vt:lpwstr/>
  </property>
  <property fmtid="{D5CDD505-2E9C-101B-9397-08002B2CF9AE}" pid="798" name="IVIDBAA8F4E8">
    <vt:lpwstr/>
  </property>
  <property fmtid="{D5CDD505-2E9C-101B-9397-08002B2CF9AE}" pid="799" name="IVID400C4A7D">
    <vt:lpwstr/>
  </property>
  <property fmtid="{D5CDD505-2E9C-101B-9397-08002B2CF9AE}" pid="800" name="IVID104135D7">
    <vt:lpwstr/>
  </property>
  <property fmtid="{D5CDD505-2E9C-101B-9397-08002B2CF9AE}" pid="801" name="IVID2025C3E8">
    <vt:lpwstr/>
  </property>
  <property fmtid="{D5CDD505-2E9C-101B-9397-08002B2CF9AE}" pid="802" name="IVID549598D6">
    <vt:lpwstr/>
  </property>
  <property fmtid="{D5CDD505-2E9C-101B-9397-08002B2CF9AE}" pid="803" name="IVIDCEDDF92E">
    <vt:lpwstr/>
  </property>
  <property fmtid="{D5CDD505-2E9C-101B-9397-08002B2CF9AE}" pid="804" name="IVID6A3DD1E">
    <vt:lpwstr/>
  </property>
  <property fmtid="{D5CDD505-2E9C-101B-9397-08002B2CF9AE}" pid="805" name="IVIDB29D6AFF">
    <vt:lpwstr/>
  </property>
  <property fmtid="{D5CDD505-2E9C-101B-9397-08002B2CF9AE}" pid="806" name="IVID9FFE5">
    <vt:lpwstr/>
  </property>
  <property fmtid="{D5CDD505-2E9C-101B-9397-08002B2CF9AE}" pid="807" name="IVID1CA6CA84">
    <vt:lpwstr/>
  </property>
  <property fmtid="{D5CDD505-2E9C-101B-9397-08002B2CF9AE}" pid="808" name="IVID40FF1476">
    <vt:lpwstr/>
  </property>
  <property fmtid="{D5CDD505-2E9C-101B-9397-08002B2CF9AE}" pid="809" name="IVID82AFD834">
    <vt:lpwstr/>
  </property>
  <property fmtid="{D5CDD505-2E9C-101B-9397-08002B2CF9AE}" pid="810" name="IVIDB455B117">
    <vt:lpwstr/>
  </property>
  <property fmtid="{D5CDD505-2E9C-101B-9397-08002B2CF9AE}" pid="811" name="IVID1AC98AA7">
    <vt:lpwstr/>
  </property>
  <property fmtid="{D5CDD505-2E9C-101B-9397-08002B2CF9AE}" pid="812" name="IVID8C6F6AF4">
    <vt:lpwstr/>
  </property>
  <property fmtid="{D5CDD505-2E9C-101B-9397-08002B2CF9AE}" pid="813" name="IVIDFA06AF5B">
    <vt:lpwstr/>
  </property>
  <property fmtid="{D5CDD505-2E9C-101B-9397-08002B2CF9AE}" pid="814" name="IVIDEE2CF31F">
    <vt:lpwstr/>
  </property>
  <property fmtid="{D5CDD505-2E9C-101B-9397-08002B2CF9AE}" pid="815" name="IVID5C18">
    <vt:lpwstr/>
  </property>
  <property fmtid="{D5CDD505-2E9C-101B-9397-08002B2CF9AE}" pid="816" name="IVID4CA30">
    <vt:lpwstr/>
  </property>
  <property fmtid="{D5CDD505-2E9C-101B-9397-08002B2CF9AE}" pid="817" name="IVIDC6A3EA58">
    <vt:lpwstr/>
  </property>
  <property fmtid="{D5CDD505-2E9C-101B-9397-08002B2CF9AE}" pid="818" name="IVIDF0C553D5">
    <vt:lpwstr/>
  </property>
  <property fmtid="{D5CDD505-2E9C-101B-9397-08002B2CF9AE}" pid="819" name="IVID30E48193">
    <vt:lpwstr/>
  </property>
  <property fmtid="{D5CDD505-2E9C-101B-9397-08002B2CF9AE}" pid="820" name="IVIDFA5D4581">
    <vt:lpwstr/>
  </property>
  <property fmtid="{D5CDD505-2E9C-101B-9397-08002B2CF9AE}" pid="821" name="IVIDB0654E2A">
    <vt:lpwstr/>
  </property>
  <property fmtid="{D5CDD505-2E9C-101B-9397-08002B2CF9AE}" pid="822" name="IVIDF68EA71C">
    <vt:lpwstr/>
  </property>
  <property fmtid="{D5CDD505-2E9C-101B-9397-08002B2CF9AE}" pid="823" name="IVID2475452C">
    <vt:lpwstr/>
  </property>
  <property fmtid="{D5CDD505-2E9C-101B-9397-08002B2CF9AE}" pid="824" name="IVID5838061D">
    <vt:lpwstr/>
  </property>
  <property fmtid="{D5CDD505-2E9C-101B-9397-08002B2CF9AE}" pid="825" name="IVIDDA2D6089">
    <vt:lpwstr/>
  </property>
  <property fmtid="{D5CDD505-2E9C-101B-9397-08002B2CF9AE}" pid="826" name="IVID3441F68A">
    <vt:lpwstr/>
  </property>
  <property fmtid="{D5CDD505-2E9C-101B-9397-08002B2CF9AE}" pid="827" name="IVIDF0814E47">
    <vt:lpwstr/>
  </property>
  <property fmtid="{D5CDD505-2E9C-101B-9397-08002B2CF9AE}" pid="828" name="IVID2039702F">
    <vt:lpwstr/>
  </property>
  <property fmtid="{D5CDD505-2E9C-101B-9397-08002B2CF9AE}" pid="829" name="IVIDA0882E8C">
    <vt:lpwstr/>
  </property>
  <property fmtid="{D5CDD505-2E9C-101B-9397-08002B2CF9AE}" pid="830" name="IVID28B58567">
    <vt:lpwstr/>
  </property>
  <property fmtid="{D5CDD505-2E9C-101B-9397-08002B2CF9AE}" pid="831" name="IVID303890BB">
    <vt:lpwstr/>
  </property>
  <property fmtid="{D5CDD505-2E9C-101B-9397-08002B2CF9AE}" pid="832" name="IVID22EFB0F7">
    <vt:lpwstr/>
  </property>
  <property fmtid="{D5CDD505-2E9C-101B-9397-08002B2CF9AE}" pid="833" name="IVID1264AFDC">
    <vt:lpwstr/>
  </property>
  <property fmtid="{D5CDD505-2E9C-101B-9397-08002B2CF9AE}" pid="834" name="IVIDFED3BB3C">
    <vt:lpwstr/>
  </property>
  <property fmtid="{D5CDD505-2E9C-101B-9397-08002B2CF9AE}" pid="835" name="IVID4E53A1AD">
    <vt:lpwstr/>
  </property>
  <property fmtid="{D5CDD505-2E9C-101B-9397-08002B2CF9AE}" pid="836" name="IVID1EB27CC9">
    <vt:lpwstr/>
  </property>
  <property fmtid="{D5CDD505-2E9C-101B-9397-08002B2CF9AE}" pid="837" name="IVIDB6537D46">
    <vt:lpwstr/>
  </property>
  <property fmtid="{D5CDD505-2E9C-101B-9397-08002B2CF9AE}" pid="838" name="IVID1E6FAD69">
    <vt:lpwstr/>
  </property>
  <property fmtid="{D5CDD505-2E9C-101B-9397-08002B2CF9AE}" pid="839" name="IVID1E45DF2C">
    <vt:lpwstr/>
  </property>
  <property fmtid="{D5CDD505-2E9C-101B-9397-08002B2CF9AE}" pid="840" name="IVIDBCEDF697">
    <vt:lpwstr/>
  </property>
  <property fmtid="{D5CDD505-2E9C-101B-9397-08002B2CF9AE}" pid="841" name="IVID66B2032E">
    <vt:lpwstr/>
  </property>
  <property fmtid="{D5CDD505-2E9C-101B-9397-08002B2CF9AE}" pid="842" name="IVIDF42E8E2D">
    <vt:lpwstr/>
  </property>
  <property fmtid="{D5CDD505-2E9C-101B-9397-08002B2CF9AE}" pid="843" name="IVID6850CF65">
    <vt:lpwstr/>
  </property>
  <property fmtid="{D5CDD505-2E9C-101B-9397-08002B2CF9AE}" pid="844" name="IVID3A4343A7">
    <vt:lpwstr/>
  </property>
  <property fmtid="{D5CDD505-2E9C-101B-9397-08002B2CF9AE}" pid="845" name="IVIDEC92C5B9">
    <vt:lpwstr/>
  </property>
  <property fmtid="{D5CDD505-2E9C-101B-9397-08002B2CF9AE}" pid="846" name="IVID5EA8F529">
    <vt:lpwstr/>
  </property>
  <property fmtid="{D5CDD505-2E9C-101B-9397-08002B2CF9AE}" pid="847" name="IVID840F856C">
    <vt:lpwstr/>
  </property>
  <property fmtid="{D5CDD505-2E9C-101B-9397-08002B2CF9AE}" pid="848" name="IVID6E2091CA">
    <vt:lpwstr/>
  </property>
  <property fmtid="{D5CDD505-2E9C-101B-9397-08002B2CF9AE}" pid="849" name="IVID67CC243">
    <vt:lpwstr/>
  </property>
  <property fmtid="{D5CDD505-2E9C-101B-9397-08002B2CF9AE}" pid="850" name="IVID8CE0F1C7">
    <vt:lpwstr/>
  </property>
  <property fmtid="{D5CDD505-2E9C-101B-9397-08002B2CF9AE}" pid="851" name="IVID3410DC44">
    <vt:lpwstr/>
  </property>
  <property fmtid="{D5CDD505-2E9C-101B-9397-08002B2CF9AE}" pid="852" name="IVID20BF491C">
    <vt:lpwstr/>
  </property>
  <property fmtid="{D5CDD505-2E9C-101B-9397-08002B2CF9AE}" pid="853" name="IVID47A37">
    <vt:lpwstr/>
  </property>
  <property fmtid="{D5CDD505-2E9C-101B-9397-08002B2CF9AE}" pid="854" name="IVID1C36DD75">
    <vt:lpwstr/>
  </property>
  <property fmtid="{D5CDD505-2E9C-101B-9397-08002B2CF9AE}" pid="855" name="IVIDBC1BFB91">
    <vt:lpwstr/>
  </property>
  <property fmtid="{D5CDD505-2E9C-101B-9397-08002B2CF9AE}" pid="856" name="IVIDAEE3B317">
    <vt:lpwstr/>
  </property>
  <property fmtid="{D5CDD505-2E9C-101B-9397-08002B2CF9AE}" pid="857" name="IVID9053243F">
    <vt:lpwstr/>
  </property>
  <property fmtid="{D5CDD505-2E9C-101B-9397-08002B2CF9AE}" pid="858" name="IVID64FDAC70">
    <vt:lpwstr/>
  </property>
  <property fmtid="{D5CDD505-2E9C-101B-9397-08002B2CF9AE}" pid="859" name="IVIDEC02488E">
    <vt:lpwstr/>
  </property>
  <property fmtid="{D5CDD505-2E9C-101B-9397-08002B2CF9AE}" pid="860" name="IVID1406F871">
    <vt:lpwstr/>
  </property>
  <property fmtid="{D5CDD505-2E9C-101B-9397-08002B2CF9AE}" pid="861" name="IVIDAA542F5">
    <vt:lpwstr/>
  </property>
  <property fmtid="{D5CDD505-2E9C-101B-9397-08002B2CF9AE}" pid="862" name="IVID263E9248">
    <vt:lpwstr/>
  </property>
  <property fmtid="{D5CDD505-2E9C-101B-9397-08002B2CF9AE}" pid="863" name="IVID9AE565A6">
    <vt:lpwstr/>
  </property>
  <property fmtid="{D5CDD505-2E9C-101B-9397-08002B2CF9AE}" pid="864" name="IVID8805172A">
    <vt:lpwstr/>
  </property>
  <property fmtid="{D5CDD505-2E9C-101B-9397-08002B2CF9AE}" pid="865" name="IVIDECB74E3D">
    <vt:lpwstr/>
  </property>
  <property fmtid="{D5CDD505-2E9C-101B-9397-08002B2CF9AE}" pid="866" name="IVIDA4C654F9">
    <vt:lpwstr/>
  </property>
  <property fmtid="{D5CDD505-2E9C-101B-9397-08002B2CF9AE}" pid="867" name="IVIDBC18101E">
    <vt:lpwstr/>
  </property>
  <property fmtid="{D5CDD505-2E9C-101B-9397-08002B2CF9AE}" pid="868" name="IVID6E0DA9D8">
    <vt:lpwstr/>
  </property>
  <property fmtid="{D5CDD505-2E9C-101B-9397-08002B2CF9AE}" pid="869" name="IVIDD6BA0F27">
    <vt:lpwstr/>
  </property>
  <property fmtid="{D5CDD505-2E9C-101B-9397-08002B2CF9AE}" pid="870" name="IVIDB41508A4">
    <vt:lpwstr/>
  </property>
  <property fmtid="{D5CDD505-2E9C-101B-9397-08002B2CF9AE}" pid="871" name="IVID6678D07C">
    <vt:lpwstr/>
  </property>
  <property fmtid="{D5CDD505-2E9C-101B-9397-08002B2CF9AE}" pid="872" name="IVIDD0219D47">
    <vt:lpwstr/>
  </property>
  <property fmtid="{D5CDD505-2E9C-101B-9397-08002B2CF9AE}" pid="873" name="IVID6CCA1465">
    <vt:lpwstr/>
  </property>
  <property fmtid="{D5CDD505-2E9C-101B-9397-08002B2CF9AE}" pid="874" name="IVIDA8B26B01">
    <vt:lpwstr/>
  </property>
  <property fmtid="{D5CDD505-2E9C-101B-9397-08002B2CF9AE}" pid="875" name="IVID2CCD9168">
    <vt:lpwstr/>
  </property>
  <property fmtid="{D5CDD505-2E9C-101B-9397-08002B2CF9AE}" pid="876" name="IVIDC64E78BF">
    <vt:lpwstr/>
  </property>
  <property fmtid="{D5CDD505-2E9C-101B-9397-08002B2CF9AE}" pid="877" name="IVIDBA4CEF1A">
    <vt:lpwstr/>
  </property>
  <property fmtid="{D5CDD505-2E9C-101B-9397-08002B2CF9AE}" pid="878" name="IVID967F5B97">
    <vt:lpwstr/>
  </property>
  <property fmtid="{D5CDD505-2E9C-101B-9397-08002B2CF9AE}" pid="879" name="IVIDA01B117F">
    <vt:lpwstr/>
  </property>
  <property fmtid="{D5CDD505-2E9C-101B-9397-08002B2CF9AE}" pid="880" name="IVIDA49BAF63">
    <vt:lpwstr/>
  </property>
  <property fmtid="{D5CDD505-2E9C-101B-9397-08002B2CF9AE}" pid="881" name="IVIDF29BDD9C">
    <vt:lpwstr/>
  </property>
  <property fmtid="{D5CDD505-2E9C-101B-9397-08002B2CF9AE}" pid="882" name="IVID248E6790">
    <vt:lpwstr/>
  </property>
  <property fmtid="{D5CDD505-2E9C-101B-9397-08002B2CF9AE}" pid="883" name="IVIDA43665B">
    <vt:lpwstr/>
  </property>
  <property fmtid="{D5CDD505-2E9C-101B-9397-08002B2CF9AE}" pid="884" name="IVIDC8A523B0">
    <vt:lpwstr/>
  </property>
  <property fmtid="{D5CDD505-2E9C-101B-9397-08002B2CF9AE}" pid="885" name="IVIDF2817987">
    <vt:lpwstr/>
  </property>
  <property fmtid="{D5CDD505-2E9C-101B-9397-08002B2CF9AE}" pid="886" name="IVID5E6E6305">
    <vt:lpwstr/>
  </property>
  <property fmtid="{D5CDD505-2E9C-101B-9397-08002B2CF9AE}" pid="887" name="IVID8E474927">
    <vt:lpwstr/>
  </property>
  <property fmtid="{D5CDD505-2E9C-101B-9397-08002B2CF9AE}" pid="888" name="IVIDEBD2755">
    <vt:lpwstr/>
  </property>
  <property fmtid="{D5CDD505-2E9C-101B-9397-08002B2CF9AE}" pid="889" name="IVID46E74937">
    <vt:lpwstr/>
  </property>
  <property fmtid="{D5CDD505-2E9C-101B-9397-08002B2CF9AE}" pid="890" name="IVIDCC10ABF5">
    <vt:lpwstr/>
  </property>
  <property fmtid="{D5CDD505-2E9C-101B-9397-08002B2CF9AE}" pid="891" name="IVIDF473228E">
    <vt:lpwstr/>
  </property>
  <property fmtid="{D5CDD505-2E9C-101B-9397-08002B2CF9AE}" pid="892" name="IVIDB244180A">
    <vt:lpwstr/>
  </property>
  <property fmtid="{D5CDD505-2E9C-101B-9397-08002B2CF9AE}" pid="893" name="IVID2099BDD4">
    <vt:lpwstr/>
  </property>
  <property fmtid="{D5CDD505-2E9C-101B-9397-08002B2CF9AE}" pid="894" name="IVIDBA26B7C1">
    <vt:lpwstr/>
  </property>
  <property fmtid="{D5CDD505-2E9C-101B-9397-08002B2CF9AE}" pid="895" name="IVID90E16531">
    <vt:lpwstr/>
  </property>
  <property fmtid="{D5CDD505-2E9C-101B-9397-08002B2CF9AE}" pid="896" name="IVIDAA5C2EC9">
    <vt:lpwstr/>
  </property>
  <property fmtid="{D5CDD505-2E9C-101B-9397-08002B2CF9AE}" pid="897" name="IVID48FD2BDD">
    <vt:lpwstr/>
  </property>
  <property fmtid="{D5CDD505-2E9C-101B-9397-08002B2CF9AE}" pid="898" name="IVID664D5634">
    <vt:lpwstr/>
  </property>
  <property fmtid="{D5CDD505-2E9C-101B-9397-08002B2CF9AE}" pid="899" name="IVIDD071836A">
    <vt:lpwstr/>
  </property>
  <property fmtid="{D5CDD505-2E9C-101B-9397-08002B2CF9AE}" pid="900" name="IVIDA6EF2F96">
    <vt:lpwstr/>
  </property>
  <property fmtid="{D5CDD505-2E9C-101B-9397-08002B2CF9AE}" pid="901" name="IVID321D0677">
    <vt:lpwstr/>
  </property>
  <property fmtid="{D5CDD505-2E9C-101B-9397-08002B2CF9AE}" pid="902" name="IVIDACAEFB53">
    <vt:lpwstr/>
  </property>
  <property fmtid="{D5CDD505-2E9C-101B-9397-08002B2CF9AE}" pid="903" name="IVID12210208">
    <vt:lpwstr/>
  </property>
  <property fmtid="{D5CDD505-2E9C-101B-9397-08002B2CF9AE}" pid="904" name="IVID184AD629">
    <vt:lpwstr/>
  </property>
  <property fmtid="{D5CDD505-2E9C-101B-9397-08002B2CF9AE}" pid="905" name="IVIDAA4A2867">
    <vt:lpwstr/>
  </property>
  <property fmtid="{D5CDD505-2E9C-101B-9397-08002B2CF9AE}" pid="906" name="IVIDAECCDDE0">
    <vt:lpwstr/>
  </property>
  <property fmtid="{D5CDD505-2E9C-101B-9397-08002B2CF9AE}" pid="907" name="IVID46E17E7F">
    <vt:lpwstr/>
  </property>
  <property fmtid="{D5CDD505-2E9C-101B-9397-08002B2CF9AE}" pid="908" name="IVID5CAA8710">
    <vt:lpwstr/>
  </property>
  <property fmtid="{D5CDD505-2E9C-101B-9397-08002B2CF9AE}" pid="909" name="IVID4EB1BB5D">
    <vt:lpwstr/>
  </property>
  <property fmtid="{D5CDD505-2E9C-101B-9397-08002B2CF9AE}" pid="910" name="IVIDE8EC01EA">
    <vt:lpwstr/>
  </property>
  <property fmtid="{D5CDD505-2E9C-101B-9397-08002B2CF9AE}" pid="911" name="IVID2236B9E2">
    <vt:lpwstr/>
  </property>
  <property fmtid="{D5CDD505-2E9C-101B-9397-08002B2CF9AE}" pid="912" name="IVIDCE30EFCA">
    <vt:lpwstr/>
  </property>
  <property fmtid="{D5CDD505-2E9C-101B-9397-08002B2CF9AE}" pid="913" name="IVIDA84C9DCB">
    <vt:lpwstr/>
  </property>
  <property fmtid="{D5CDD505-2E9C-101B-9397-08002B2CF9AE}" pid="914" name="IVID7A47E43F">
    <vt:lpwstr/>
  </property>
  <property fmtid="{D5CDD505-2E9C-101B-9397-08002B2CF9AE}" pid="915" name="IVIDD8285C47">
    <vt:lpwstr/>
  </property>
  <property fmtid="{D5CDD505-2E9C-101B-9397-08002B2CF9AE}" pid="916" name="IVID883427CB">
    <vt:lpwstr/>
  </property>
  <property fmtid="{D5CDD505-2E9C-101B-9397-08002B2CF9AE}" pid="917" name="IVIDCC92823B">
    <vt:lpwstr/>
  </property>
  <property fmtid="{D5CDD505-2E9C-101B-9397-08002B2CF9AE}" pid="918" name="IVID3E1C76">
    <vt:lpwstr/>
  </property>
  <property fmtid="{D5CDD505-2E9C-101B-9397-08002B2CF9AE}" pid="919" name="IVIDE2BCEA13">
    <vt:lpwstr/>
  </property>
  <property fmtid="{D5CDD505-2E9C-101B-9397-08002B2CF9AE}" pid="920" name="IVIDD27F6BC6">
    <vt:lpwstr/>
  </property>
  <property fmtid="{D5CDD505-2E9C-101B-9397-08002B2CF9AE}" pid="921" name="IVIDDCB485B6">
    <vt:lpwstr/>
  </property>
  <property fmtid="{D5CDD505-2E9C-101B-9397-08002B2CF9AE}" pid="922" name="IVID5E5EFF02">
    <vt:lpwstr/>
  </property>
  <property fmtid="{D5CDD505-2E9C-101B-9397-08002B2CF9AE}" pid="923" name="IVIDACE5A4B4">
    <vt:lpwstr/>
  </property>
  <property fmtid="{D5CDD505-2E9C-101B-9397-08002B2CF9AE}" pid="924" name="IVIDFC5C80C6">
    <vt:lpwstr/>
  </property>
  <property fmtid="{D5CDD505-2E9C-101B-9397-08002B2CF9AE}" pid="925" name="IVID121794D4">
    <vt:lpwstr/>
  </property>
  <property fmtid="{D5CDD505-2E9C-101B-9397-08002B2CF9AE}" pid="926" name="IVIDEA8B54C0">
    <vt:lpwstr/>
  </property>
  <property fmtid="{D5CDD505-2E9C-101B-9397-08002B2CF9AE}" pid="927" name="IVID4667DA1A">
    <vt:lpwstr/>
  </property>
  <property fmtid="{D5CDD505-2E9C-101B-9397-08002B2CF9AE}" pid="928" name="IVID701FD83B">
    <vt:lpwstr/>
  </property>
  <property fmtid="{D5CDD505-2E9C-101B-9397-08002B2CF9AE}" pid="929" name="IVIDA89FED44">
    <vt:lpwstr/>
  </property>
  <property fmtid="{D5CDD505-2E9C-101B-9397-08002B2CF9AE}" pid="930" name="IVID5CBD4">
    <vt:lpwstr/>
  </property>
  <property fmtid="{D5CDD505-2E9C-101B-9397-08002B2CF9AE}" pid="931" name="IVID94EE04F5">
    <vt:lpwstr/>
  </property>
  <property fmtid="{D5CDD505-2E9C-101B-9397-08002B2CF9AE}" pid="932" name="IVID3C8D182D">
    <vt:lpwstr/>
  </property>
  <property fmtid="{D5CDD505-2E9C-101B-9397-08002B2CF9AE}" pid="933" name="IVID192815CF">
    <vt:lpwstr/>
  </property>
  <property fmtid="{D5CDD505-2E9C-101B-9397-08002B2CF9AE}" pid="934" name="IVID166F16D6">
    <vt:lpwstr/>
  </property>
  <property fmtid="{D5CDD505-2E9C-101B-9397-08002B2CF9AE}" pid="935" name="IVID2E1214E4">
    <vt:lpwstr/>
  </property>
  <property fmtid="{D5CDD505-2E9C-101B-9397-08002B2CF9AE}" pid="936" name="IVID156412D2">
    <vt:lpwstr/>
  </property>
  <property fmtid="{D5CDD505-2E9C-101B-9397-08002B2CF9AE}" pid="937" name="IVID374C13FC">
    <vt:lpwstr/>
  </property>
  <property fmtid="{D5CDD505-2E9C-101B-9397-08002B2CF9AE}" pid="938" name="IVID1B6815DF">
    <vt:lpwstr/>
  </property>
  <property fmtid="{D5CDD505-2E9C-101B-9397-08002B2CF9AE}" pid="939" name="IVID426414E3">
    <vt:lpwstr/>
  </property>
  <property fmtid="{D5CDD505-2E9C-101B-9397-08002B2CF9AE}" pid="940" name="IVID396316EC">
    <vt:lpwstr/>
  </property>
  <property fmtid="{D5CDD505-2E9C-101B-9397-08002B2CF9AE}" pid="941" name="IVID134514EE">
    <vt:lpwstr/>
  </property>
  <property fmtid="{D5CDD505-2E9C-101B-9397-08002B2CF9AE}" pid="942" name="IVID1F6F08D4">
    <vt:lpwstr/>
  </property>
  <property fmtid="{D5CDD505-2E9C-101B-9397-08002B2CF9AE}" pid="943" name="IVID300E10C7">
    <vt:lpwstr/>
  </property>
  <property fmtid="{D5CDD505-2E9C-101B-9397-08002B2CF9AE}" pid="944" name="IVID132016DE">
    <vt:lpwstr/>
  </property>
  <property fmtid="{D5CDD505-2E9C-101B-9397-08002B2CF9AE}" pid="945" name="IVID1C4A16FD">
    <vt:lpwstr/>
  </property>
  <property fmtid="{D5CDD505-2E9C-101B-9397-08002B2CF9AE}" pid="946" name="IVID285411F9">
    <vt:lpwstr/>
  </property>
  <property fmtid="{D5CDD505-2E9C-101B-9397-08002B2CF9AE}" pid="947" name="IVID173811DE">
    <vt:lpwstr/>
  </property>
  <property fmtid="{D5CDD505-2E9C-101B-9397-08002B2CF9AE}" pid="948" name="IVID2E151102">
    <vt:lpwstr/>
  </property>
  <property fmtid="{D5CDD505-2E9C-101B-9397-08002B2CF9AE}" pid="949" name="IVID1A5511DB">
    <vt:lpwstr/>
  </property>
  <property fmtid="{D5CDD505-2E9C-101B-9397-08002B2CF9AE}" pid="950" name="IVID1E231907">
    <vt:lpwstr/>
  </property>
  <property fmtid="{D5CDD505-2E9C-101B-9397-08002B2CF9AE}" pid="951" name="IVID946825F5">
    <vt:lpwstr/>
  </property>
  <property fmtid="{D5CDD505-2E9C-101B-9397-08002B2CF9AE}" pid="952" name="IVID23A3E54">
    <vt:lpwstr/>
  </property>
  <property fmtid="{D5CDD505-2E9C-101B-9397-08002B2CF9AE}" pid="953" name="IVID64C8EE55">
    <vt:lpwstr/>
  </property>
  <property fmtid="{D5CDD505-2E9C-101B-9397-08002B2CF9AE}" pid="954" name="IVIDDC792EC7">
    <vt:lpwstr/>
  </property>
  <property fmtid="{D5CDD505-2E9C-101B-9397-08002B2CF9AE}" pid="955" name="IVIDD40B5787">
    <vt:lpwstr/>
  </property>
  <property fmtid="{D5CDD505-2E9C-101B-9397-08002B2CF9AE}" pid="956" name="IVIDCC4C0FA8">
    <vt:lpwstr/>
  </property>
  <property fmtid="{D5CDD505-2E9C-101B-9397-08002B2CF9AE}" pid="957" name="IVID8A3A3A8A">
    <vt:lpwstr/>
  </property>
  <property fmtid="{D5CDD505-2E9C-101B-9397-08002B2CF9AE}" pid="958" name="IVIDD83A3E8A">
    <vt:lpwstr/>
  </property>
  <property fmtid="{D5CDD505-2E9C-101B-9397-08002B2CF9AE}" pid="959" name="IVIDC87089D5">
    <vt:lpwstr/>
  </property>
  <property fmtid="{D5CDD505-2E9C-101B-9397-08002B2CF9AE}" pid="960" name="IVID34AA7052">
    <vt:lpwstr/>
  </property>
  <property fmtid="{D5CDD505-2E9C-101B-9397-08002B2CF9AE}" pid="961" name="IVIDBC47341B">
    <vt:lpwstr/>
  </property>
  <property fmtid="{D5CDD505-2E9C-101B-9397-08002B2CF9AE}" pid="962" name="IVID9772C">
    <vt:lpwstr/>
  </property>
  <property fmtid="{D5CDD505-2E9C-101B-9397-08002B2CF9AE}" pid="963" name="IVID2C845DB5">
    <vt:lpwstr/>
  </property>
  <property fmtid="{D5CDD505-2E9C-101B-9397-08002B2CF9AE}" pid="964" name="IVID76616CEB">
    <vt:lpwstr/>
  </property>
  <property fmtid="{D5CDD505-2E9C-101B-9397-08002B2CF9AE}" pid="965" name="IVIDF24B14B7">
    <vt:lpwstr/>
  </property>
  <property fmtid="{D5CDD505-2E9C-101B-9397-08002B2CF9AE}" pid="966" name="IVIDCC8CF34B">
    <vt:lpwstr/>
  </property>
  <property fmtid="{D5CDD505-2E9C-101B-9397-08002B2CF9AE}" pid="967" name="IVID76C1A77E">
    <vt:lpwstr/>
  </property>
  <property fmtid="{D5CDD505-2E9C-101B-9397-08002B2CF9AE}" pid="968" name="IVID327675D2">
    <vt:lpwstr/>
  </property>
  <property fmtid="{D5CDD505-2E9C-101B-9397-08002B2CF9AE}" pid="969" name="IVID62E1A3B0">
    <vt:lpwstr/>
  </property>
  <property fmtid="{D5CDD505-2E9C-101B-9397-08002B2CF9AE}" pid="970" name="IVIDACCA8F7C">
    <vt:lpwstr/>
  </property>
  <property fmtid="{D5CDD505-2E9C-101B-9397-08002B2CF9AE}" pid="971" name="IVIDF293EFE6">
    <vt:lpwstr/>
  </property>
  <property fmtid="{D5CDD505-2E9C-101B-9397-08002B2CF9AE}" pid="972" name="IVID106227E6">
    <vt:lpwstr/>
  </property>
  <property fmtid="{D5CDD505-2E9C-101B-9397-08002B2CF9AE}" pid="973" name="IVID5699E0F1">
    <vt:lpwstr/>
  </property>
  <property fmtid="{D5CDD505-2E9C-101B-9397-08002B2CF9AE}" pid="974" name="IVID88340DFA">
    <vt:lpwstr/>
  </property>
  <property fmtid="{D5CDD505-2E9C-101B-9397-08002B2CF9AE}" pid="975" name="IVIDAE8A8">
    <vt:lpwstr/>
  </property>
  <property fmtid="{D5CDD505-2E9C-101B-9397-08002B2CF9AE}" pid="976" name="IVID80BFA">
    <vt:lpwstr/>
  </property>
  <property fmtid="{D5CDD505-2E9C-101B-9397-08002B2CF9AE}" pid="977" name="IVID39A36AC4">
    <vt:lpwstr/>
  </property>
  <property fmtid="{D5CDD505-2E9C-101B-9397-08002B2CF9AE}" pid="978" name="IVID763BE494">
    <vt:lpwstr/>
  </property>
  <property fmtid="{D5CDD505-2E9C-101B-9397-08002B2CF9AE}" pid="979" name="IVID16D89778">
    <vt:lpwstr/>
  </property>
  <property fmtid="{D5CDD505-2E9C-101B-9397-08002B2CF9AE}" pid="980" name="IVID145CE842">
    <vt:lpwstr/>
  </property>
  <property fmtid="{D5CDD505-2E9C-101B-9397-08002B2CF9AE}" pid="981" name="IVID18FB6C4E">
    <vt:lpwstr/>
  </property>
  <property fmtid="{D5CDD505-2E9C-101B-9397-08002B2CF9AE}" pid="982" name="KSOProductBuildVer">
    <vt:lpwstr>2052-12.1.0.18608</vt:lpwstr>
  </property>
  <property fmtid="{D5CDD505-2E9C-101B-9397-08002B2CF9AE}" pid="983" name="IVIDE0BB7575">
    <vt:lpwstr/>
  </property>
  <property fmtid="{D5CDD505-2E9C-101B-9397-08002B2CF9AE}" pid="984" name="IVIDA4574303">
    <vt:lpwstr/>
  </property>
  <property fmtid="{D5CDD505-2E9C-101B-9397-08002B2CF9AE}" pid="985" name="IVIDAAED0EF7">
    <vt:lpwstr/>
  </property>
  <property fmtid="{D5CDD505-2E9C-101B-9397-08002B2CF9AE}" pid="986" name="IVID96FE57F4">
    <vt:lpwstr/>
  </property>
  <property fmtid="{D5CDD505-2E9C-101B-9397-08002B2CF9AE}" pid="987" name="IVIDCA79F02B">
    <vt:lpwstr/>
  </property>
  <property fmtid="{D5CDD505-2E9C-101B-9397-08002B2CF9AE}" pid="988" name="IVID64A870A6">
    <vt:lpwstr/>
  </property>
  <property fmtid="{D5CDD505-2E9C-101B-9397-08002B2CF9AE}" pid="989" name="IVID6812FA05">
    <vt:lpwstr/>
  </property>
  <property fmtid="{D5CDD505-2E9C-101B-9397-08002B2CF9AE}" pid="990" name="IVID3974C7">
    <vt:lpwstr/>
  </property>
  <property fmtid="{D5CDD505-2E9C-101B-9397-08002B2CF9AE}" pid="991" name="IVID44CDA1BB">
    <vt:lpwstr/>
  </property>
  <property fmtid="{D5CDD505-2E9C-101B-9397-08002B2CF9AE}" pid="992" name="IVIDAE64D607">
    <vt:lpwstr/>
  </property>
  <property fmtid="{D5CDD505-2E9C-101B-9397-08002B2CF9AE}" pid="993" name="IVID2AD64589">
    <vt:lpwstr/>
  </property>
  <property fmtid="{D5CDD505-2E9C-101B-9397-08002B2CF9AE}" pid="994" name="IVIDC2D1AD2B">
    <vt:lpwstr/>
  </property>
  <property fmtid="{D5CDD505-2E9C-101B-9397-08002B2CF9AE}" pid="995" name="IVID8E76A407">
    <vt:lpwstr/>
  </property>
  <property fmtid="{D5CDD505-2E9C-101B-9397-08002B2CF9AE}" pid="996" name="IVID82B7A023">
    <vt:lpwstr/>
  </property>
  <property fmtid="{D5CDD505-2E9C-101B-9397-08002B2CF9AE}" pid="997" name="IVID8184A11">
    <vt:lpwstr/>
  </property>
  <property fmtid="{D5CDD505-2E9C-101B-9397-08002B2CF9AE}" pid="998" name="IVIDF65F353B">
    <vt:lpwstr/>
  </property>
  <property fmtid="{D5CDD505-2E9C-101B-9397-08002B2CF9AE}" pid="999" name="IVID4E1B563">
    <vt:lpwstr/>
  </property>
  <property fmtid="{D5CDD505-2E9C-101B-9397-08002B2CF9AE}" pid="1000" name="IVIDE489B2EB">
    <vt:lpwstr/>
  </property>
  <property fmtid="{D5CDD505-2E9C-101B-9397-08002B2CF9AE}" pid="1001" name="IVID1EBB5507">
    <vt:lpwstr/>
  </property>
  <property fmtid="{D5CDD505-2E9C-101B-9397-08002B2CF9AE}" pid="1002" name="IVID46FE2123">
    <vt:lpwstr/>
  </property>
  <property fmtid="{D5CDD505-2E9C-101B-9397-08002B2CF9AE}" pid="1003" name="IVIDF472DEAC">
    <vt:lpwstr/>
  </property>
  <property fmtid="{D5CDD505-2E9C-101B-9397-08002B2CF9AE}" pid="1004" name="IVIDFC6A7E39">
    <vt:lpwstr/>
  </property>
  <property fmtid="{D5CDD505-2E9C-101B-9397-08002B2CF9AE}" pid="1005" name="IVIDF8865E1E">
    <vt:lpwstr/>
  </property>
  <property fmtid="{D5CDD505-2E9C-101B-9397-08002B2CF9AE}" pid="1006" name="IVID277B24D">
    <vt:lpwstr/>
  </property>
  <property fmtid="{D5CDD505-2E9C-101B-9397-08002B2CF9AE}" pid="1007" name="IVID20867D1E">
    <vt:lpwstr/>
  </property>
  <property fmtid="{D5CDD505-2E9C-101B-9397-08002B2CF9AE}" pid="1008" name="IVIDDC10438A">
    <vt:lpwstr/>
  </property>
  <property fmtid="{D5CDD505-2E9C-101B-9397-08002B2CF9AE}" pid="1009" name="IVID1461D753">
    <vt:lpwstr/>
  </property>
  <property fmtid="{D5CDD505-2E9C-101B-9397-08002B2CF9AE}" pid="1010" name="IVIDC493D447">
    <vt:lpwstr/>
  </property>
  <property fmtid="{D5CDD505-2E9C-101B-9397-08002B2CF9AE}" pid="1011" name="IVID66DBB79">
    <vt:lpwstr/>
  </property>
  <property fmtid="{D5CDD505-2E9C-101B-9397-08002B2CF9AE}" pid="1012" name="IVID12E19B5E">
    <vt:lpwstr/>
  </property>
  <property fmtid="{D5CDD505-2E9C-101B-9397-08002B2CF9AE}" pid="1013" name="IVIDD02C6BCF">
    <vt:lpwstr/>
  </property>
  <property fmtid="{D5CDD505-2E9C-101B-9397-08002B2CF9AE}" pid="1014" name="IVIDE8B6A024">
    <vt:lpwstr/>
  </property>
  <property fmtid="{D5CDD505-2E9C-101B-9397-08002B2CF9AE}" pid="1015" name="IVIDC8F959B6">
    <vt:lpwstr/>
  </property>
  <property fmtid="{D5CDD505-2E9C-101B-9397-08002B2CF9AE}" pid="1016" name="IVIDC4CA0F31">
    <vt:lpwstr/>
  </property>
  <property fmtid="{D5CDD505-2E9C-101B-9397-08002B2CF9AE}" pid="1017" name="IVID504F252D">
    <vt:lpwstr/>
  </property>
  <property fmtid="{D5CDD505-2E9C-101B-9397-08002B2CF9AE}" pid="1018" name="IVID5A87DCAA">
    <vt:lpwstr/>
  </property>
  <property fmtid="{D5CDD505-2E9C-101B-9397-08002B2CF9AE}" pid="1019" name="IVID58CDE130">
    <vt:lpwstr/>
  </property>
  <property fmtid="{D5CDD505-2E9C-101B-9397-08002B2CF9AE}" pid="1020" name="IVIDC5807">
    <vt:lpwstr/>
  </property>
  <property fmtid="{D5CDD505-2E9C-101B-9397-08002B2CF9AE}" pid="1021" name="IVIDCC550">
    <vt:lpwstr/>
  </property>
  <property fmtid="{D5CDD505-2E9C-101B-9397-08002B2CF9AE}" pid="1022" name="IVID947E85C3">
    <vt:lpwstr/>
  </property>
  <property fmtid="{D5CDD505-2E9C-101B-9397-08002B2CF9AE}" pid="1023" name="IVID764EB2D3">
    <vt:lpwstr/>
  </property>
  <property fmtid="{D5CDD505-2E9C-101B-9397-08002B2CF9AE}" pid="1024" name="IVIDA84322A3">
    <vt:lpwstr/>
  </property>
  <property fmtid="{D5CDD505-2E9C-101B-9397-08002B2CF9AE}" pid="1025" name="IVIDACCBE766">
    <vt:lpwstr/>
  </property>
  <property fmtid="{D5CDD505-2E9C-101B-9397-08002B2CF9AE}" pid="1026" name="IVID861591E6">
    <vt:lpwstr/>
  </property>
  <property fmtid="{D5CDD505-2E9C-101B-9397-08002B2CF9AE}" pid="1027" name="IVID645A901C">
    <vt:lpwstr/>
  </property>
  <property fmtid="{D5CDD505-2E9C-101B-9397-08002B2CF9AE}" pid="1028" name="IVIDD6E63DAB">
    <vt:lpwstr/>
  </property>
  <property fmtid="{D5CDD505-2E9C-101B-9397-08002B2CF9AE}" pid="1029" name="IVID5672B16E">
    <vt:lpwstr/>
  </property>
  <property fmtid="{D5CDD505-2E9C-101B-9397-08002B2CF9AE}" pid="1030" name="IVID6A1868F3">
    <vt:lpwstr/>
  </property>
  <property fmtid="{D5CDD505-2E9C-101B-9397-08002B2CF9AE}" pid="1031" name="IVID9A98AE7F">
    <vt:lpwstr/>
  </property>
  <property fmtid="{D5CDD505-2E9C-101B-9397-08002B2CF9AE}" pid="1032" name="ICV">
    <vt:lpwstr>543BCF3EF000491E96D523FACD4A675E_12</vt:lpwstr>
  </property>
</Properties>
</file>