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1610"/>
  </bookViews>
  <sheets>
    <sheet name="WH13主驾山积表130套 1 " sheetId="4" r:id="rId1"/>
    <sheet name="PH13前座山积表130套" sheetId="7" r:id="rId2"/>
    <sheet name="产能分析" sheetId="8" r:id="rId3"/>
    <sheet name="人员分析" sheetId="10" r:id="rId4"/>
    <sheet name="Sheet1" sheetId="11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1g91_">[1]分組表!#REF!</definedName>
    <definedName name="_BS1">'[2]130W引当'!#REF!</definedName>
    <definedName name="_BS2">'[2]130W引当'!#REF!</definedName>
    <definedName name="_BS3">'[2]130W引当'!#REF!</definedName>
    <definedName name="_BS4">'[2]130W引当'!#REF!</definedName>
    <definedName name="_BS5">'[2]130W引当'!#REF!</definedName>
    <definedName name="_BT1">'[2]130W引当'!#REF!</definedName>
    <definedName name="_BT2">'[2]130W引当'!#REF!</definedName>
    <definedName name="_BT3">'[2]130W引当'!#REF!</definedName>
    <definedName name="_BT4">'[2]130W引当'!#REF!</definedName>
    <definedName name="_BT5">'[2]130W引当'!#REF!</definedName>
    <definedName name="_BU1">'[2]130W引当'!#REF!</definedName>
    <definedName name="_BU2">'[2]130W引当'!#REF!</definedName>
    <definedName name="_BU3">'[2]130W引当'!#REF!</definedName>
    <definedName name="_BU4">'[2]130W引当'!#REF!</definedName>
    <definedName name="_BU5">'[2]130W引当'!#REF!</definedName>
    <definedName name="_Fill" hidden="1">[3]參加人員資料庫!#REF!</definedName>
    <definedName name="_Order1" hidden="1">255</definedName>
    <definedName name="Area_GraphDataWAS">#REF!</definedName>
    <definedName name="Area_KeyPoints">[4]OIS!$O$12:$O$31,[4]OIS!$O$46:$O$65,[4]OIS!$O$80:$O$99</definedName>
    <definedName name="BS0">'[2]130W引当'!#REF!</definedName>
    <definedName name="BT0">'[2]130W引当'!#REF!</definedName>
    <definedName name="BU0">'[2]130W引当'!#REF!</definedName>
    <definedName name="DBREPOBJ">#REF!</definedName>
    <definedName name="FONTSIZE">#REF!</definedName>
    <definedName name="FONTSIZE1">#REF!</definedName>
    <definedName name="FONTSIZE2">#REF!</definedName>
    <definedName name="Format">[3]分組表!#REF!</definedName>
    <definedName name="HIDEREPOBJ">#REF!</definedName>
    <definedName name="pint_titles">[5]大物部品!#REF!</definedName>
    <definedName name="print_">[5]大物部品!#REF!</definedName>
    <definedName name="print__">[5]大物部品!#REF!</definedName>
    <definedName name="ＰＲＩＮＴ＿ＴＩＴＬＥＳ">[5]大物部品!#REF!</definedName>
    <definedName name="REPOBJ">#REF!</definedName>
    <definedName name="REPOBJX">#REF!</definedName>
    <definedName name="RGDISPLAYROW">#REF!</definedName>
    <definedName name="RGHIDEROW">#REF!</definedName>
    <definedName name="RGHIDEROWOBJ">#REF!</definedName>
    <definedName name="test">[3]分組表!#REF!</definedName>
    <definedName name="WAS_XYformula">#REF!</definedName>
    <definedName name="a">[1]分組表!#REF!</definedName>
    <definedName name="目">#REF!</definedName>
    <definedName name="_1g91_" localSheetId="0">[1]分組表!#REF!</definedName>
    <definedName name="_BS1" localSheetId="0">'[2]130W引当'!#REF!</definedName>
    <definedName name="_BS2" localSheetId="0">'[2]130W引当'!#REF!</definedName>
    <definedName name="_BS3" localSheetId="0">'[2]130W引当'!#REF!</definedName>
    <definedName name="_BS4" localSheetId="0">'[2]130W引当'!#REF!</definedName>
    <definedName name="_BS5" localSheetId="0">'[2]130W引当'!#REF!</definedName>
    <definedName name="_BT1" localSheetId="0">'[2]130W引当'!#REF!</definedName>
    <definedName name="_BT2" localSheetId="0">'[2]130W引当'!#REF!</definedName>
    <definedName name="_BT3" localSheetId="0">'[2]130W引当'!#REF!</definedName>
    <definedName name="_BT4" localSheetId="0">'[2]130W引当'!#REF!</definedName>
    <definedName name="_BT5" localSheetId="0">'[2]130W引当'!#REF!</definedName>
    <definedName name="_BU1" localSheetId="0">'[2]130W引当'!#REF!</definedName>
    <definedName name="_BU2" localSheetId="0">'[2]130W引当'!#REF!</definedName>
    <definedName name="_BU3" localSheetId="0">'[2]130W引当'!#REF!</definedName>
    <definedName name="_BU4" localSheetId="0">'[2]130W引当'!#REF!</definedName>
    <definedName name="_BU5" localSheetId="0">'[2]130W引当'!#REF!</definedName>
    <definedName name="_Fill" localSheetId="0" hidden="1">[6]參加人員資料庫!#REF!</definedName>
    <definedName name="Area_GraphDataWAS" localSheetId="0">#REF!</definedName>
    <definedName name="Area_KeyPoints" localSheetId="0">[7]OIS!$O$12:$O$31,[7]OIS!$O$46:$O$65,[7]OIS!$O$80:$O$99</definedName>
    <definedName name="BS0" localSheetId="0">'[2]130W引当'!#REF!</definedName>
    <definedName name="BT0" localSheetId="0">'[2]130W引当'!#REF!</definedName>
    <definedName name="BU0" localSheetId="0">'[2]130W引当'!#REF!</definedName>
    <definedName name="DBREPOBJ" localSheetId="0">#REF!</definedName>
    <definedName name="FONTSIZE" localSheetId="0">#REF!</definedName>
    <definedName name="FONTSIZE1" localSheetId="0">#REF!</definedName>
    <definedName name="FONTSIZE2" localSheetId="0">#REF!</definedName>
    <definedName name="Format" localSheetId="0">[6]分組表!#REF!</definedName>
    <definedName name="HIDEREPOBJ" localSheetId="0">#REF!</definedName>
    <definedName name="pint_titles" localSheetId="0">[5]大物部品!#REF!</definedName>
    <definedName name="print_" localSheetId="0">[5]大物部品!#REF!</definedName>
    <definedName name="print__" localSheetId="0">[5]大物部品!#REF!</definedName>
    <definedName name="_xlnm.Print_Area" localSheetId="0">'WH13主驾山积表130套 1 '!$A$1:$Q$49</definedName>
    <definedName name="ＰＲＩＮＴ＿ＴＩＴＬＥＳ" localSheetId="0">[5]大物部品!#REF!</definedName>
    <definedName name="REPOBJ" localSheetId="0">#REF!</definedName>
    <definedName name="REPOBJX" localSheetId="0">#REF!</definedName>
    <definedName name="RGDISPLAYROW" localSheetId="0">#REF!</definedName>
    <definedName name="RGHIDEROW" localSheetId="0">#REF!</definedName>
    <definedName name="RGHIDEROWOBJ" localSheetId="0">#REF!</definedName>
    <definedName name="test" localSheetId="0">[6]分組表!#REF!</definedName>
    <definedName name="WAS_XYformula" localSheetId="0">#REF!</definedName>
    <definedName name="_Fill" localSheetId="1" hidden="1">[6]參加人員資料庫!#REF!</definedName>
    <definedName name="Area_KeyPoints" localSheetId="1">[7]OIS!$O$12:$O$31,[7]OIS!$O$46:$O$65,[7]OIS!$O$80:$O$99</definedName>
    <definedName name="Format" localSheetId="1">[6]分組表!#REF!</definedName>
    <definedName name="test" localSheetId="1">[6]分組表!#REF!</definedName>
    <definedName name="Area_GraphDataWAS" localSheetId="1">#REF!</definedName>
    <definedName name="DBREPOBJ" localSheetId="1">#REF!</definedName>
    <definedName name="FONTSIZE" localSheetId="1">#REF!</definedName>
    <definedName name="FONTSIZE1" localSheetId="1">#REF!</definedName>
    <definedName name="FONTSIZE2" localSheetId="1">#REF!</definedName>
    <definedName name="HIDEREPOBJ" localSheetId="1">#REF!</definedName>
    <definedName name="REPOBJ" localSheetId="1">#REF!</definedName>
    <definedName name="REPOBJX" localSheetId="1">#REF!</definedName>
    <definedName name="RGDISPLAYROW" localSheetId="1">#REF!</definedName>
    <definedName name="RGHIDEROW" localSheetId="1">#REF!</definedName>
    <definedName name="RGHIDEROWOBJ" localSheetId="1">#REF!</definedName>
    <definedName name="WAS_XYformula" localSheetId="1">#REF!</definedName>
    <definedName name="_1g91_" localSheetId="1">[1]分組表!#REF!</definedName>
    <definedName name="_BS1" localSheetId="1">'[2]130W引当'!#REF!</definedName>
    <definedName name="_BS2" localSheetId="1">'[2]130W引当'!#REF!</definedName>
    <definedName name="_BS3" localSheetId="1">'[2]130W引当'!#REF!</definedName>
    <definedName name="_BS4" localSheetId="1">'[2]130W引当'!#REF!</definedName>
    <definedName name="_BS5" localSheetId="1">'[2]130W引当'!#REF!</definedName>
    <definedName name="_BT1" localSheetId="1">'[2]130W引当'!#REF!</definedName>
    <definedName name="_BT2" localSheetId="1">'[2]130W引当'!#REF!</definedName>
    <definedName name="_BT3" localSheetId="1">'[2]130W引当'!#REF!</definedName>
    <definedName name="_BT4" localSheetId="1">'[2]130W引当'!#REF!</definedName>
    <definedName name="_BT5" localSheetId="1">'[2]130W引当'!#REF!</definedName>
    <definedName name="_BU1" localSheetId="1">'[2]130W引当'!#REF!</definedName>
    <definedName name="_BU2" localSheetId="1">'[2]130W引当'!#REF!</definedName>
    <definedName name="_BU3" localSheetId="1">'[2]130W引当'!#REF!</definedName>
    <definedName name="_BU4" localSheetId="1">'[2]130W引当'!#REF!</definedName>
    <definedName name="_BU5" localSheetId="1">'[2]130W引当'!#REF!</definedName>
    <definedName name="BS0" localSheetId="1">'[2]130W引当'!#REF!</definedName>
    <definedName name="BT0" localSheetId="1">'[2]130W引当'!#REF!</definedName>
    <definedName name="BU0" localSheetId="1">'[2]130W引当'!#REF!</definedName>
    <definedName name="pint_titles" localSheetId="1">[5]大物部品!#REF!</definedName>
    <definedName name="print_" localSheetId="1">[5]大物部品!#REF!</definedName>
    <definedName name="print__" localSheetId="1">[5]大物部品!#REF!</definedName>
    <definedName name="_xlnm.Print_Area" localSheetId="1">PH13前座山积表130套!$A$1:$O$50</definedName>
    <definedName name="ＰＲＩＮＴ＿ＴＩＴＬＥＳ" localSheetId="1">[5]大物部品!#REF!</definedName>
    <definedName name="目" localSheetId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</author>
  </authors>
  <commentList>
    <comment ref="G7" authorId="0">
      <text>
        <r>
          <rPr>
            <sz val="9"/>
            <rFont val="宋体"/>
            <charset val="134"/>
          </rPr>
          <t>主副各130</t>
        </r>
      </text>
    </comment>
  </commentList>
</comments>
</file>

<file path=xl/sharedStrings.xml><?xml version="1.0" encoding="utf-8"?>
<sst xmlns="http://schemas.openxmlformats.org/spreadsheetml/2006/main" count="132" uniqueCount="96">
  <si>
    <t>WH13-驾驶员座总成-总装山积表</t>
  </si>
  <si>
    <t>生产线：</t>
  </si>
  <si>
    <t>长春重卡总装线</t>
  </si>
  <si>
    <t>必要数/日：</t>
  </si>
  <si>
    <t>计划劳动时间:</t>
  </si>
  <si>
    <t>计划开动时间:</t>
  </si>
  <si>
    <t>平衡率：</t>
  </si>
  <si>
    <t>产品名称：</t>
  </si>
  <si>
    <t>驾驶员座椅总成</t>
  </si>
  <si>
    <t>必要数/月：</t>
  </si>
  <si>
    <t>生产TACT：</t>
  </si>
  <si>
    <t>LINETACT：</t>
  </si>
  <si>
    <t>稼动率：</t>
  </si>
  <si>
    <t>气管连接、阻尼开关安装</t>
  </si>
  <si>
    <t>滑轨与底座连接</t>
  </si>
  <si>
    <t>调角器、骨架组装</t>
  </si>
  <si>
    <t>安全带组装</t>
  </si>
  <si>
    <t>固定出口罩壳</t>
  </si>
  <si>
    <t>靠背面套包覆</t>
  </si>
  <si>
    <t>扶手安装</t>
  </si>
  <si>
    <t>气路连接罩壳固定</t>
  </si>
  <si>
    <t>安装座垫</t>
  </si>
  <si>
    <t>熨烫、电检</t>
  </si>
  <si>
    <t>总成检验、打标牌、成品下线</t>
  </si>
  <si>
    <r>
      <rPr>
        <sz val="11"/>
        <rFont val="宋体"/>
        <charset val="134"/>
      </rPr>
      <t>时间</t>
    </r>
    <r>
      <rPr>
        <sz val="11"/>
        <rFont val="ＭＳ Ｐゴシック"/>
        <charset val="134"/>
      </rPr>
      <t>1</t>
    </r>
  </si>
  <si>
    <r>
      <rPr>
        <sz val="11"/>
        <rFont val="宋体"/>
        <charset val="134"/>
      </rPr>
      <t>时间</t>
    </r>
    <r>
      <rPr>
        <sz val="11"/>
        <rFont val="ＭＳ Ｐゴシック"/>
        <charset val="134"/>
      </rPr>
      <t>2</t>
    </r>
  </si>
  <si>
    <r>
      <rPr>
        <sz val="11"/>
        <rFont val="宋体"/>
        <charset val="134"/>
      </rPr>
      <t>时间</t>
    </r>
    <r>
      <rPr>
        <sz val="11"/>
        <rFont val="ＭＳ Ｐゴシック"/>
        <charset val="134"/>
      </rPr>
      <t>3</t>
    </r>
  </si>
  <si>
    <r>
      <rPr>
        <sz val="11"/>
        <rFont val="宋体"/>
        <charset val="134"/>
      </rPr>
      <t>时间</t>
    </r>
    <r>
      <rPr>
        <sz val="11"/>
        <rFont val="ＭＳ Ｐゴシック"/>
        <charset val="134"/>
      </rPr>
      <t>4</t>
    </r>
  </si>
  <si>
    <r>
      <rPr>
        <sz val="11"/>
        <rFont val="宋体"/>
        <charset val="134"/>
      </rPr>
      <t>时间</t>
    </r>
    <r>
      <rPr>
        <sz val="11"/>
        <rFont val="ＭＳ Ｐゴシック"/>
        <charset val="134"/>
      </rPr>
      <t>5</t>
    </r>
  </si>
  <si>
    <r>
      <rPr>
        <sz val="11"/>
        <rFont val="宋体"/>
        <charset val="134"/>
      </rPr>
      <t>时间</t>
    </r>
    <r>
      <rPr>
        <sz val="11"/>
        <rFont val="ＭＳ Ｐゴシック"/>
        <charset val="134"/>
      </rPr>
      <t>6</t>
    </r>
  </si>
  <si>
    <r>
      <rPr>
        <sz val="11"/>
        <rFont val="宋体"/>
        <charset val="134"/>
      </rPr>
      <t>时间</t>
    </r>
    <r>
      <rPr>
        <sz val="11"/>
        <rFont val="ＭＳ Ｐゴシック"/>
        <charset val="134"/>
      </rPr>
      <t>7</t>
    </r>
  </si>
  <si>
    <r>
      <rPr>
        <sz val="11"/>
        <rFont val="宋体"/>
        <charset val="134"/>
      </rPr>
      <t>时间</t>
    </r>
    <r>
      <rPr>
        <sz val="11"/>
        <rFont val="ＭＳ Ｐゴシック"/>
        <charset val="134"/>
      </rPr>
      <t>8</t>
    </r>
  </si>
  <si>
    <r>
      <rPr>
        <sz val="11"/>
        <rFont val="宋体"/>
        <charset val="134"/>
      </rPr>
      <t>时间</t>
    </r>
    <r>
      <rPr>
        <sz val="11"/>
        <rFont val="ＭＳ Ｐゴシック"/>
        <charset val="134"/>
      </rPr>
      <t>9</t>
    </r>
  </si>
  <si>
    <r>
      <rPr>
        <sz val="11"/>
        <rFont val="宋体"/>
        <charset val="134"/>
      </rPr>
      <t>时间</t>
    </r>
    <r>
      <rPr>
        <sz val="11"/>
        <rFont val="ＭＳ Ｐゴシック"/>
        <charset val="134"/>
      </rPr>
      <t>10</t>
    </r>
  </si>
  <si>
    <t>总计</t>
  </si>
  <si>
    <r>
      <rPr>
        <sz val="11"/>
        <rFont val="ＭＳ Ｐゴシック"/>
        <charset val="134"/>
      </rPr>
      <t>人</t>
    </r>
    <r>
      <rPr>
        <sz val="11"/>
        <rFont val="宋体"/>
        <charset val="134"/>
      </rPr>
      <t>员</t>
    </r>
  </si>
  <si>
    <t>PH13-前座总成-总装山积表</t>
  </si>
  <si>
    <t>前座总成</t>
  </si>
  <si>
    <t>底座组装及上线</t>
  </si>
  <si>
    <t>调角器骨架组装</t>
  </si>
  <si>
    <t>安全带出口罩壳组装</t>
  </si>
  <si>
    <t>靠背包覆</t>
  </si>
  <si>
    <t>左/右罩壳组装、安全带紧固</t>
  </si>
  <si>
    <t>坐垫安装、前罩壳安装</t>
  </si>
  <si>
    <t>熨烫</t>
  </si>
  <si>
    <t>总成检验及下线</t>
  </si>
  <si>
    <t>2024年长春工厂产能规划</t>
  </si>
  <si>
    <t>事业部名称：</t>
  </si>
  <si>
    <t>工艺类别</t>
  </si>
  <si>
    <t>2024年</t>
  </si>
  <si>
    <t>2025年平均产能规划</t>
  </si>
  <si>
    <t>2025年最大需求</t>
  </si>
  <si>
    <t>改进需求</t>
  </si>
  <si>
    <t>产品型号</t>
  </si>
  <si>
    <t>规划产能</t>
  </si>
  <si>
    <t>实际产能</t>
  </si>
  <si>
    <t>稼动</t>
  </si>
  <si>
    <t>存在的问题</t>
  </si>
  <si>
    <t>（按客户需求）</t>
  </si>
  <si>
    <t>缺口</t>
  </si>
  <si>
    <t>按2024年1月预测</t>
  </si>
  <si>
    <t>单班产能</t>
  </si>
  <si>
    <t>工时</t>
  </si>
  <si>
    <t>日产能</t>
  </si>
  <si>
    <t>月产能</t>
  </si>
  <si>
    <t>产能</t>
  </si>
  <si>
    <t>总装工艺</t>
  </si>
  <si>
    <t>J6L载货/J6P</t>
  </si>
  <si>
    <t>产品标配均为通风加热配置，客户日需求平均15个图号，每日生产图号加多。频繁切线；核心零部件质量问题频发，返工返修量增加，，每日零部件及成品维修占比当日计划10%</t>
  </si>
  <si>
    <t>增加一条生产线</t>
  </si>
  <si>
    <t>说明：2024年1月一汽解放开门红，我公司实际总装车量5500台，单日生产400件，每日生产工时15个小时，当月满负荷生产保供；2025年1月，J6L/J6P新车型量产 按客户输入产能需求，我公司每月增加2500套，加上原有产品供货，最大高峰期预计月装车8000台，现有生产线产能已严重不足，具体分析如上表，因长春工厂产品标配均为通风加热双扶手，三点式安全带，前工序较多，工艺复杂，每日供货平均20个图号，切线频繁，现有生产线再提升空间不大，建议增加一条治具生产线匹配产能缺口。</t>
  </si>
  <si>
    <t>2024年人事管理实际达成</t>
  </si>
  <si>
    <t>1.利润</t>
  </si>
  <si>
    <t>月份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</si>
  <si>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</si>
  <si>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</si>
  <si>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</si>
  <si>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</si>
  <si>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</si>
  <si>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</si>
  <si>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</si>
  <si>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</si>
  <si>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</si>
  <si>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</si>
  <si>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</si>
  <si>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</si>
  <si>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累计/万元</t>
  </si>
  <si>
    <t>2024年产值</t>
  </si>
  <si>
    <t>2024年利润</t>
  </si>
  <si>
    <t>2.人均产值</t>
  </si>
  <si>
    <t>2024年集团财务预算（万元）</t>
  </si>
  <si>
    <t>2024年运营实际完成（万元）</t>
  </si>
  <si>
    <t>3.人事费用率</t>
  </si>
  <si>
    <t>2024年人事费用率目标</t>
  </si>
  <si>
    <t>平均</t>
  </si>
  <si>
    <t>人事费用率实际达成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</si>
</sst>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%"/>
    <numFmt numFmtId="178" formatCode="0.00_ "/>
  </numFmts>
  <fonts count="3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00B0F0"/>
      <name val="宋体"/>
      <charset val="134"/>
      <scheme val="minor"/>
    </font>
    <font>
      <sz val="11"/>
      <name val="宋体"/>
      <charset val="134"/>
      <scheme val="minor"/>
    </font>
    <font>
      <sz val="11"/>
      <color rgb="FF7030A0"/>
      <name val="宋体"/>
      <charset val="134"/>
      <scheme val="minor"/>
    </font>
    <font>
      <sz val="11"/>
      <color theme="9" tint="-0.25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1"/>
      <name val="ＭＳ Ｐゴシック"/>
      <charset val="134"/>
    </font>
    <font>
      <b/>
      <sz val="18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5" applyNumberFormat="0" applyAlignment="0" applyProtection="0">
      <alignment vertical="center"/>
    </xf>
    <xf numFmtId="0" fontId="26" fillId="5" borderId="16" applyNumberFormat="0" applyAlignment="0" applyProtection="0">
      <alignment vertical="center"/>
    </xf>
    <xf numFmtId="0" fontId="27" fillId="5" borderId="15" applyNumberFormat="0" applyAlignment="0" applyProtection="0">
      <alignment vertical="center"/>
    </xf>
    <xf numFmtId="0" fontId="28" fillId="6" borderId="17" applyNumberFormat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9" fontId="5" fillId="0" borderId="1" xfId="3" applyNumberFormat="1" applyFont="1" applyBorder="1" applyAlignment="1">
      <alignment horizontal="center" vertical="center"/>
    </xf>
    <xf numFmtId="9" fontId="5" fillId="0" borderId="1" xfId="3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7" fontId="5" fillId="0" borderId="1" xfId="3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57" fontId="9" fillId="0" borderId="4" xfId="0" applyNumberFormat="1" applyFont="1" applyBorder="1" applyAlignment="1">
      <alignment horizontal="center" vertical="center" wrapText="1"/>
    </xf>
    <xf numFmtId="0" fontId="9" fillId="0" borderId="5" xfId="0" applyFont="1" applyBorder="1">
      <alignment vertical="center"/>
    </xf>
    <xf numFmtId="0" fontId="8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9" fillId="0" borderId="8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78" fontId="6" fillId="0" borderId="3" xfId="0" applyNumberFormat="1" applyFont="1" applyBorder="1">
      <alignment vertical="center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>
      <alignment vertical="center"/>
    </xf>
    <xf numFmtId="0" fontId="9" fillId="0" borderId="1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/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/>
    <xf numFmtId="0" fontId="12" fillId="0" borderId="0" xfId="0" applyFont="1" applyFill="1" applyAlignment="1"/>
    <xf numFmtId="0" fontId="13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10" fillId="0" borderId="8" xfId="0" applyFont="1" applyFill="1" applyBorder="1" applyAlignment="1">
      <alignment horizontal="left" vertical="center"/>
    </xf>
    <xf numFmtId="0" fontId="11" fillId="0" borderId="4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15" fillId="0" borderId="1" xfId="0" applyFont="1" applyFill="1" applyBorder="1" applyAlignment="1" applyProtection="1">
      <alignment horizontal="center" vertical="center"/>
      <protection locked="0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4" fillId="0" borderId="0" xfId="0" applyFont="1" applyFill="1" applyBorder="1" applyAlignment="1"/>
    <xf numFmtId="177" fontId="10" fillId="0" borderId="1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left" vertical="center"/>
    </xf>
    <xf numFmtId="9" fontId="10" fillId="0" borderId="1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/>
    </xf>
    <xf numFmtId="0" fontId="12" fillId="0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8.xml"/><Relationship Id="rId12" Type="http://schemas.openxmlformats.org/officeDocument/2006/relationships/externalLink" Target="externalLinks/externalLink7.xml"/><Relationship Id="rId11" Type="http://schemas.openxmlformats.org/officeDocument/2006/relationships/externalLink" Target="externalLinks/externalLink6.xml"/><Relationship Id="rId10" Type="http://schemas.openxmlformats.org/officeDocument/2006/relationships/externalLink" Target="externalLinks/externalLink5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2000"/>
              <a:t>WH13-</a:t>
            </a:r>
            <a:r>
              <a:rPr altLang="en-US" sz="2000"/>
              <a:t>驾驶员座总成</a:t>
            </a:r>
            <a:r>
              <a:rPr lang="en-US" altLang="zh-CN" sz="2000"/>
              <a:t>-</a:t>
            </a:r>
            <a:r>
              <a:rPr altLang="en-US" sz="2000"/>
              <a:t>山积表</a:t>
            </a:r>
            <a:endParaRPr lang="en-US" altLang="zh-CN" sz="2000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'WH13主驾山积表130套 1 '!$B$5:$P$5</c:f>
              <c:strCache>
                <c:ptCount val="15"/>
                <c:pt idx="0">
                  <c:v>气管连接、阻尼开关安装</c:v>
                </c:pt>
                <c:pt idx="1">
                  <c:v>滑轨与底座连接</c:v>
                </c:pt>
                <c:pt idx="2">
                  <c:v>调角器、骨架组装</c:v>
                </c:pt>
                <c:pt idx="3">
                  <c:v>安全带组装</c:v>
                </c:pt>
                <c:pt idx="4">
                  <c:v>固定出口罩壳</c:v>
                </c:pt>
                <c:pt idx="5">
                  <c:v>靠背面套包覆</c:v>
                </c:pt>
                <c:pt idx="6">
                  <c:v>扶手安装</c:v>
                </c:pt>
                <c:pt idx="7">
                  <c:v>气路连接罩壳固定</c:v>
                </c:pt>
                <c:pt idx="8">
                  <c:v>安装座垫</c:v>
                </c:pt>
                <c:pt idx="9">
                  <c:v>熨烫、电检</c:v>
                </c:pt>
                <c:pt idx="10">
                  <c:v>总成检验、打标牌、成品下线</c:v>
                </c:pt>
              </c:strCache>
            </c:strRef>
          </c:cat>
          <c:val>
            <c:numRef>
              <c:f>'WH13主驾山积表130套 1 '!$B$6:$P$6</c:f>
              <c:numCache>
                <c:formatCode>General</c:formatCode>
                <c:ptCount val="15"/>
                <c:pt idx="0">
                  <c:v>10</c:v>
                </c:pt>
                <c:pt idx="1">
                  <c:v>30</c:v>
                </c:pt>
                <c:pt idx="2">
                  <c:v>30</c:v>
                </c:pt>
                <c:pt idx="3">
                  <c:v>70</c:v>
                </c:pt>
                <c:pt idx="4">
                  <c:v>10</c:v>
                </c:pt>
                <c:pt idx="5">
                  <c:v>10</c:v>
                </c:pt>
                <c:pt idx="6">
                  <c:v>45</c:v>
                </c:pt>
                <c:pt idx="7">
                  <c:v>30</c:v>
                </c:pt>
                <c:pt idx="8">
                  <c:v>20</c:v>
                </c:pt>
                <c:pt idx="9">
                  <c:v>80</c:v>
                </c:pt>
                <c:pt idx="10">
                  <c:v>10</c:v>
                </c:pt>
              </c:numCache>
            </c:numRef>
          </c:val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'WH13主驾山积表130套 1 '!$B$5:$P$5</c:f>
              <c:strCache>
                <c:ptCount val="15"/>
                <c:pt idx="0">
                  <c:v>气管连接、阻尼开关安装</c:v>
                </c:pt>
                <c:pt idx="1">
                  <c:v>滑轨与底座连接</c:v>
                </c:pt>
                <c:pt idx="2">
                  <c:v>调角器、骨架组装</c:v>
                </c:pt>
                <c:pt idx="3">
                  <c:v>安全带组装</c:v>
                </c:pt>
                <c:pt idx="4">
                  <c:v>固定出口罩壳</c:v>
                </c:pt>
                <c:pt idx="5">
                  <c:v>靠背面套包覆</c:v>
                </c:pt>
                <c:pt idx="6">
                  <c:v>扶手安装</c:v>
                </c:pt>
                <c:pt idx="7">
                  <c:v>气路连接罩壳固定</c:v>
                </c:pt>
                <c:pt idx="8">
                  <c:v>安装座垫</c:v>
                </c:pt>
                <c:pt idx="9">
                  <c:v>熨烫、电检</c:v>
                </c:pt>
                <c:pt idx="10">
                  <c:v>总成检验、打标牌、成品下线</c:v>
                </c:pt>
              </c:strCache>
            </c:strRef>
          </c:cat>
          <c:val>
            <c:numRef>
              <c:f>'WH13主驾山积表130套 1 '!$B$7:$P$7</c:f>
              <c:numCache>
                <c:formatCode>General</c:formatCode>
                <c:ptCount val="15"/>
                <c:pt idx="0">
                  <c:v>30</c:v>
                </c:pt>
                <c:pt idx="1">
                  <c:v>50</c:v>
                </c:pt>
                <c:pt idx="2">
                  <c:v>40</c:v>
                </c:pt>
                <c:pt idx="4">
                  <c:v>20</c:v>
                </c:pt>
                <c:pt idx="5">
                  <c:v>30</c:v>
                </c:pt>
                <c:pt idx="6">
                  <c:v>45</c:v>
                </c:pt>
                <c:pt idx="7">
                  <c:v>35</c:v>
                </c:pt>
                <c:pt idx="8">
                  <c:v>20</c:v>
                </c:pt>
                <c:pt idx="9">
                  <c:v>20</c:v>
                </c:pt>
                <c:pt idx="10">
                  <c:v>10</c:v>
                </c:pt>
              </c:numCache>
            </c:numRef>
          </c:val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'WH13主驾山积表130套 1 '!$B$5:$P$5</c:f>
              <c:strCache>
                <c:ptCount val="15"/>
                <c:pt idx="0">
                  <c:v>气管连接、阻尼开关安装</c:v>
                </c:pt>
                <c:pt idx="1">
                  <c:v>滑轨与底座连接</c:v>
                </c:pt>
                <c:pt idx="2">
                  <c:v>调角器、骨架组装</c:v>
                </c:pt>
                <c:pt idx="3">
                  <c:v>安全带组装</c:v>
                </c:pt>
                <c:pt idx="4">
                  <c:v>固定出口罩壳</c:v>
                </c:pt>
                <c:pt idx="5">
                  <c:v>靠背面套包覆</c:v>
                </c:pt>
                <c:pt idx="6">
                  <c:v>扶手安装</c:v>
                </c:pt>
                <c:pt idx="7">
                  <c:v>气路连接罩壳固定</c:v>
                </c:pt>
                <c:pt idx="8">
                  <c:v>安装座垫</c:v>
                </c:pt>
                <c:pt idx="9">
                  <c:v>熨烫、电检</c:v>
                </c:pt>
                <c:pt idx="10">
                  <c:v>总成检验、打标牌、成品下线</c:v>
                </c:pt>
              </c:strCache>
            </c:strRef>
          </c:cat>
          <c:val>
            <c:numRef>
              <c:f>'WH13主驾山积表130套 1 '!$B$8:$P$8</c:f>
              <c:numCache>
                <c:formatCode>General</c:formatCode>
                <c:ptCount val="15"/>
                <c:pt idx="0">
                  <c:v>60</c:v>
                </c:pt>
                <c:pt idx="1">
                  <c:v>10</c:v>
                </c:pt>
                <c:pt idx="2">
                  <c:v>20</c:v>
                </c:pt>
                <c:pt idx="4">
                  <c:v>65</c:v>
                </c:pt>
                <c:pt idx="5">
                  <c:v>20</c:v>
                </c:pt>
                <c:pt idx="7">
                  <c:v>15</c:v>
                </c:pt>
                <c:pt idx="8">
                  <c:v>40</c:v>
                </c:pt>
                <c:pt idx="10">
                  <c:v>30</c:v>
                </c:pt>
              </c:numCache>
            </c:numRef>
          </c:val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'WH13主驾山积表130套 1 '!$B$5:$P$5</c:f>
              <c:strCache>
                <c:ptCount val="15"/>
                <c:pt idx="0">
                  <c:v>气管连接、阻尼开关安装</c:v>
                </c:pt>
                <c:pt idx="1">
                  <c:v>滑轨与底座连接</c:v>
                </c:pt>
                <c:pt idx="2">
                  <c:v>调角器、骨架组装</c:v>
                </c:pt>
                <c:pt idx="3">
                  <c:v>安全带组装</c:v>
                </c:pt>
                <c:pt idx="4">
                  <c:v>固定出口罩壳</c:v>
                </c:pt>
                <c:pt idx="5">
                  <c:v>靠背面套包覆</c:v>
                </c:pt>
                <c:pt idx="6">
                  <c:v>扶手安装</c:v>
                </c:pt>
                <c:pt idx="7">
                  <c:v>气路连接罩壳固定</c:v>
                </c:pt>
                <c:pt idx="8">
                  <c:v>安装座垫</c:v>
                </c:pt>
                <c:pt idx="9">
                  <c:v>熨烫、电检</c:v>
                </c:pt>
                <c:pt idx="10">
                  <c:v>总成检验、打标牌、成品下线</c:v>
                </c:pt>
              </c:strCache>
            </c:strRef>
          </c:cat>
          <c:val>
            <c:numRef>
              <c:f>'WH13主驾山积表130套 1 '!$B$9:$P$9</c:f>
              <c:numCache>
                <c:formatCode>General</c:formatCode>
                <c:ptCount val="15"/>
                <c:pt idx="1">
                  <c:v>10</c:v>
                </c:pt>
                <c:pt idx="2">
                  <c:v>20</c:v>
                </c:pt>
                <c:pt idx="5">
                  <c:v>20</c:v>
                </c:pt>
                <c:pt idx="7">
                  <c:v>10</c:v>
                </c:pt>
                <c:pt idx="8">
                  <c:v>10</c:v>
                </c:pt>
                <c:pt idx="10">
                  <c:v>20</c:v>
                </c:pt>
              </c:numCache>
            </c:numRef>
          </c:val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'WH13主驾山积表130套 1 '!$B$5:$P$5</c:f>
              <c:strCache>
                <c:ptCount val="15"/>
                <c:pt idx="0">
                  <c:v>气管连接、阻尼开关安装</c:v>
                </c:pt>
                <c:pt idx="1">
                  <c:v>滑轨与底座连接</c:v>
                </c:pt>
                <c:pt idx="2">
                  <c:v>调角器、骨架组装</c:v>
                </c:pt>
                <c:pt idx="3">
                  <c:v>安全带组装</c:v>
                </c:pt>
                <c:pt idx="4">
                  <c:v>固定出口罩壳</c:v>
                </c:pt>
                <c:pt idx="5">
                  <c:v>靠背面套包覆</c:v>
                </c:pt>
                <c:pt idx="6">
                  <c:v>扶手安装</c:v>
                </c:pt>
                <c:pt idx="7">
                  <c:v>气路连接罩壳固定</c:v>
                </c:pt>
                <c:pt idx="8">
                  <c:v>安装座垫</c:v>
                </c:pt>
                <c:pt idx="9">
                  <c:v>熨烫、电检</c:v>
                </c:pt>
                <c:pt idx="10">
                  <c:v>总成检验、打标牌、成品下线</c:v>
                </c:pt>
              </c:strCache>
            </c:strRef>
          </c:cat>
          <c:val>
            <c:numRef>
              <c:f>'WH13主驾山积表130套 1 '!$B$10:$P$10</c:f>
              <c:numCache>
                <c:formatCode>General</c:formatCode>
                <c:ptCount val="15"/>
                <c:pt idx="1">
                  <c:v>10</c:v>
                </c:pt>
                <c:pt idx="5">
                  <c:v>15</c:v>
                </c:pt>
                <c:pt idx="10">
                  <c:v>20</c:v>
                </c:pt>
              </c:numCache>
            </c:numRef>
          </c:val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'WH13主驾山积表130套 1 '!$B$5:$P$5</c:f>
              <c:strCache>
                <c:ptCount val="15"/>
                <c:pt idx="0">
                  <c:v>气管连接、阻尼开关安装</c:v>
                </c:pt>
                <c:pt idx="1">
                  <c:v>滑轨与底座连接</c:v>
                </c:pt>
                <c:pt idx="2">
                  <c:v>调角器、骨架组装</c:v>
                </c:pt>
                <c:pt idx="3">
                  <c:v>安全带组装</c:v>
                </c:pt>
                <c:pt idx="4">
                  <c:v>固定出口罩壳</c:v>
                </c:pt>
                <c:pt idx="5">
                  <c:v>靠背面套包覆</c:v>
                </c:pt>
                <c:pt idx="6">
                  <c:v>扶手安装</c:v>
                </c:pt>
                <c:pt idx="7">
                  <c:v>气路连接罩壳固定</c:v>
                </c:pt>
                <c:pt idx="8">
                  <c:v>安装座垫</c:v>
                </c:pt>
                <c:pt idx="9">
                  <c:v>熨烫、电检</c:v>
                </c:pt>
                <c:pt idx="10">
                  <c:v>总成检验、打标牌、成品下线</c:v>
                </c:pt>
              </c:strCache>
            </c:strRef>
          </c:cat>
          <c:val>
            <c:numRef>
              <c:f>'WH13主驾山积表130套 1 '!$B$11:$P$11</c:f>
              <c:numCache>
                <c:formatCode>General</c:formatCode>
                <c:ptCount val="15"/>
                <c:pt idx="10">
                  <c:v>10</c:v>
                </c:pt>
              </c:numCache>
            </c:numRef>
          </c:val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'WH13主驾山积表130套 1 '!$B$5:$P$5</c:f>
              <c:strCache>
                <c:ptCount val="15"/>
                <c:pt idx="0">
                  <c:v>气管连接、阻尼开关安装</c:v>
                </c:pt>
                <c:pt idx="1">
                  <c:v>滑轨与底座连接</c:v>
                </c:pt>
                <c:pt idx="2">
                  <c:v>调角器、骨架组装</c:v>
                </c:pt>
                <c:pt idx="3">
                  <c:v>安全带组装</c:v>
                </c:pt>
                <c:pt idx="4">
                  <c:v>固定出口罩壳</c:v>
                </c:pt>
                <c:pt idx="5">
                  <c:v>靠背面套包覆</c:v>
                </c:pt>
                <c:pt idx="6">
                  <c:v>扶手安装</c:v>
                </c:pt>
                <c:pt idx="7">
                  <c:v>气路连接罩壳固定</c:v>
                </c:pt>
                <c:pt idx="8">
                  <c:v>安装座垫</c:v>
                </c:pt>
                <c:pt idx="9">
                  <c:v>熨烫、电检</c:v>
                </c:pt>
                <c:pt idx="10">
                  <c:v>总成检验、打标牌、成品下线</c:v>
                </c:pt>
              </c:strCache>
            </c:strRef>
          </c:cat>
          <c:val>
            <c:numRef>
              <c:f>'WH13主驾山积表130套 1 '!$B$12:$P$12</c:f>
              <c:numCache>
                <c:formatCode>General</c:formatCode>
                <c:ptCount val="15"/>
              </c:numCache>
            </c:numRef>
          </c:val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'WH13主驾山积表130套 1 '!$B$5:$P$5</c:f>
              <c:strCache>
                <c:ptCount val="15"/>
                <c:pt idx="0">
                  <c:v>气管连接、阻尼开关安装</c:v>
                </c:pt>
                <c:pt idx="1">
                  <c:v>滑轨与底座连接</c:v>
                </c:pt>
                <c:pt idx="2">
                  <c:v>调角器、骨架组装</c:v>
                </c:pt>
                <c:pt idx="3">
                  <c:v>安全带组装</c:v>
                </c:pt>
                <c:pt idx="4">
                  <c:v>固定出口罩壳</c:v>
                </c:pt>
                <c:pt idx="5">
                  <c:v>靠背面套包覆</c:v>
                </c:pt>
                <c:pt idx="6">
                  <c:v>扶手安装</c:v>
                </c:pt>
                <c:pt idx="7">
                  <c:v>气路连接罩壳固定</c:v>
                </c:pt>
                <c:pt idx="8">
                  <c:v>安装座垫</c:v>
                </c:pt>
                <c:pt idx="9">
                  <c:v>熨烫、电检</c:v>
                </c:pt>
                <c:pt idx="10">
                  <c:v>总成检验、打标牌、成品下线</c:v>
                </c:pt>
              </c:strCache>
            </c:strRef>
          </c:cat>
          <c:val>
            <c:numRef>
              <c:f>'WH13主驾山积表130套 1 '!$B$13:$P$13</c:f>
              <c:numCache>
                <c:formatCode>General</c:formatCode>
                <c:ptCount val="15"/>
              </c:numCache>
            </c:numRef>
          </c:val>
        </c:ser>
        <c:ser>
          <c:idx val="8"/>
          <c:order val="8"/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'WH13主驾山积表130套 1 '!$B$5:$P$5</c:f>
              <c:strCache>
                <c:ptCount val="15"/>
                <c:pt idx="0">
                  <c:v>气管连接、阻尼开关安装</c:v>
                </c:pt>
                <c:pt idx="1">
                  <c:v>滑轨与底座连接</c:v>
                </c:pt>
                <c:pt idx="2">
                  <c:v>调角器、骨架组装</c:v>
                </c:pt>
                <c:pt idx="3">
                  <c:v>安全带组装</c:v>
                </c:pt>
                <c:pt idx="4">
                  <c:v>固定出口罩壳</c:v>
                </c:pt>
                <c:pt idx="5">
                  <c:v>靠背面套包覆</c:v>
                </c:pt>
                <c:pt idx="6">
                  <c:v>扶手安装</c:v>
                </c:pt>
                <c:pt idx="7">
                  <c:v>气路连接罩壳固定</c:v>
                </c:pt>
                <c:pt idx="8">
                  <c:v>安装座垫</c:v>
                </c:pt>
                <c:pt idx="9">
                  <c:v>熨烫、电检</c:v>
                </c:pt>
                <c:pt idx="10">
                  <c:v>总成检验、打标牌、成品下线</c:v>
                </c:pt>
              </c:strCache>
            </c:strRef>
          </c:cat>
          <c:val>
            <c:numRef>
              <c:f>'WH13主驾山积表130套 1 '!$B$14:$P$14</c:f>
              <c:numCache>
                <c:formatCode>General</c:formatCode>
                <c:ptCount val="15"/>
              </c:numCache>
            </c:numRef>
          </c:val>
        </c:ser>
        <c:ser>
          <c:idx val="9"/>
          <c:order val="9"/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'WH13主驾山积表130套 1 '!$B$5:$P$5</c:f>
              <c:strCache>
                <c:ptCount val="15"/>
                <c:pt idx="0">
                  <c:v>气管连接、阻尼开关安装</c:v>
                </c:pt>
                <c:pt idx="1">
                  <c:v>滑轨与底座连接</c:v>
                </c:pt>
                <c:pt idx="2">
                  <c:v>调角器、骨架组装</c:v>
                </c:pt>
                <c:pt idx="3">
                  <c:v>安全带组装</c:v>
                </c:pt>
                <c:pt idx="4">
                  <c:v>固定出口罩壳</c:v>
                </c:pt>
                <c:pt idx="5">
                  <c:v>靠背面套包覆</c:v>
                </c:pt>
                <c:pt idx="6">
                  <c:v>扶手安装</c:v>
                </c:pt>
                <c:pt idx="7">
                  <c:v>气路连接罩壳固定</c:v>
                </c:pt>
                <c:pt idx="8">
                  <c:v>安装座垫</c:v>
                </c:pt>
                <c:pt idx="9">
                  <c:v>熨烫、电检</c:v>
                </c:pt>
                <c:pt idx="10">
                  <c:v>总成检验、打标牌、成品下线</c:v>
                </c:pt>
              </c:strCache>
            </c:strRef>
          </c:cat>
          <c:val>
            <c:numRef>
              <c:f>'WH13主驾山积表130套 1 '!$B$15:$P$15</c:f>
              <c:numCache>
                <c:formatCode>General</c:formatCode>
                <c:ptCount val="15"/>
              </c:numCache>
            </c:numRef>
          </c:val>
        </c:ser>
        <c:ser>
          <c:idx val="10"/>
          <c:order val="10"/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'WH13主驾山积表130套 1 '!$B$5:$P$5</c:f>
              <c:strCache>
                <c:ptCount val="15"/>
                <c:pt idx="0">
                  <c:v>气管连接、阻尼开关安装</c:v>
                </c:pt>
                <c:pt idx="1">
                  <c:v>滑轨与底座连接</c:v>
                </c:pt>
                <c:pt idx="2">
                  <c:v>调角器、骨架组装</c:v>
                </c:pt>
                <c:pt idx="3">
                  <c:v>安全带组装</c:v>
                </c:pt>
                <c:pt idx="4">
                  <c:v>固定出口罩壳</c:v>
                </c:pt>
                <c:pt idx="5">
                  <c:v>靠背面套包覆</c:v>
                </c:pt>
                <c:pt idx="6">
                  <c:v>扶手安装</c:v>
                </c:pt>
                <c:pt idx="7">
                  <c:v>气路连接罩壳固定</c:v>
                </c:pt>
                <c:pt idx="8">
                  <c:v>安装座垫</c:v>
                </c:pt>
                <c:pt idx="9">
                  <c:v>熨烫、电检</c:v>
                </c:pt>
                <c:pt idx="10">
                  <c:v>总成检验、打标牌、成品下线</c:v>
                </c:pt>
              </c:strCache>
            </c:strRef>
          </c:cat>
          <c:val>
            <c:numRef>
              <c:f>'WH13主驾山积表130套 1 '!$B$16:$P$16</c:f>
              <c:numCache>
                <c:formatCode>General</c:formatCode>
                <c:ptCount val="15"/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18585351"/>
        <c:axId val="457404052"/>
      </c:barChart>
      <c:catAx>
        <c:axId val="21858535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57404052"/>
        <c:crosses val="autoZero"/>
        <c:auto val="1"/>
        <c:lblAlgn val="ctr"/>
        <c:lblOffset val="100"/>
        <c:noMultiLvlLbl val="0"/>
      </c:catAx>
      <c:valAx>
        <c:axId val="4574040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218585351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ebb53bb7-ac47-4303-8277-d668e19b9b28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2000"/>
              <a:t>PH13-</a:t>
            </a:r>
            <a:r>
              <a:rPr altLang="en-US" sz="2000"/>
              <a:t>前座总成</a:t>
            </a:r>
            <a:r>
              <a:rPr lang="en-US" altLang="zh-CN" sz="2000"/>
              <a:t>-</a:t>
            </a:r>
            <a:r>
              <a:rPr altLang="en-US" sz="2000"/>
              <a:t>山积表</a:t>
            </a:r>
            <a:endParaRPr lang="en-US" altLang="zh-CN" sz="2000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PH13前座山积表130套!$B$5:$O$5</c:f>
              <c:strCache>
                <c:ptCount val="14"/>
                <c:pt idx="0">
                  <c:v>底座组装及上线</c:v>
                </c:pt>
                <c:pt idx="1">
                  <c:v>调角器骨架组装</c:v>
                </c:pt>
                <c:pt idx="2">
                  <c:v>安全带组装</c:v>
                </c:pt>
                <c:pt idx="3">
                  <c:v>安全带出口罩壳组装</c:v>
                </c:pt>
                <c:pt idx="4">
                  <c:v>靠背包覆</c:v>
                </c:pt>
                <c:pt idx="5">
                  <c:v>左/右罩壳组装、安全带紧固</c:v>
                </c:pt>
                <c:pt idx="6">
                  <c:v>坐垫安装、前罩壳安装</c:v>
                </c:pt>
                <c:pt idx="7">
                  <c:v>熨烫</c:v>
                </c:pt>
                <c:pt idx="8">
                  <c:v>总成检验及下线</c:v>
                </c:pt>
              </c:strCache>
            </c:strRef>
          </c:cat>
          <c:val>
            <c:numRef>
              <c:f>PH13前座山积表130套!$B$6:$O$6</c:f>
              <c:numCache>
                <c:formatCode>General</c:formatCode>
                <c:ptCount val="14"/>
                <c:pt idx="0">
                  <c:v>24</c:v>
                </c:pt>
                <c:pt idx="1">
                  <c:v>25</c:v>
                </c:pt>
                <c:pt idx="2">
                  <c:v>70</c:v>
                </c:pt>
                <c:pt idx="3">
                  <c:v>65</c:v>
                </c:pt>
                <c:pt idx="4">
                  <c:v>30</c:v>
                </c:pt>
                <c:pt idx="5">
                  <c:v>10</c:v>
                </c:pt>
                <c:pt idx="6">
                  <c:v>13</c:v>
                </c:pt>
                <c:pt idx="7">
                  <c:v>60</c:v>
                </c:pt>
                <c:pt idx="8">
                  <c:v>30</c:v>
                </c:pt>
              </c:numCache>
            </c:numRef>
          </c:val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PH13前座山积表130套!$B$5:$O$5</c:f>
              <c:strCache>
                <c:ptCount val="14"/>
                <c:pt idx="0">
                  <c:v>底座组装及上线</c:v>
                </c:pt>
                <c:pt idx="1">
                  <c:v>调角器骨架组装</c:v>
                </c:pt>
                <c:pt idx="2">
                  <c:v>安全带组装</c:v>
                </c:pt>
                <c:pt idx="3">
                  <c:v>安全带出口罩壳组装</c:v>
                </c:pt>
                <c:pt idx="4">
                  <c:v>靠背包覆</c:v>
                </c:pt>
                <c:pt idx="5">
                  <c:v>左/右罩壳组装、安全带紧固</c:v>
                </c:pt>
                <c:pt idx="6">
                  <c:v>坐垫安装、前罩壳安装</c:v>
                </c:pt>
                <c:pt idx="7">
                  <c:v>熨烫</c:v>
                </c:pt>
                <c:pt idx="8">
                  <c:v>总成检验及下线</c:v>
                </c:pt>
              </c:strCache>
            </c:strRef>
          </c:cat>
          <c:val>
            <c:numRef>
              <c:f>PH13前座山积表130套!$B$7:$O$7</c:f>
              <c:numCache>
                <c:formatCode>General</c:formatCode>
                <c:ptCount val="14"/>
                <c:pt idx="0">
                  <c:v>10</c:v>
                </c:pt>
                <c:pt idx="1">
                  <c:v>35</c:v>
                </c:pt>
                <c:pt idx="4">
                  <c:v>10</c:v>
                </c:pt>
                <c:pt idx="5">
                  <c:v>15</c:v>
                </c:pt>
                <c:pt idx="6">
                  <c:v>20</c:v>
                </c:pt>
                <c:pt idx="7">
                  <c:v>10</c:v>
                </c:pt>
                <c:pt idx="8">
                  <c:v>20</c:v>
                </c:pt>
              </c:numCache>
            </c:numRef>
          </c:val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PH13前座山积表130套!$B$5:$O$5</c:f>
              <c:strCache>
                <c:ptCount val="14"/>
                <c:pt idx="0">
                  <c:v>底座组装及上线</c:v>
                </c:pt>
                <c:pt idx="1">
                  <c:v>调角器骨架组装</c:v>
                </c:pt>
                <c:pt idx="2">
                  <c:v>安全带组装</c:v>
                </c:pt>
                <c:pt idx="3">
                  <c:v>安全带出口罩壳组装</c:v>
                </c:pt>
                <c:pt idx="4">
                  <c:v>靠背包覆</c:v>
                </c:pt>
                <c:pt idx="5">
                  <c:v>左/右罩壳组装、安全带紧固</c:v>
                </c:pt>
                <c:pt idx="6">
                  <c:v>坐垫安装、前罩壳安装</c:v>
                </c:pt>
                <c:pt idx="7">
                  <c:v>熨烫</c:v>
                </c:pt>
                <c:pt idx="8">
                  <c:v>总成检验及下线</c:v>
                </c:pt>
              </c:strCache>
            </c:strRef>
          </c:cat>
          <c:val>
            <c:numRef>
              <c:f>PH13前座山积表130套!$B$8:$O$8</c:f>
              <c:numCache>
                <c:formatCode>General</c:formatCode>
                <c:ptCount val="14"/>
                <c:pt idx="0">
                  <c:v>10</c:v>
                </c:pt>
                <c:pt idx="4">
                  <c:v>10</c:v>
                </c:pt>
                <c:pt idx="5">
                  <c:v>15</c:v>
                </c:pt>
                <c:pt idx="6">
                  <c:v>10</c:v>
                </c:pt>
                <c:pt idx="8">
                  <c:v>10</c:v>
                </c:pt>
              </c:numCache>
            </c:numRef>
          </c:val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PH13前座山积表130套!$B$5:$O$5</c:f>
              <c:strCache>
                <c:ptCount val="14"/>
                <c:pt idx="0">
                  <c:v>底座组装及上线</c:v>
                </c:pt>
                <c:pt idx="1">
                  <c:v>调角器骨架组装</c:v>
                </c:pt>
                <c:pt idx="2">
                  <c:v>安全带组装</c:v>
                </c:pt>
                <c:pt idx="3">
                  <c:v>安全带出口罩壳组装</c:v>
                </c:pt>
                <c:pt idx="4">
                  <c:v>靠背包覆</c:v>
                </c:pt>
                <c:pt idx="5">
                  <c:v>左/右罩壳组装、安全带紧固</c:v>
                </c:pt>
                <c:pt idx="6">
                  <c:v>坐垫安装、前罩壳安装</c:v>
                </c:pt>
                <c:pt idx="7">
                  <c:v>熨烫</c:v>
                </c:pt>
                <c:pt idx="8">
                  <c:v>总成检验及下线</c:v>
                </c:pt>
              </c:strCache>
            </c:strRef>
          </c:cat>
          <c:val>
            <c:numRef>
              <c:f>PH13前座山积表130套!$B$9:$O$9</c:f>
              <c:numCache>
                <c:formatCode>General</c:formatCode>
                <c:ptCount val="14"/>
                <c:pt idx="0">
                  <c:v>10</c:v>
                </c:pt>
                <c:pt idx="4">
                  <c:v>10</c:v>
                </c:pt>
              </c:numCache>
            </c:numRef>
          </c:val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PH13前座山积表130套!$B$5:$O$5</c:f>
              <c:strCache>
                <c:ptCount val="14"/>
                <c:pt idx="0">
                  <c:v>底座组装及上线</c:v>
                </c:pt>
                <c:pt idx="1">
                  <c:v>调角器骨架组装</c:v>
                </c:pt>
                <c:pt idx="2">
                  <c:v>安全带组装</c:v>
                </c:pt>
                <c:pt idx="3">
                  <c:v>安全带出口罩壳组装</c:v>
                </c:pt>
                <c:pt idx="4">
                  <c:v>靠背包覆</c:v>
                </c:pt>
                <c:pt idx="5">
                  <c:v>左/右罩壳组装、安全带紧固</c:v>
                </c:pt>
                <c:pt idx="6">
                  <c:v>坐垫安装、前罩壳安装</c:v>
                </c:pt>
                <c:pt idx="7">
                  <c:v>熨烫</c:v>
                </c:pt>
                <c:pt idx="8">
                  <c:v>总成检验及下线</c:v>
                </c:pt>
              </c:strCache>
            </c:strRef>
          </c:cat>
          <c:val>
            <c:numRef>
              <c:f>PH13前座山积表130套!$B$10:$O$10</c:f>
              <c:numCache>
                <c:formatCode>General</c:formatCode>
                <c:ptCount val="14"/>
              </c:numCache>
            </c:numRef>
          </c:val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PH13前座山积表130套!$B$5:$O$5</c:f>
              <c:strCache>
                <c:ptCount val="14"/>
                <c:pt idx="0">
                  <c:v>底座组装及上线</c:v>
                </c:pt>
                <c:pt idx="1">
                  <c:v>调角器骨架组装</c:v>
                </c:pt>
                <c:pt idx="2">
                  <c:v>安全带组装</c:v>
                </c:pt>
                <c:pt idx="3">
                  <c:v>安全带出口罩壳组装</c:v>
                </c:pt>
                <c:pt idx="4">
                  <c:v>靠背包覆</c:v>
                </c:pt>
                <c:pt idx="5">
                  <c:v>左/右罩壳组装、安全带紧固</c:v>
                </c:pt>
                <c:pt idx="6">
                  <c:v>坐垫安装、前罩壳安装</c:v>
                </c:pt>
                <c:pt idx="7">
                  <c:v>熨烫</c:v>
                </c:pt>
                <c:pt idx="8">
                  <c:v>总成检验及下线</c:v>
                </c:pt>
              </c:strCache>
            </c:strRef>
          </c:cat>
          <c:val>
            <c:numRef>
              <c:f>PH13前座山积表130套!$B$11:$O$11</c:f>
              <c:numCache>
                <c:formatCode>General</c:formatCode>
                <c:ptCount val="14"/>
              </c:numCache>
            </c:numRef>
          </c:val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PH13前座山积表130套!$B$5:$O$5</c:f>
              <c:strCache>
                <c:ptCount val="14"/>
                <c:pt idx="0">
                  <c:v>底座组装及上线</c:v>
                </c:pt>
                <c:pt idx="1">
                  <c:v>调角器骨架组装</c:v>
                </c:pt>
                <c:pt idx="2">
                  <c:v>安全带组装</c:v>
                </c:pt>
                <c:pt idx="3">
                  <c:v>安全带出口罩壳组装</c:v>
                </c:pt>
                <c:pt idx="4">
                  <c:v>靠背包覆</c:v>
                </c:pt>
                <c:pt idx="5">
                  <c:v>左/右罩壳组装、安全带紧固</c:v>
                </c:pt>
                <c:pt idx="6">
                  <c:v>坐垫安装、前罩壳安装</c:v>
                </c:pt>
                <c:pt idx="7">
                  <c:v>熨烫</c:v>
                </c:pt>
                <c:pt idx="8">
                  <c:v>总成检验及下线</c:v>
                </c:pt>
              </c:strCache>
            </c:strRef>
          </c:cat>
          <c:val>
            <c:numRef>
              <c:f>PH13前座山积表130套!$B$12:$O$12</c:f>
              <c:numCache>
                <c:formatCode>General</c:formatCode>
                <c:ptCount val="14"/>
              </c:numCache>
            </c:numRef>
          </c:val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PH13前座山积表130套!$B$5:$O$5</c:f>
              <c:strCache>
                <c:ptCount val="14"/>
                <c:pt idx="0">
                  <c:v>底座组装及上线</c:v>
                </c:pt>
                <c:pt idx="1">
                  <c:v>调角器骨架组装</c:v>
                </c:pt>
                <c:pt idx="2">
                  <c:v>安全带组装</c:v>
                </c:pt>
                <c:pt idx="3">
                  <c:v>安全带出口罩壳组装</c:v>
                </c:pt>
                <c:pt idx="4">
                  <c:v>靠背包覆</c:v>
                </c:pt>
                <c:pt idx="5">
                  <c:v>左/右罩壳组装、安全带紧固</c:v>
                </c:pt>
                <c:pt idx="6">
                  <c:v>坐垫安装、前罩壳安装</c:v>
                </c:pt>
                <c:pt idx="7">
                  <c:v>熨烫</c:v>
                </c:pt>
                <c:pt idx="8">
                  <c:v>总成检验及下线</c:v>
                </c:pt>
              </c:strCache>
            </c:strRef>
          </c:cat>
          <c:val>
            <c:numRef>
              <c:f>PH13前座山积表130套!$B$13:$O$13</c:f>
              <c:numCache>
                <c:formatCode>General</c:formatCode>
                <c:ptCount val="14"/>
              </c:numCache>
            </c:numRef>
          </c:val>
        </c:ser>
        <c:ser>
          <c:idx val="8"/>
          <c:order val="8"/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PH13前座山积表130套!$B$5:$O$5</c:f>
              <c:strCache>
                <c:ptCount val="14"/>
                <c:pt idx="0">
                  <c:v>底座组装及上线</c:v>
                </c:pt>
                <c:pt idx="1">
                  <c:v>调角器骨架组装</c:v>
                </c:pt>
                <c:pt idx="2">
                  <c:v>安全带组装</c:v>
                </c:pt>
                <c:pt idx="3">
                  <c:v>安全带出口罩壳组装</c:v>
                </c:pt>
                <c:pt idx="4">
                  <c:v>靠背包覆</c:v>
                </c:pt>
                <c:pt idx="5">
                  <c:v>左/右罩壳组装、安全带紧固</c:v>
                </c:pt>
                <c:pt idx="6">
                  <c:v>坐垫安装、前罩壳安装</c:v>
                </c:pt>
                <c:pt idx="7">
                  <c:v>熨烫</c:v>
                </c:pt>
                <c:pt idx="8">
                  <c:v>总成检验及下线</c:v>
                </c:pt>
              </c:strCache>
            </c:strRef>
          </c:cat>
          <c:val>
            <c:numRef>
              <c:f>PH13前座山积表130套!$B$14:$O$14</c:f>
              <c:numCache>
                <c:formatCode>General</c:formatCode>
                <c:ptCount val="14"/>
              </c:numCache>
            </c:numRef>
          </c:val>
        </c:ser>
        <c:ser>
          <c:idx val="9"/>
          <c:order val="9"/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PH13前座山积表130套!$B$5:$O$5</c:f>
              <c:strCache>
                <c:ptCount val="14"/>
                <c:pt idx="0">
                  <c:v>底座组装及上线</c:v>
                </c:pt>
                <c:pt idx="1">
                  <c:v>调角器骨架组装</c:v>
                </c:pt>
                <c:pt idx="2">
                  <c:v>安全带组装</c:v>
                </c:pt>
                <c:pt idx="3">
                  <c:v>安全带出口罩壳组装</c:v>
                </c:pt>
                <c:pt idx="4">
                  <c:v>靠背包覆</c:v>
                </c:pt>
                <c:pt idx="5">
                  <c:v>左/右罩壳组装、安全带紧固</c:v>
                </c:pt>
                <c:pt idx="6">
                  <c:v>坐垫安装、前罩壳安装</c:v>
                </c:pt>
                <c:pt idx="7">
                  <c:v>熨烫</c:v>
                </c:pt>
                <c:pt idx="8">
                  <c:v>总成检验及下线</c:v>
                </c:pt>
              </c:strCache>
            </c:strRef>
          </c:cat>
          <c:val>
            <c:numRef>
              <c:f>PH13前座山积表130套!$B$15:$O$15</c:f>
              <c:numCache>
                <c:formatCode>General</c:formatCode>
                <c:ptCount val="14"/>
              </c:numCache>
            </c:numRef>
          </c:val>
        </c:ser>
        <c:ser>
          <c:idx val="10"/>
          <c:order val="10"/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PH13前座山积表130套!$B$5:$O$5</c:f>
              <c:strCache>
                <c:ptCount val="14"/>
                <c:pt idx="0">
                  <c:v>底座组装及上线</c:v>
                </c:pt>
                <c:pt idx="1">
                  <c:v>调角器骨架组装</c:v>
                </c:pt>
                <c:pt idx="2">
                  <c:v>安全带组装</c:v>
                </c:pt>
                <c:pt idx="3">
                  <c:v>安全带出口罩壳组装</c:v>
                </c:pt>
                <c:pt idx="4">
                  <c:v>靠背包覆</c:v>
                </c:pt>
                <c:pt idx="5">
                  <c:v>左/右罩壳组装、安全带紧固</c:v>
                </c:pt>
                <c:pt idx="6">
                  <c:v>坐垫安装、前罩壳安装</c:v>
                </c:pt>
                <c:pt idx="7">
                  <c:v>熨烫</c:v>
                </c:pt>
                <c:pt idx="8">
                  <c:v>总成检验及下线</c:v>
                </c:pt>
              </c:strCache>
            </c:strRef>
          </c:cat>
          <c:val>
            <c:numRef>
              <c:f>PH13前座山积表130套!$B$16:$O$16</c:f>
              <c:numCache>
                <c:formatCode>General</c:formatCode>
                <c:ptCount val="14"/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18585351"/>
        <c:axId val="457404052"/>
      </c:barChart>
      <c:catAx>
        <c:axId val="21858535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57404052"/>
        <c:crosses val="autoZero"/>
        <c:auto val="1"/>
        <c:lblAlgn val="ctr"/>
        <c:lblOffset val="100"/>
        <c:noMultiLvlLbl val="0"/>
      </c:catAx>
      <c:valAx>
        <c:axId val="4574040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218585351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acc36358-ebe9-467a-8a2e-5cc5eadc7ba1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332740</xdr:colOff>
      <xdr:row>21</xdr:row>
      <xdr:rowOff>171450</xdr:rowOff>
    </xdr:from>
    <xdr:to>
      <xdr:col>15</xdr:col>
      <xdr:colOff>480060</xdr:colOff>
      <xdr:row>48</xdr:row>
      <xdr:rowOff>142875</xdr:rowOff>
    </xdr:to>
    <xdr:graphicFrame>
      <xdr:nvGraphicFramePr>
        <xdr:cNvPr id="2" name="图表 1"/>
        <xdr:cNvGraphicFramePr/>
      </xdr:nvGraphicFramePr>
      <xdr:xfrm>
        <a:off x="332740" y="5355590"/>
        <a:ext cx="12817475" cy="46005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26</xdr:row>
      <xdr:rowOff>55245</xdr:rowOff>
    </xdr:from>
    <xdr:to>
      <xdr:col>15</xdr:col>
      <xdr:colOff>209550</xdr:colOff>
      <xdr:row>26</xdr:row>
      <xdr:rowOff>86995</xdr:rowOff>
    </xdr:to>
    <xdr:cxnSp>
      <xdr:nvCxnSpPr>
        <xdr:cNvPr id="3" name="直接连接符 2"/>
        <xdr:cNvCxnSpPr/>
      </xdr:nvCxnSpPr>
      <xdr:spPr>
        <a:xfrm>
          <a:off x="704850" y="6096635"/>
          <a:ext cx="12174855" cy="31750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332740</xdr:colOff>
      <xdr:row>21</xdr:row>
      <xdr:rowOff>171450</xdr:rowOff>
    </xdr:from>
    <xdr:to>
      <xdr:col>14</xdr:col>
      <xdr:colOff>480060</xdr:colOff>
      <xdr:row>48</xdr:row>
      <xdr:rowOff>142875</xdr:rowOff>
    </xdr:to>
    <xdr:graphicFrame>
      <xdr:nvGraphicFramePr>
        <xdr:cNvPr id="2" name="图表 1"/>
        <xdr:cNvGraphicFramePr/>
      </xdr:nvGraphicFramePr>
      <xdr:xfrm>
        <a:off x="332740" y="5355590"/>
        <a:ext cx="11750675" cy="46005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26</xdr:row>
      <xdr:rowOff>55245</xdr:rowOff>
    </xdr:from>
    <xdr:to>
      <xdr:col>14</xdr:col>
      <xdr:colOff>209550</xdr:colOff>
      <xdr:row>26</xdr:row>
      <xdr:rowOff>86995</xdr:rowOff>
    </xdr:to>
    <xdr:cxnSp>
      <xdr:nvCxnSpPr>
        <xdr:cNvPr id="3" name="直接连接符 2"/>
        <xdr:cNvCxnSpPr/>
      </xdr:nvCxnSpPr>
      <xdr:spPr>
        <a:xfrm>
          <a:off x="704850" y="6096635"/>
          <a:ext cx="11108055" cy="31750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dserver\&#29983;&#25216;&#35506;\Documents%20and%20Settings\yyang\My%20Documents\MyBackup\Purchasing\Golf\golf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4639\BL5%20BACKUP\My%20documents(D)\&#23567;&#27744;\192&#12539;193L%20%20&#65394;&#65405;&#65412;\5&#26376;&#12363;&#12435;&#12400;&#12435;&#35519;&#25972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pk\&#26412;&#22320;&#30913;&#30424;%20(F)\&#21035;&#30896;....................!\&#21442;&#32771;&#19977;&#34920;&#19968;&#31080;\Documents%20and%20Settings\yyang\My%20Documents\MyBackup\Purchasing\Golf\golf20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pk\&#26412;&#22320;&#30913;&#30424;%20(F)\&#21035;&#30896;....................!\&#21442;&#32771;&#19977;&#34920;&#19968;&#31080;\Documents%20and%20Settings\j10\&#26700;&#38754;\&#20840;&#33288;&#24037;&#26989;\QPS-&#21697;&#36074;&#31243;&#24207;&#31995;&#32113;\QPS-A4-sample&#26696;&#20363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5cl02\MY%20DOCUMENTS\11&#32068;&#36039;&#26009;\koike\&#26032;&#35069;&#21697;\&#37096;&#21697;&#34920;\&#65394;&#65420;&#65439;&#65403;&#65425;%20&#26032;&#39592;&#26684;&#37096;&#21697;&#19968;&#35239;\&#12452;&#12503;&#12469;&#12512;.&#26032;&#39592;&#26684;&#12288;&#19968;&#35239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pk\&#26412;&#22320;&#30913;&#30424;%20(F)\&#21035;&#30896;\&#5896;&#4750;&#5888;&#4750;&#61900;&#1890;&#4719;&#25486;&#62552;&#1890;&#5764;&#4750;5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pk\&#26412;&#22320;&#30913;&#30424;%20(F)\&#21035;&#30896;\&#5187;&#5187;&#61900;&#1890;&#4719;&#25486;&#62552;&#1890;&#5187;4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150&#22871;-&#25928;&#29575;&#25552;&#2131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輔助說明"/>
      <sheetName val="說明對話"/>
      <sheetName val="Copy"/>
      <sheetName val="補繳費名單"/>
      <sheetName val="參加人員資料庫"/>
      <sheetName val="2"/>
      <sheetName val="分組表"/>
      <sheetName val="成績單"/>
      <sheetName val="VB"/>
      <sheetName val="Module1"/>
      <sheetName val="标准作业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かんばん"/>
      <sheetName val="010L"/>
      <sheetName val="プラッツ"/>
      <sheetName val="192L"/>
      <sheetName val="新イスト"/>
      <sheetName val="192W"/>
      <sheetName val="130W引当"/>
      <sheetName val="226W引当"/>
      <sheetName val="CKD 03,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輔助說明"/>
      <sheetName val="說明對話"/>
      <sheetName val="Copy"/>
      <sheetName val="補繳費名單"/>
      <sheetName val="參加人員資料庫"/>
      <sheetName val="2"/>
      <sheetName val="分組表"/>
      <sheetName val="成績單"/>
      <sheetName val="VB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WorkingTime"/>
      <sheetName val="OIS"/>
      <sheetName val="WES"/>
      <sheetName val="WAS"/>
      <sheetName val="C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１Ａウレタン"/>
      <sheetName val="イプサム部品"/>
      <sheetName val="新骨格ウレタン"/>
      <sheetName val="大物部品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輔助說明"/>
      <sheetName val="說明對話"/>
      <sheetName val="Copy"/>
      <sheetName val="補繳費名單"/>
      <sheetName val="參加人員資料庫"/>
      <sheetName val="2"/>
      <sheetName val="分組表"/>
      <sheetName val="成績單"/>
      <sheetName val="VB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WorkingTime"/>
      <sheetName val="OIS"/>
      <sheetName val="WES"/>
      <sheetName val="WAS"/>
      <sheetName val="C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XH13"/>
      <sheetName val="人员需求"/>
      <sheetName val="原因分析"/>
      <sheetName val="XH13主驾150套"/>
      <sheetName val="XH13主驾山积表150套 1"/>
      <sheetName val="PH13前座150套"/>
      <sheetName val="PH13前座山积表150套"/>
      <sheetName val="TH13主驾150套"/>
      <sheetName val="TH13主驾山积表150套 "/>
      <sheetName val="NH13前座150套 "/>
      <sheetName val="NH13前座山积表150套"/>
      <sheetName val="YH43主驾150套"/>
      <sheetName val="YH43主驾山积表150套"/>
      <sheetName val="YH43前座150套"/>
      <sheetName val="YH43前座山积表150套 "/>
    </sheetNames>
    <sheetDataSet>
      <sheetData sheetId="0"/>
      <sheetData sheetId="1"/>
      <sheetData sheetId="2"/>
      <sheetData sheetId="3">
        <row r="9">
          <cell r="F9">
            <v>10</v>
          </cell>
        </row>
        <row r="10">
          <cell r="F10">
            <v>30</v>
          </cell>
        </row>
        <row r="11">
          <cell r="F11">
            <v>60</v>
          </cell>
        </row>
        <row r="14">
          <cell r="F14">
            <v>50</v>
          </cell>
        </row>
        <row r="16">
          <cell r="F16">
            <v>10</v>
          </cell>
        </row>
        <row r="17">
          <cell r="F17">
            <v>10</v>
          </cell>
        </row>
        <row r="25">
          <cell r="F25">
            <v>10</v>
          </cell>
        </row>
        <row r="26">
          <cell r="F26">
            <v>20</v>
          </cell>
        </row>
        <row r="27">
          <cell r="F27">
            <v>65</v>
          </cell>
        </row>
        <row r="30">
          <cell r="F30">
            <v>10</v>
          </cell>
        </row>
        <row r="31">
          <cell r="F31">
            <v>30</v>
          </cell>
        </row>
        <row r="32">
          <cell r="F32">
            <v>20</v>
          </cell>
        </row>
        <row r="33">
          <cell r="F33">
            <v>20</v>
          </cell>
        </row>
        <row r="34">
          <cell r="F34">
            <v>15</v>
          </cell>
        </row>
        <row r="36">
          <cell r="F36">
            <v>45</v>
          </cell>
        </row>
        <row r="37">
          <cell r="F37">
            <v>45</v>
          </cell>
        </row>
        <row r="39">
          <cell r="F39">
            <v>30</v>
          </cell>
        </row>
        <row r="40">
          <cell r="F40">
            <v>35</v>
          </cell>
        </row>
        <row r="41">
          <cell r="F41">
            <v>15</v>
          </cell>
        </row>
        <row r="42">
          <cell r="F42">
            <v>10</v>
          </cell>
        </row>
        <row r="48">
          <cell r="F48">
            <v>20</v>
          </cell>
        </row>
        <row r="49">
          <cell r="F49">
            <v>20</v>
          </cell>
        </row>
        <row r="50">
          <cell r="F50">
            <v>40</v>
          </cell>
        </row>
        <row r="51">
          <cell r="F51">
            <v>10</v>
          </cell>
        </row>
        <row r="54">
          <cell r="F54">
            <v>20</v>
          </cell>
        </row>
        <row r="56">
          <cell r="F56">
            <v>10</v>
          </cell>
        </row>
        <row r="58">
          <cell r="F58">
            <v>30</v>
          </cell>
        </row>
        <row r="61">
          <cell r="F61">
            <v>10</v>
          </cell>
        </row>
      </sheetData>
      <sheetData sheetId="4"/>
      <sheetData sheetId="5">
        <row r="9">
          <cell r="F9">
            <v>24</v>
          </cell>
        </row>
        <row r="10">
          <cell r="F10">
            <v>10</v>
          </cell>
        </row>
        <row r="11">
          <cell r="F11">
            <v>10</v>
          </cell>
        </row>
        <row r="12">
          <cell r="F12">
            <v>10</v>
          </cell>
        </row>
        <row r="14">
          <cell r="F14">
            <v>25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"/>
  <sheetViews>
    <sheetView tabSelected="1" view="pageBreakPreview" zoomScaleNormal="70" workbookViewId="0">
      <selection activeCell="L20" sqref="L20:L21"/>
    </sheetView>
  </sheetViews>
  <sheetFormatPr defaultColWidth="9" defaultRowHeight="13.5"/>
  <cols>
    <col min="1" max="1" width="9" style="50"/>
    <col min="2" max="2" width="10.3333333333333" style="50" customWidth="1"/>
    <col min="3" max="3" width="9" style="50"/>
    <col min="4" max="5" width="14" style="50" customWidth="1"/>
    <col min="6" max="6" width="11.2166666666667" style="50" customWidth="1"/>
    <col min="7" max="7" width="9" style="50"/>
    <col min="8" max="8" width="11" style="50" customWidth="1"/>
    <col min="9" max="9" width="14.2166666666667" style="50" customWidth="1"/>
    <col min="10" max="11" width="9" style="50"/>
    <col min="12" max="12" width="13.1083333333333" style="50" customWidth="1"/>
    <col min="13" max="13" width="10.6333333333333" style="50" customWidth="1"/>
    <col min="14" max="14" width="10.8833333333333" style="50" customWidth="1"/>
    <col min="15" max="15" width="11.8833333333333" style="50" customWidth="1"/>
    <col min="16" max="16381" width="9" style="50"/>
    <col min="16382" max="16384" width="9" style="51"/>
  </cols>
  <sheetData>
    <row r="1" ht="33.6" customHeight="1" spans="2:16">
      <c r="B1" s="52" t="s">
        <v>0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="46" customFormat="1" ht="18" customHeight="1" spans="2:16">
      <c r="B2" s="53" t="s">
        <v>1</v>
      </c>
      <c r="C2" s="54" t="s">
        <v>2</v>
      </c>
      <c r="D2" s="55"/>
      <c r="E2" s="55"/>
      <c r="F2" s="53" t="s">
        <v>3</v>
      </c>
      <c r="G2" s="54">
        <v>130</v>
      </c>
      <c r="H2" s="55"/>
      <c r="I2" s="53" t="s">
        <v>4</v>
      </c>
      <c r="J2" s="54">
        <v>18000</v>
      </c>
      <c r="K2" s="55"/>
      <c r="L2" s="53" t="s">
        <v>5</v>
      </c>
      <c r="M2" s="54">
        <v>15300</v>
      </c>
      <c r="N2" s="55"/>
      <c r="O2" s="53" t="s">
        <v>6</v>
      </c>
      <c r="P2" s="66">
        <f>SUM(B19:P19)/MAX(B19:P19)/Q20</f>
        <v>0.867768595041322</v>
      </c>
    </row>
    <row r="3" s="46" customFormat="1" ht="18" customHeight="1" spans="2:16">
      <c r="B3" s="53" t="s">
        <v>7</v>
      </c>
      <c r="C3" s="54" t="s">
        <v>8</v>
      </c>
      <c r="D3" s="55"/>
      <c r="E3" s="55"/>
      <c r="F3" s="53" t="s">
        <v>9</v>
      </c>
      <c r="G3" s="54">
        <f>G2*26</f>
        <v>3380</v>
      </c>
      <c r="H3" s="55"/>
      <c r="I3" s="53" t="s">
        <v>10</v>
      </c>
      <c r="J3" s="54">
        <f>M2/G2</f>
        <v>117.692307692308</v>
      </c>
      <c r="K3" s="55"/>
      <c r="L3" s="53" t="s">
        <v>11</v>
      </c>
      <c r="M3" s="67">
        <f>MAX(B19:P19)</f>
        <v>110</v>
      </c>
      <c r="N3" s="55"/>
      <c r="O3" s="53" t="s">
        <v>12</v>
      </c>
      <c r="P3" s="68">
        <f>M3/J3</f>
        <v>0.934640522875817</v>
      </c>
    </row>
    <row r="4" s="47" customFormat="1" ht="6.6" customHeight="1" spans="2:16">
      <c r="B4" s="56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69"/>
    </row>
    <row r="5" s="48" customFormat="1" ht="53" customHeight="1" spans="2:16">
      <c r="B5" s="58" t="s">
        <v>13</v>
      </c>
      <c r="C5" s="58" t="s">
        <v>14</v>
      </c>
      <c r="D5" s="58" t="s">
        <v>15</v>
      </c>
      <c r="E5" s="58" t="s">
        <v>16</v>
      </c>
      <c r="F5" s="58" t="s">
        <v>17</v>
      </c>
      <c r="G5" s="58" t="s">
        <v>18</v>
      </c>
      <c r="H5" s="58" t="s">
        <v>19</v>
      </c>
      <c r="I5" s="58" t="s">
        <v>20</v>
      </c>
      <c r="J5" s="58" t="s">
        <v>21</v>
      </c>
      <c r="K5" s="58" t="s">
        <v>22</v>
      </c>
      <c r="L5" s="58" t="s">
        <v>23</v>
      </c>
      <c r="M5" s="58"/>
      <c r="N5" s="58"/>
      <c r="O5" s="58"/>
      <c r="P5" s="58"/>
    </row>
    <row r="6" s="49" customFormat="1" ht="18" customHeight="1" spans="1:16">
      <c r="A6" s="59" t="s">
        <v>24</v>
      </c>
      <c r="B6" s="60">
        <f>[8]XH13主驾150套!F9</f>
        <v>10</v>
      </c>
      <c r="C6" s="60">
        <v>30</v>
      </c>
      <c r="D6" s="60">
        <v>30</v>
      </c>
      <c r="E6" s="60">
        <v>70</v>
      </c>
      <c r="F6" s="60">
        <f>[8]XH13主驾150套!F25</f>
        <v>10</v>
      </c>
      <c r="G6" s="60">
        <f>[8]XH13主驾150套!F30</f>
        <v>10</v>
      </c>
      <c r="H6" s="60">
        <f>[8]XH13主驾150套!F36</f>
        <v>45</v>
      </c>
      <c r="I6" s="60">
        <f>[8]XH13主驾150套!F39</f>
        <v>30</v>
      </c>
      <c r="J6" s="62">
        <f>[8]XH13主驾150套!F48</f>
        <v>20</v>
      </c>
      <c r="K6" s="62">
        <v>80</v>
      </c>
      <c r="L6" s="60">
        <f>[8]XH13主驾150套!F56</f>
        <v>10</v>
      </c>
      <c r="M6" s="60"/>
      <c r="N6" s="60"/>
      <c r="O6" s="60"/>
      <c r="P6" s="60"/>
    </row>
    <row r="7" s="49" customFormat="1" ht="18" customHeight="1" spans="1:16">
      <c r="A7" s="59" t="s">
        <v>25</v>
      </c>
      <c r="B7" s="60">
        <f>[8]XH13主驾150套!F10</f>
        <v>30</v>
      </c>
      <c r="C7" s="60">
        <f>[8]XH13主驾150套!F14</f>
        <v>50</v>
      </c>
      <c r="D7" s="60">
        <v>40</v>
      </c>
      <c r="E7" s="60"/>
      <c r="F7" s="60">
        <f>[8]XH13主驾150套!F26</f>
        <v>20</v>
      </c>
      <c r="G7" s="60">
        <f>[8]XH13主驾150套!F31</f>
        <v>30</v>
      </c>
      <c r="H7" s="60">
        <f>[8]XH13主驾150套!F37</f>
        <v>45</v>
      </c>
      <c r="I7" s="60">
        <f>[8]XH13主驾150套!F40</f>
        <v>35</v>
      </c>
      <c r="J7" s="62">
        <f>[8]XH13主驾150套!F49</f>
        <v>20</v>
      </c>
      <c r="K7" s="62">
        <f>[8]XH13主驾150套!F54</f>
        <v>20</v>
      </c>
      <c r="L7" s="60">
        <v>10</v>
      </c>
      <c r="M7" s="60"/>
      <c r="N7" s="60"/>
      <c r="O7" s="60"/>
      <c r="P7" s="60"/>
    </row>
    <row r="8" s="49" customFormat="1" ht="18" customHeight="1" spans="1:16">
      <c r="A8" s="59" t="s">
        <v>26</v>
      </c>
      <c r="B8" s="60">
        <f>[8]XH13主驾150套!F11</f>
        <v>60</v>
      </c>
      <c r="C8" s="60">
        <v>10</v>
      </c>
      <c r="D8" s="60">
        <v>20</v>
      </c>
      <c r="E8" s="60"/>
      <c r="F8" s="60">
        <f>[8]XH13主驾150套!F27</f>
        <v>65</v>
      </c>
      <c r="G8" s="60">
        <f>[8]XH13主驾150套!F32</f>
        <v>20</v>
      </c>
      <c r="H8" s="60"/>
      <c r="I8" s="60">
        <f>[8]XH13主驾150套!F41</f>
        <v>15</v>
      </c>
      <c r="J8" s="62">
        <f>[8]XH13主驾150套!F50</f>
        <v>40</v>
      </c>
      <c r="K8" s="62"/>
      <c r="L8" s="60">
        <f>[8]XH13主驾150套!F58</f>
        <v>30</v>
      </c>
      <c r="M8" s="60"/>
      <c r="N8" s="60"/>
      <c r="O8" s="60"/>
      <c r="P8" s="60"/>
    </row>
    <row r="9" s="49" customFormat="1" ht="18" customHeight="1" spans="1:16">
      <c r="A9" s="59" t="s">
        <v>27</v>
      </c>
      <c r="B9" s="60"/>
      <c r="C9" s="60">
        <f>[8]XH13主驾150套!F16</f>
        <v>10</v>
      </c>
      <c r="D9" s="60">
        <v>20</v>
      </c>
      <c r="E9" s="60"/>
      <c r="F9" s="60"/>
      <c r="G9" s="60">
        <f>[8]XH13主驾150套!F33</f>
        <v>20</v>
      </c>
      <c r="H9" s="60"/>
      <c r="I9" s="60">
        <f>[8]XH13主驾150套!F42</f>
        <v>10</v>
      </c>
      <c r="J9" s="62">
        <f>[8]XH13主驾150套!F51</f>
        <v>10</v>
      </c>
      <c r="K9" s="62"/>
      <c r="L9" s="60">
        <v>20</v>
      </c>
      <c r="M9" s="60"/>
      <c r="N9" s="60"/>
      <c r="O9" s="60"/>
      <c r="P9" s="60"/>
    </row>
    <row r="10" s="49" customFormat="1" ht="18" customHeight="1" spans="1:16">
      <c r="A10" s="59" t="s">
        <v>28</v>
      </c>
      <c r="B10" s="60"/>
      <c r="C10" s="60">
        <f>[8]XH13主驾150套!F17</f>
        <v>10</v>
      </c>
      <c r="D10" s="60"/>
      <c r="E10" s="60"/>
      <c r="F10" s="60"/>
      <c r="G10" s="60">
        <f>[8]XH13主驾150套!F34</f>
        <v>15</v>
      </c>
      <c r="H10" s="60"/>
      <c r="I10" s="60"/>
      <c r="J10" s="62"/>
      <c r="K10" s="62"/>
      <c r="L10" s="60">
        <v>20</v>
      </c>
      <c r="M10" s="60"/>
      <c r="N10" s="60"/>
      <c r="O10" s="60"/>
      <c r="P10" s="60"/>
    </row>
    <row r="11" s="49" customFormat="1" ht="18" customHeight="1" spans="1:16">
      <c r="A11" s="59" t="s">
        <v>29</v>
      </c>
      <c r="B11" s="60"/>
      <c r="C11" s="60"/>
      <c r="D11" s="60"/>
      <c r="E11" s="60"/>
      <c r="F11" s="60"/>
      <c r="G11" s="60"/>
      <c r="H11" s="60"/>
      <c r="I11" s="60"/>
      <c r="J11" s="62"/>
      <c r="K11" s="62"/>
      <c r="L11" s="60">
        <f>[8]XH13主驾150套!F61</f>
        <v>10</v>
      </c>
      <c r="M11" s="60"/>
      <c r="N11" s="60"/>
      <c r="O11" s="60"/>
      <c r="P11" s="62"/>
    </row>
    <row r="12" s="49" customFormat="1" ht="18" customHeight="1" spans="1:16">
      <c r="A12" s="59" t="s">
        <v>30</v>
      </c>
      <c r="B12" s="60"/>
      <c r="C12" s="60"/>
      <c r="D12" s="60"/>
      <c r="E12" s="60"/>
      <c r="F12" s="60"/>
      <c r="G12" s="60"/>
      <c r="H12" s="60"/>
      <c r="I12" s="62"/>
      <c r="J12" s="62"/>
      <c r="K12" s="62"/>
      <c r="L12" s="62"/>
      <c r="M12" s="60"/>
      <c r="N12" s="60"/>
      <c r="O12" s="60"/>
      <c r="P12" s="62"/>
    </row>
    <row r="13" s="49" customFormat="1" ht="18" customHeight="1" spans="1:16">
      <c r="A13" s="59" t="s">
        <v>31</v>
      </c>
      <c r="B13" s="60"/>
      <c r="C13" s="60"/>
      <c r="D13" s="60"/>
      <c r="E13" s="60"/>
      <c r="F13" s="60"/>
      <c r="G13" s="60"/>
      <c r="H13" s="60"/>
      <c r="I13" s="62"/>
      <c r="J13" s="62"/>
      <c r="K13" s="62"/>
      <c r="L13" s="62"/>
      <c r="M13" s="60"/>
      <c r="N13" s="62"/>
      <c r="O13" s="62"/>
      <c r="P13" s="62"/>
    </row>
    <row r="14" s="49" customFormat="1" ht="18" customHeight="1" spans="1:16">
      <c r="A14" s="59" t="s">
        <v>32</v>
      </c>
      <c r="B14" s="60"/>
      <c r="C14" s="60"/>
      <c r="D14" s="61"/>
      <c r="E14" s="61"/>
      <c r="F14" s="60"/>
      <c r="G14" s="60"/>
      <c r="H14" s="60"/>
      <c r="J14" s="62"/>
      <c r="K14" s="62"/>
      <c r="L14" s="62"/>
      <c r="M14" s="62"/>
      <c r="N14" s="62"/>
      <c r="O14" s="62"/>
      <c r="P14" s="62"/>
    </row>
    <row r="15" s="49" customFormat="1" ht="18" customHeight="1" spans="1:16">
      <c r="A15" s="59" t="s">
        <v>33</v>
      </c>
      <c r="B15" s="60"/>
      <c r="C15" s="60"/>
      <c r="D15" s="61"/>
      <c r="E15" s="61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</row>
    <row r="16" s="49" customFormat="1" ht="18" customHeight="1" spans="1:16">
      <c r="A16" s="59"/>
      <c r="B16" s="60"/>
      <c r="C16" s="60"/>
      <c r="D16" s="58"/>
      <c r="E16" s="58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</row>
    <row r="17" s="49" customFormat="1" ht="18" customHeight="1" spans="2:16">
      <c r="B17" s="58"/>
      <c r="C17" s="60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</row>
    <row r="18" s="49" customFormat="1" ht="18" customHeight="1" spans="2:16">
      <c r="B18" s="58"/>
      <c r="C18" s="60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</row>
    <row r="19" s="49" customFormat="1" ht="18" customHeight="1" spans="1:16">
      <c r="A19" s="59" t="s">
        <v>34</v>
      </c>
      <c r="B19" s="64">
        <f>SUM(B6:B18)</f>
        <v>100</v>
      </c>
      <c r="C19" s="64">
        <f>SUM(C6:C18)</f>
        <v>110</v>
      </c>
      <c r="D19" s="64">
        <f>SUM(D6:D18)</f>
        <v>110</v>
      </c>
      <c r="E19" s="64">
        <v>70</v>
      </c>
      <c r="F19" s="64">
        <f t="shared" ref="F19:L19" si="0">SUM(F6:F18)</f>
        <v>95</v>
      </c>
      <c r="G19" s="64">
        <f t="shared" si="0"/>
        <v>95</v>
      </c>
      <c r="H19" s="64">
        <f t="shared" si="0"/>
        <v>90</v>
      </c>
      <c r="I19" s="64">
        <f t="shared" si="0"/>
        <v>90</v>
      </c>
      <c r="J19" s="64">
        <f t="shared" si="0"/>
        <v>90</v>
      </c>
      <c r="K19" s="64">
        <v>100</v>
      </c>
      <c r="L19" s="64">
        <v>100</v>
      </c>
      <c r="M19" s="64"/>
      <c r="N19" s="64"/>
      <c r="O19" s="64"/>
      <c r="P19" s="64"/>
    </row>
    <row r="20" s="49" customFormat="1" spans="1:17">
      <c r="A20" s="49" t="s">
        <v>35</v>
      </c>
      <c r="B20" s="64">
        <v>1</v>
      </c>
      <c r="C20" s="72">
        <v>1</v>
      </c>
      <c r="D20" s="72">
        <v>1</v>
      </c>
      <c r="E20" s="72">
        <v>1</v>
      </c>
      <c r="F20" s="72">
        <v>1</v>
      </c>
      <c r="G20" s="72">
        <v>1</v>
      </c>
      <c r="H20" s="72">
        <v>1</v>
      </c>
      <c r="I20" s="72">
        <v>1</v>
      </c>
      <c r="J20" s="72">
        <v>1</v>
      </c>
      <c r="K20" s="72">
        <v>1</v>
      </c>
      <c r="L20" s="72">
        <v>1</v>
      </c>
      <c r="M20" s="64"/>
      <c r="N20" s="64"/>
      <c r="O20" s="64"/>
      <c r="P20" s="64"/>
      <c r="Q20" s="49">
        <f>SUM(B20:P20)</f>
        <v>11</v>
      </c>
    </row>
    <row r="21" s="49" customFormat="1" spans="3:17">
      <c r="C21" s="49">
        <v>1</v>
      </c>
      <c r="D21" s="71">
        <v>1</v>
      </c>
      <c r="F21" s="71">
        <v>1</v>
      </c>
      <c r="G21" s="71">
        <v>1</v>
      </c>
      <c r="I21" s="71">
        <v>1</v>
      </c>
      <c r="J21" s="71">
        <v>1</v>
      </c>
      <c r="L21" s="71">
        <v>1</v>
      </c>
      <c r="Q21" s="71">
        <f>SUM(B20:P21)</f>
        <v>18</v>
      </c>
    </row>
    <row r="22" spans="12:12">
      <c r="L22" s="50">
        <f>120*0.85</f>
        <v>102</v>
      </c>
    </row>
    <row r="29" spans="2:2">
      <c r="B29" s="65"/>
    </row>
  </sheetData>
  <mergeCells count="10">
    <mergeCell ref="B1:P1"/>
    <mergeCell ref="C2:D2"/>
    <mergeCell ref="G2:H2"/>
    <mergeCell ref="J2:K2"/>
    <mergeCell ref="M2:N2"/>
    <mergeCell ref="C3:D3"/>
    <mergeCell ref="G3:H3"/>
    <mergeCell ref="J3:K3"/>
    <mergeCell ref="M3:N3"/>
    <mergeCell ref="B4:P4"/>
  </mergeCells>
  <pageMargins left="0.699305555555556" right="0.699305555555556" top="0.75" bottom="0.75" header="0.3" footer="0.3"/>
  <pageSetup paperSize="9" scale="61" orientation="landscape" horizontalDpi="600" vertic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"/>
  <sheetViews>
    <sheetView view="pageBreakPreview" zoomScale="115" zoomScaleNormal="70" topLeftCell="A6" workbookViewId="0">
      <selection activeCell="B20" sqref="B20"/>
    </sheetView>
  </sheetViews>
  <sheetFormatPr defaultColWidth="9" defaultRowHeight="13.5"/>
  <cols>
    <col min="1" max="1" width="9" style="50"/>
    <col min="2" max="2" width="10.3333333333333" style="50" customWidth="1"/>
    <col min="3" max="3" width="9" style="50"/>
    <col min="4" max="4" width="14" style="50" customWidth="1"/>
    <col min="5" max="5" width="11.2166666666667" style="50" customWidth="1"/>
    <col min="6" max="6" width="9" style="50"/>
    <col min="7" max="7" width="11" style="50" customWidth="1"/>
    <col min="8" max="8" width="14.2166666666667" style="50" customWidth="1"/>
    <col min="9" max="10" width="9" style="50"/>
    <col min="11" max="11" width="13.1083333333333" style="50" customWidth="1"/>
    <col min="12" max="12" width="10.6333333333333" style="50" customWidth="1"/>
    <col min="13" max="13" width="10.8833333333333" style="50" customWidth="1"/>
    <col min="14" max="14" width="11.8833333333333" style="50" customWidth="1"/>
    <col min="15" max="16380" width="9" style="50"/>
    <col min="16381" max="16384" width="9" style="51"/>
  </cols>
  <sheetData>
    <row r="1" ht="33.6" customHeight="1" spans="2:15">
      <c r="B1" s="52" t="s">
        <v>36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="46" customFormat="1" ht="18" customHeight="1" spans="2:15">
      <c r="B2" s="53" t="s">
        <v>1</v>
      </c>
      <c r="C2" s="54" t="s">
        <v>2</v>
      </c>
      <c r="D2" s="55"/>
      <c r="E2" s="53" t="s">
        <v>3</v>
      </c>
      <c r="F2" s="54">
        <v>130</v>
      </c>
      <c r="G2" s="55"/>
      <c r="H2" s="53" t="s">
        <v>4</v>
      </c>
      <c r="I2" s="54">
        <v>10800</v>
      </c>
      <c r="J2" s="55"/>
      <c r="K2" s="53" t="s">
        <v>5</v>
      </c>
      <c r="L2" s="54">
        <v>9180</v>
      </c>
      <c r="M2" s="55"/>
      <c r="N2" s="53" t="s">
        <v>6</v>
      </c>
      <c r="O2" s="66">
        <f>SUM(B19:O19)/MAX(B19:O19)/O20</f>
        <v>0.812698412698413</v>
      </c>
    </row>
    <row r="3" s="46" customFormat="1" ht="18" customHeight="1" spans="2:15">
      <c r="B3" s="53" t="s">
        <v>7</v>
      </c>
      <c r="C3" s="54" t="s">
        <v>37</v>
      </c>
      <c r="D3" s="55"/>
      <c r="E3" s="53" t="s">
        <v>9</v>
      </c>
      <c r="F3" s="54">
        <f>F2*26</f>
        <v>3380</v>
      </c>
      <c r="G3" s="55"/>
      <c r="H3" s="53" t="s">
        <v>10</v>
      </c>
      <c r="I3" s="54">
        <v>70</v>
      </c>
      <c r="J3" s="55"/>
      <c r="K3" s="53" t="s">
        <v>11</v>
      </c>
      <c r="L3" s="67">
        <f>MAX(B19:O19)</f>
        <v>70</v>
      </c>
      <c r="M3" s="55"/>
      <c r="N3" s="53" t="s">
        <v>12</v>
      </c>
      <c r="O3" s="68">
        <f>L3/I3</f>
        <v>1</v>
      </c>
    </row>
    <row r="4" s="47" customFormat="1" ht="6.6" customHeight="1" spans="2:15">
      <c r="B4" s="56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69"/>
    </row>
    <row r="5" s="48" customFormat="1" ht="53" customHeight="1" spans="2:15">
      <c r="B5" s="58" t="s">
        <v>38</v>
      </c>
      <c r="C5" s="58" t="s">
        <v>39</v>
      </c>
      <c r="D5" s="58" t="s">
        <v>16</v>
      </c>
      <c r="E5" s="58" t="s">
        <v>40</v>
      </c>
      <c r="F5" s="58" t="s">
        <v>41</v>
      </c>
      <c r="G5" s="58" t="s">
        <v>42</v>
      </c>
      <c r="H5" s="58" t="s">
        <v>43</v>
      </c>
      <c r="I5" s="58" t="s">
        <v>44</v>
      </c>
      <c r="J5" s="58" t="s">
        <v>45</v>
      </c>
      <c r="K5" s="58"/>
      <c r="L5" s="58"/>
      <c r="M5" s="58"/>
      <c r="N5" s="58"/>
      <c r="O5" s="58"/>
    </row>
    <row r="6" s="49" customFormat="1" ht="18" customHeight="1" spans="1:15">
      <c r="A6" s="59" t="s">
        <v>24</v>
      </c>
      <c r="B6" s="60">
        <f>[8]PH13前座150套!F9</f>
        <v>24</v>
      </c>
      <c r="C6" s="60">
        <f>[8]PH13前座150套!F14</f>
        <v>25</v>
      </c>
      <c r="D6" s="60">
        <v>70</v>
      </c>
      <c r="E6" s="60">
        <v>65</v>
      </c>
      <c r="F6" s="60">
        <v>30</v>
      </c>
      <c r="G6" s="60">
        <v>10</v>
      </c>
      <c r="H6" s="60">
        <v>13</v>
      </c>
      <c r="I6" s="60">
        <v>60</v>
      </c>
      <c r="J6" s="62">
        <v>30</v>
      </c>
      <c r="K6" s="60"/>
      <c r="L6" s="60"/>
      <c r="M6" s="60"/>
      <c r="N6" s="60"/>
      <c r="O6" s="60"/>
    </row>
    <row r="7" s="49" customFormat="1" ht="18" customHeight="1" spans="1:15">
      <c r="A7" s="59" t="s">
        <v>25</v>
      </c>
      <c r="B7" s="60">
        <f>[8]PH13前座150套!F10</f>
        <v>10</v>
      </c>
      <c r="C7" s="60">
        <v>35</v>
      </c>
      <c r="D7" s="60"/>
      <c r="E7" s="60"/>
      <c r="F7" s="60">
        <v>10</v>
      </c>
      <c r="G7" s="60">
        <v>15</v>
      </c>
      <c r="H7" s="60">
        <v>20</v>
      </c>
      <c r="I7" s="60">
        <v>10</v>
      </c>
      <c r="J7" s="62">
        <v>20</v>
      </c>
      <c r="K7" s="60"/>
      <c r="L7" s="60"/>
      <c r="M7" s="60"/>
      <c r="N7" s="60"/>
      <c r="O7" s="60"/>
    </row>
    <row r="8" s="49" customFormat="1" ht="18" customHeight="1" spans="1:15">
      <c r="A8" s="59" t="s">
        <v>26</v>
      </c>
      <c r="B8" s="60">
        <f>[8]PH13前座150套!F11</f>
        <v>10</v>
      </c>
      <c r="C8" s="60"/>
      <c r="D8" s="60"/>
      <c r="E8" s="60"/>
      <c r="F8" s="60">
        <v>10</v>
      </c>
      <c r="G8" s="60">
        <v>15</v>
      </c>
      <c r="H8" s="60">
        <v>10</v>
      </c>
      <c r="I8" s="60"/>
      <c r="J8" s="62">
        <v>10</v>
      </c>
      <c r="K8" s="60"/>
      <c r="L8" s="60"/>
      <c r="M8" s="60"/>
      <c r="N8" s="60"/>
      <c r="O8" s="60"/>
    </row>
    <row r="9" s="49" customFormat="1" ht="18" customHeight="1" spans="1:15">
      <c r="A9" s="59" t="s">
        <v>27</v>
      </c>
      <c r="B9" s="60">
        <f>[8]PH13前座150套!F12</f>
        <v>10</v>
      </c>
      <c r="C9" s="60"/>
      <c r="D9" s="60"/>
      <c r="E9" s="60"/>
      <c r="F9" s="60">
        <v>10</v>
      </c>
      <c r="G9" s="60"/>
      <c r="H9" s="60"/>
      <c r="I9" s="60"/>
      <c r="J9" s="62"/>
      <c r="K9" s="60"/>
      <c r="L9" s="60"/>
      <c r="M9" s="60"/>
      <c r="N9" s="60"/>
      <c r="O9" s="60"/>
    </row>
    <row r="10" s="49" customFormat="1" ht="18" customHeight="1" spans="1:15">
      <c r="A10" s="59" t="s">
        <v>28</v>
      </c>
      <c r="B10" s="60"/>
      <c r="C10" s="60"/>
      <c r="D10" s="60"/>
      <c r="E10" s="60"/>
      <c r="F10" s="60"/>
      <c r="G10" s="60"/>
      <c r="H10" s="60"/>
      <c r="I10" s="60"/>
      <c r="J10" s="62"/>
      <c r="K10" s="60"/>
      <c r="L10" s="60"/>
      <c r="M10" s="60"/>
      <c r="N10" s="60"/>
      <c r="O10" s="60"/>
    </row>
    <row r="11" s="49" customFormat="1" ht="18" customHeight="1" spans="1:15">
      <c r="A11" s="59" t="s">
        <v>29</v>
      </c>
      <c r="B11" s="60"/>
      <c r="C11" s="60"/>
      <c r="D11" s="60"/>
      <c r="E11" s="60"/>
      <c r="F11" s="60"/>
      <c r="G11" s="60"/>
      <c r="H11" s="60"/>
      <c r="I11" s="60"/>
      <c r="J11" s="62"/>
      <c r="K11" s="60"/>
      <c r="L11" s="60"/>
      <c r="M11" s="60"/>
      <c r="N11" s="60"/>
      <c r="O11" s="62"/>
    </row>
    <row r="12" s="49" customFormat="1" ht="18" customHeight="1" spans="1:15">
      <c r="A12" s="59" t="s">
        <v>30</v>
      </c>
      <c r="B12" s="60"/>
      <c r="C12" s="60"/>
      <c r="D12" s="60"/>
      <c r="E12" s="60"/>
      <c r="F12" s="60"/>
      <c r="G12" s="60"/>
      <c r="H12" s="60"/>
      <c r="I12" s="60"/>
      <c r="J12" s="62"/>
      <c r="K12" s="60"/>
      <c r="L12" s="60"/>
      <c r="M12" s="60"/>
      <c r="N12" s="60"/>
      <c r="O12" s="62"/>
    </row>
    <row r="13" s="49" customFormat="1" ht="18" customHeight="1" spans="1:15">
      <c r="A13" s="59" t="s">
        <v>31</v>
      </c>
      <c r="B13" s="60"/>
      <c r="C13" s="60"/>
      <c r="D13" s="60"/>
      <c r="E13" s="60"/>
      <c r="F13" s="60"/>
      <c r="G13" s="60"/>
      <c r="H13" s="60"/>
      <c r="I13" s="62"/>
      <c r="J13" s="62"/>
      <c r="K13" s="62"/>
      <c r="L13" s="60"/>
      <c r="M13" s="62"/>
      <c r="N13" s="62"/>
      <c r="O13" s="62"/>
    </row>
    <row r="14" s="49" customFormat="1" ht="18" customHeight="1" spans="1:15">
      <c r="A14" s="59" t="s">
        <v>32</v>
      </c>
      <c r="B14" s="60"/>
      <c r="C14" s="60"/>
      <c r="D14" s="61"/>
      <c r="E14" s="61"/>
      <c r="F14" s="60"/>
      <c r="G14" s="60"/>
      <c r="H14" s="60"/>
      <c r="I14" s="62"/>
      <c r="J14" s="62"/>
      <c r="K14" s="62"/>
      <c r="L14" s="62"/>
      <c r="M14" s="62"/>
      <c r="N14" s="62"/>
      <c r="O14" s="62"/>
    </row>
    <row r="15" s="49" customFormat="1" ht="18" customHeight="1" spans="1:15">
      <c r="A15" s="59" t="s">
        <v>33</v>
      </c>
      <c r="B15" s="60"/>
      <c r="C15" s="60"/>
      <c r="D15" s="61"/>
      <c r="E15" s="61"/>
      <c r="F15" s="62"/>
      <c r="G15" s="62"/>
      <c r="H15" s="62"/>
      <c r="I15" s="62"/>
      <c r="J15" s="62"/>
      <c r="K15" s="62"/>
      <c r="L15" s="62"/>
      <c r="M15" s="62"/>
      <c r="N15" s="62"/>
      <c r="O15" s="62"/>
    </row>
    <row r="16" s="49" customFormat="1" ht="18" customHeight="1" spans="1:15">
      <c r="A16" s="59"/>
      <c r="B16" s="60"/>
      <c r="C16" s="60"/>
      <c r="D16" s="58"/>
      <c r="E16" s="58"/>
      <c r="F16" s="63"/>
      <c r="G16" s="63"/>
      <c r="H16" s="63"/>
      <c r="I16" s="63"/>
      <c r="J16" s="63"/>
      <c r="K16" s="63"/>
      <c r="L16" s="63"/>
      <c r="M16" s="63"/>
      <c r="N16" s="63"/>
      <c r="O16" s="63"/>
    </row>
    <row r="17" s="49" customFormat="1" ht="18" customHeight="1" spans="2:15">
      <c r="B17" s="58"/>
      <c r="C17" s="60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</row>
    <row r="18" s="49" customFormat="1" ht="18" customHeight="1" spans="2:15">
      <c r="B18" s="58"/>
      <c r="C18" s="60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</row>
    <row r="19" s="49" customFormat="1" ht="18" customHeight="1" spans="1:15">
      <c r="A19" s="59" t="s">
        <v>34</v>
      </c>
      <c r="B19" s="64">
        <f t="shared" ref="B19:J19" si="0">SUM(B6:B18)</f>
        <v>54</v>
      </c>
      <c r="C19" s="64">
        <v>60</v>
      </c>
      <c r="D19" s="64">
        <v>60</v>
      </c>
      <c r="E19" s="64">
        <v>65</v>
      </c>
      <c r="F19" s="64">
        <f t="shared" si="0"/>
        <v>60</v>
      </c>
      <c r="G19" s="64">
        <f t="shared" si="0"/>
        <v>40</v>
      </c>
      <c r="H19" s="64">
        <f t="shared" si="0"/>
        <v>43</v>
      </c>
      <c r="I19" s="64">
        <f t="shared" si="0"/>
        <v>70</v>
      </c>
      <c r="J19" s="64">
        <f t="shared" si="0"/>
        <v>60</v>
      </c>
      <c r="K19" s="64"/>
      <c r="L19" s="64"/>
      <c r="M19" s="64"/>
      <c r="N19" s="64"/>
      <c r="O19" s="64"/>
    </row>
    <row r="20" s="49" customFormat="1" spans="1:15">
      <c r="A20" s="49" t="s">
        <v>35</v>
      </c>
      <c r="B20" s="64">
        <v>1</v>
      </c>
      <c r="C20" s="64">
        <v>1</v>
      </c>
      <c r="D20" s="64">
        <v>1</v>
      </c>
      <c r="E20" s="64">
        <v>1</v>
      </c>
      <c r="F20" s="64">
        <v>1</v>
      </c>
      <c r="G20" s="64">
        <v>1</v>
      </c>
      <c r="H20" s="64">
        <v>1</v>
      </c>
      <c r="I20" s="64">
        <v>1</v>
      </c>
      <c r="J20" s="64">
        <v>1</v>
      </c>
      <c r="K20" s="64"/>
      <c r="L20" s="64"/>
      <c r="M20" s="64"/>
      <c r="N20" s="64"/>
      <c r="O20" s="64">
        <f>SUM(B20:N20)</f>
        <v>9</v>
      </c>
    </row>
    <row r="21" s="49" customFormat="1" spans="2:15">
      <c r="B21" s="49">
        <v>1</v>
      </c>
      <c r="C21" s="49">
        <v>1</v>
      </c>
      <c r="D21" s="49"/>
      <c r="E21" s="49">
        <v>1</v>
      </c>
      <c r="F21" s="49">
        <v>1</v>
      </c>
      <c r="G21" s="49">
        <v>1</v>
      </c>
      <c r="J21" s="70">
        <v>1</v>
      </c>
      <c r="O21" s="71">
        <f>SUM(B20:N21)</f>
        <v>15</v>
      </c>
    </row>
    <row r="22" spans="9:9">
      <c r="I22" s="49"/>
    </row>
    <row r="29" spans="2:2">
      <c r="B29" s="65"/>
    </row>
  </sheetData>
  <mergeCells count="10">
    <mergeCell ref="B1:O1"/>
    <mergeCell ref="C2:D2"/>
    <mergeCell ref="F2:G2"/>
    <mergeCell ref="I2:J2"/>
    <mergeCell ref="L2:M2"/>
    <mergeCell ref="C3:D3"/>
    <mergeCell ref="F3:G3"/>
    <mergeCell ref="I3:J3"/>
    <mergeCell ref="L3:M3"/>
    <mergeCell ref="B4:O4"/>
  </mergeCells>
  <pageMargins left="0.699305555555556" right="0.699305555555556" top="0.75" bottom="0.75" header="0.3" footer="0.3"/>
  <pageSetup paperSize="9" scale="71" orientation="landscape" horizontalDpi="600" vertic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"/>
  <sheetViews>
    <sheetView zoomScale="115" zoomScaleNormal="115" workbookViewId="0">
      <selection activeCell="A8" sqref="A8:U8"/>
    </sheetView>
  </sheetViews>
  <sheetFormatPr defaultColWidth="9" defaultRowHeight="13.5" outlineLevelRow="7"/>
  <cols>
    <col min="1" max="2" width="7.38333333333333" customWidth="1"/>
    <col min="3" max="3" width="7.25" customWidth="1"/>
    <col min="4" max="4" width="4.38333333333333" customWidth="1"/>
    <col min="5" max="6" width="5.75" customWidth="1"/>
    <col min="7" max="8" width="5.63333333333333" customWidth="1"/>
    <col min="9" max="9" width="7.25" customWidth="1"/>
    <col min="10" max="10" width="23.5" customWidth="1"/>
    <col min="11" max="11" width="7.5" customWidth="1"/>
    <col min="12" max="12" width="5" customWidth="1"/>
    <col min="13" max="15" width="6.25" customWidth="1"/>
    <col min="16" max="16" width="7.225" customWidth="1"/>
    <col min="17" max="20" width="6.225" customWidth="1"/>
    <col min="21" max="21" width="37.75" customWidth="1"/>
  </cols>
  <sheetData>
    <row r="1" ht="25.5" spans="1:21">
      <c r="A1" s="17" t="s">
        <v>46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</row>
    <row r="2" ht="20.25" customHeight="1" spans="1:21">
      <c r="A2" s="18" t="s">
        <v>47</v>
      </c>
      <c r="B2" s="18"/>
      <c r="C2" s="18"/>
      <c r="D2" s="18"/>
      <c r="E2" s="18"/>
      <c r="F2" s="18"/>
      <c r="G2" s="18"/>
      <c r="H2" s="19"/>
      <c r="I2" s="19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18" customHeight="1" spans="1:2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</row>
    <row r="4" ht="14.25" customHeight="1" spans="1:21">
      <c r="A4" s="21" t="s">
        <v>48</v>
      </c>
      <c r="B4" s="22"/>
      <c r="C4" s="23" t="s">
        <v>49</v>
      </c>
      <c r="D4" s="24"/>
      <c r="E4" s="24"/>
      <c r="F4" s="24"/>
      <c r="G4" s="24"/>
      <c r="H4" s="24"/>
      <c r="I4" s="24"/>
      <c r="J4" s="32"/>
      <c r="K4" s="33" t="s">
        <v>50</v>
      </c>
      <c r="L4" s="33"/>
      <c r="M4" s="33"/>
      <c r="N4" s="33"/>
      <c r="O4" s="33"/>
      <c r="P4" s="34" t="s">
        <v>51</v>
      </c>
      <c r="Q4" s="34"/>
      <c r="R4" s="34"/>
      <c r="S4" s="34"/>
      <c r="T4" s="42"/>
      <c r="U4" s="43" t="s">
        <v>52</v>
      </c>
    </row>
    <row r="5" ht="14.25" customHeight="1" spans="1:21">
      <c r="A5" s="25"/>
      <c r="B5" s="21" t="s">
        <v>53</v>
      </c>
      <c r="C5" s="26" t="s">
        <v>54</v>
      </c>
      <c r="D5" s="26"/>
      <c r="E5" s="26"/>
      <c r="F5" s="26"/>
      <c r="G5" s="26" t="s">
        <v>55</v>
      </c>
      <c r="H5" s="26"/>
      <c r="I5" s="35" t="s">
        <v>56</v>
      </c>
      <c r="J5" s="36" t="s">
        <v>57</v>
      </c>
      <c r="K5" s="33" t="s">
        <v>58</v>
      </c>
      <c r="L5" s="33"/>
      <c r="M5" s="33"/>
      <c r="N5" s="33"/>
      <c r="O5" s="33" t="s">
        <v>59</v>
      </c>
      <c r="P5" s="33" t="s">
        <v>60</v>
      </c>
      <c r="Q5" s="33"/>
      <c r="R5" s="33"/>
      <c r="S5" s="33"/>
      <c r="T5" s="33" t="s">
        <v>59</v>
      </c>
      <c r="U5" s="44"/>
    </row>
    <row r="6" s="15" customFormat="1" ht="27" customHeight="1" spans="1:21">
      <c r="A6" s="27"/>
      <c r="B6" s="27"/>
      <c r="C6" s="28" t="s">
        <v>61</v>
      </c>
      <c r="D6" s="28" t="s">
        <v>62</v>
      </c>
      <c r="E6" s="28" t="s">
        <v>63</v>
      </c>
      <c r="F6" s="28" t="s">
        <v>64</v>
      </c>
      <c r="G6" s="28" t="s">
        <v>63</v>
      </c>
      <c r="H6" s="28" t="s">
        <v>64</v>
      </c>
      <c r="I6" s="37"/>
      <c r="J6" s="38"/>
      <c r="K6" s="28" t="s">
        <v>61</v>
      </c>
      <c r="L6" s="28" t="s">
        <v>62</v>
      </c>
      <c r="M6" s="28" t="s">
        <v>63</v>
      </c>
      <c r="N6" s="28" t="s">
        <v>64</v>
      </c>
      <c r="O6" s="28" t="s">
        <v>65</v>
      </c>
      <c r="P6" s="28" t="s">
        <v>61</v>
      </c>
      <c r="Q6" s="28" t="s">
        <v>62</v>
      </c>
      <c r="R6" s="28" t="s">
        <v>63</v>
      </c>
      <c r="S6" s="28" t="s">
        <v>64</v>
      </c>
      <c r="T6" s="28" t="s">
        <v>65</v>
      </c>
      <c r="U6" s="45"/>
    </row>
    <row r="7" s="16" customFormat="1" ht="86" customHeight="1" spans="1:21">
      <c r="A7" s="29" t="s">
        <v>66</v>
      </c>
      <c r="B7" s="30" t="s">
        <v>67</v>
      </c>
      <c r="C7" s="29">
        <v>300</v>
      </c>
      <c r="D7" s="29">
        <v>10</v>
      </c>
      <c r="E7" s="29">
        <v>300</v>
      </c>
      <c r="F7" s="29">
        <f>300*26</f>
        <v>7800</v>
      </c>
      <c r="G7" s="29">
        <v>260</v>
      </c>
      <c r="H7" s="29">
        <f>260*26</f>
        <v>6760</v>
      </c>
      <c r="I7" s="39">
        <f>H7/F7</f>
        <v>0.866666666666667</v>
      </c>
      <c r="J7" s="40" t="s">
        <v>68</v>
      </c>
      <c r="K7" s="41">
        <v>400</v>
      </c>
      <c r="L7" s="41">
        <v>10</v>
      </c>
      <c r="M7" s="41">
        <v>400</v>
      </c>
      <c r="N7" s="41">
        <f>400*26</f>
        <v>10400</v>
      </c>
      <c r="O7" s="41">
        <f>N7-H7</f>
        <v>3640</v>
      </c>
      <c r="P7" s="30">
        <v>600</v>
      </c>
      <c r="Q7" s="30">
        <v>10</v>
      </c>
      <c r="R7" s="30">
        <v>600</v>
      </c>
      <c r="S7" s="30">
        <f>R7*26</f>
        <v>15600</v>
      </c>
      <c r="T7" s="30">
        <f>S7-H7</f>
        <v>8840</v>
      </c>
      <c r="U7" s="30" t="s">
        <v>69</v>
      </c>
    </row>
    <row r="8" customFormat="1" ht="108" customHeight="1" spans="1:21">
      <c r="A8" s="31" t="s">
        <v>70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</sheetData>
  <mergeCells count="16">
    <mergeCell ref="A1:U1"/>
    <mergeCell ref="A2:G2"/>
    <mergeCell ref="A3:U3"/>
    <mergeCell ref="C4:J4"/>
    <mergeCell ref="K4:O4"/>
    <mergeCell ref="P4:T4"/>
    <mergeCell ref="C5:F5"/>
    <mergeCell ref="G5:H5"/>
    <mergeCell ref="K5:N5"/>
    <mergeCell ref="P5:S5"/>
    <mergeCell ref="A8:U8"/>
    <mergeCell ref="A4:A6"/>
    <mergeCell ref="B5:B6"/>
    <mergeCell ref="I5:I6"/>
    <mergeCell ref="J5:J6"/>
    <mergeCell ref="U4:U6"/>
  </mergeCells>
  <pageMargins left="0.75" right="0.75" top="1" bottom="1" header="0.5" footer="0.5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G23" sqref="G23"/>
    </sheetView>
  </sheetViews>
  <sheetFormatPr defaultColWidth="8.89166666666667" defaultRowHeight="13.5"/>
  <cols>
    <col min="1" max="1" width="27.775" style="1" customWidth="1"/>
    <col min="2" max="13" width="9.66666666666667" style="1" customWidth="1"/>
    <col min="14" max="14" width="16.3333333333333" style="1" customWidth="1"/>
    <col min="15" max="16384" width="8.89166666666667" style="1"/>
  </cols>
  <sheetData>
    <row r="1" ht="30" customHeight="1" spans="1:14">
      <c r="A1" s="2" t="s">
        <v>71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5" customHeight="1" spans="1:14">
      <c r="A2" s="3" t="s">
        <v>72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>
      <c r="A3" s="4" t="s">
        <v>73</v>
      </c>
      <c r="B3" s="5" t="s">
        <v>74</v>
      </c>
      <c r="C3" s="5" t="s">
        <v>75</v>
      </c>
      <c r="D3" s="5" t="s">
        <v>76</v>
      </c>
      <c r="E3" s="5" t="s">
        <v>77</v>
      </c>
      <c r="F3" s="5" t="s">
        <v>78</v>
      </c>
      <c r="G3" s="5" t="s">
        <v>79</v>
      </c>
      <c r="H3" s="5" t="s">
        <v>80</v>
      </c>
      <c r="I3" s="5" t="s">
        <v>81</v>
      </c>
      <c r="J3" s="5" t="s">
        <v>82</v>
      </c>
      <c r="K3" s="5" t="s">
        <v>83</v>
      </c>
      <c r="L3" s="5" t="s">
        <v>84</v>
      </c>
      <c r="M3" s="5" t="s">
        <v>85</v>
      </c>
      <c r="N3" s="5" t="s">
        <v>86</v>
      </c>
    </row>
    <row r="4" spans="1:14">
      <c r="A4" s="4" t="s">
        <v>87</v>
      </c>
      <c r="B4" s="4">
        <v>1146</v>
      </c>
      <c r="C4" s="4">
        <v>665</v>
      </c>
      <c r="D4" s="4">
        <v>727</v>
      </c>
      <c r="E4" s="4">
        <v>420</v>
      </c>
      <c r="F4" s="4">
        <v>121</v>
      </c>
      <c r="G4" s="4">
        <v>290</v>
      </c>
      <c r="H4" s="4">
        <v>140</v>
      </c>
      <c r="I4" s="4">
        <v>391</v>
      </c>
      <c r="J4" s="4">
        <v>157</v>
      </c>
      <c r="K4" s="4"/>
      <c r="L4" s="4"/>
      <c r="M4" s="4"/>
      <c r="N4" s="4">
        <f t="shared" ref="N4:N8" si="0">SUM(B4:M4)</f>
        <v>4057</v>
      </c>
    </row>
    <row r="5" spans="1:14">
      <c r="A5" s="4" t="s">
        <v>88</v>
      </c>
      <c r="B5" s="4">
        <v>158.28</v>
      </c>
      <c r="C5" s="4">
        <v>28.79</v>
      </c>
      <c r="D5" s="4">
        <v>76.0299999999999</v>
      </c>
      <c r="E5" s="4">
        <v>19.73</v>
      </c>
      <c r="F5" s="4">
        <v>-28.54</v>
      </c>
      <c r="G5" s="4">
        <v>14.18</v>
      </c>
      <c r="H5" s="4">
        <v>-16.51</v>
      </c>
      <c r="I5" s="4">
        <v>47.49</v>
      </c>
      <c r="J5" s="4">
        <v>-12.52</v>
      </c>
      <c r="K5" s="4"/>
      <c r="L5" s="4"/>
      <c r="M5" s="4"/>
      <c r="N5" s="4">
        <f t="shared" si="0"/>
        <v>286.93</v>
      </c>
    </row>
    <row r="6" ht="19" customHeight="1" spans="1:14">
      <c r="A6" s="6" t="s">
        <v>89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ht="20" customHeight="1" spans="1:14">
      <c r="A7" s="7" t="s">
        <v>90</v>
      </c>
      <c r="B7" s="8">
        <v>21.6353191489362</v>
      </c>
      <c r="C7" s="8">
        <v>18.1217948717949</v>
      </c>
      <c r="D7" s="8">
        <v>17.6338461538462</v>
      </c>
      <c r="E7" s="8">
        <v>15.2088235294118</v>
      </c>
      <c r="F7" s="8">
        <v>17.1696551724138</v>
      </c>
      <c r="G7" s="8">
        <v>12.9371428571429</v>
      </c>
      <c r="H7" s="8">
        <v>8.56</v>
      </c>
      <c r="I7" s="8">
        <v>7.03875</v>
      </c>
      <c r="J7" s="8">
        <v>9.30083333333333</v>
      </c>
      <c r="K7" s="8">
        <v>9.79291666666667</v>
      </c>
      <c r="L7" s="8">
        <v>10.6741666666667</v>
      </c>
      <c r="M7" s="8">
        <v>12.5502083333333</v>
      </c>
      <c r="N7" s="8">
        <f t="shared" si="0"/>
        <v>160.623456733546</v>
      </c>
    </row>
    <row r="8" ht="30" customHeight="1" spans="1:14">
      <c r="A8" s="7" t="s">
        <v>91</v>
      </c>
      <c r="B8" s="8">
        <v>27.2282978723404</v>
      </c>
      <c r="C8" s="8">
        <v>11.1597435897436</v>
      </c>
      <c r="D8" s="8">
        <v>23.6835897435897</v>
      </c>
      <c r="E8" s="8">
        <v>14.5885294117647</v>
      </c>
      <c r="F8" s="8">
        <v>6.24413793103448</v>
      </c>
      <c r="G8" s="8">
        <v>11.9353571428571</v>
      </c>
      <c r="H8" s="8">
        <v>3.37357142857143</v>
      </c>
      <c r="I8" s="8">
        <v>14.1675</v>
      </c>
      <c r="J8" s="8"/>
      <c r="K8" s="8"/>
      <c r="L8" s="8"/>
      <c r="M8" s="8"/>
      <c r="N8" s="8">
        <f t="shared" si="0"/>
        <v>112.380727119901</v>
      </c>
    </row>
    <row r="9" ht="22" customHeight="1" spans="1:14">
      <c r="A9" s="9" t="s">
        <v>92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ht="22" customHeight="1" spans="1:14">
      <c r="A10" s="10" t="s">
        <v>93</v>
      </c>
      <c r="B10" s="11">
        <v>0.05</v>
      </c>
      <c r="C10" s="11">
        <v>0.05</v>
      </c>
      <c r="D10" s="11">
        <v>0.05</v>
      </c>
      <c r="E10" s="11">
        <v>0.05</v>
      </c>
      <c r="F10" s="11">
        <v>0.05</v>
      </c>
      <c r="G10" s="11">
        <v>0.05</v>
      </c>
      <c r="H10" s="11">
        <v>0.05</v>
      </c>
      <c r="I10" s="11">
        <v>0.05</v>
      </c>
      <c r="J10" s="11">
        <v>0.05</v>
      </c>
      <c r="K10" s="11">
        <v>0.05</v>
      </c>
      <c r="L10" s="11">
        <v>0.05</v>
      </c>
      <c r="M10" s="11">
        <v>0.05</v>
      </c>
      <c r="N10" s="13" t="s">
        <v>94</v>
      </c>
    </row>
    <row r="11" ht="22" customHeight="1" spans="1:14">
      <c r="A11" s="10" t="s">
        <v>95</v>
      </c>
      <c r="B11" s="12">
        <v>0.0336633508630727</v>
      </c>
      <c r="C11" s="12">
        <v>0.0623348574317028</v>
      </c>
      <c r="D11" s="12">
        <v>0.0330532880064093</v>
      </c>
      <c r="E11" s="12">
        <v>0.0466522852361848</v>
      </c>
      <c r="F11" s="12">
        <v>0.0928318975038657</v>
      </c>
      <c r="G11" s="12">
        <v>0.05487896107005</v>
      </c>
      <c r="H11" s="12">
        <v>0.165678594113911</v>
      </c>
      <c r="I11" s="12">
        <v>0.046232574554438</v>
      </c>
      <c r="J11" s="12"/>
      <c r="K11" s="12"/>
      <c r="L11" s="12"/>
      <c r="M11" s="12"/>
      <c r="N11" s="14">
        <v>0.067</v>
      </c>
    </row>
  </sheetData>
  <mergeCells count="4">
    <mergeCell ref="A1:N1"/>
    <mergeCell ref="A2:N2"/>
    <mergeCell ref="A6:N6"/>
    <mergeCell ref="A9:N9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25" sqref="F25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WH13主驾山积表130套 1 </vt:lpstr>
      <vt:lpstr>PH13前座山积表130套</vt:lpstr>
      <vt:lpstr>产能分析</vt:lpstr>
      <vt:lpstr>人员分析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冯敬乾</cp:lastModifiedBy>
  <dcterms:created xsi:type="dcterms:W3CDTF">2023-05-12T11:15:00Z</dcterms:created>
  <dcterms:modified xsi:type="dcterms:W3CDTF">2024-10-29T08:30:08Z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3A01A099FB984484BB4D58F7F91226B1_12</vt:lpwstr>
  </property>
</Properties>
</file>