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10" yWindow="-110" windowWidth="19420" windowHeight="10420" tabRatio="856"/>
  </bookViews>
  <sheets>
    <sheet name="2022-2024年新项目" sheetId="2" r:id="rId1"/>
    <sheet name="投入" sheetId="1" state="hidden" r:id="rId2"/>
    <sheet name="统帅" sheetId="9" r:id="rId3"/>
    <sheet name="欧马可" sheetId="31" r:id="rId4"/>
    <sheet name="轻卡减震" sheetId="33" r:id="rId5"/>
    <sheet name="奥杰" sheetId="13" r:id="rId6"/>
    <sheet name="轻卡减震应用" sheetId="34" r:id="rId7"/>
    <sheet name="Sheet5" sheetId="6" state="hidden" r:id="rId8"/>
    <sheet name="领途及J6F车型气囊减震座椅更改造型" sheetId="38" r:id="rId9"/>
  </sheets>
  <definedNames>
    <definedName name="_xlnm._FilterDatabase" localSheetId="0" hidden="1">'2022-2024年新项目'!$A$2:$W$27</definedName>
    <definedName name="_xlnm._FilterDatabase" localSheetId="5" hidden="1">奥杰!$A$2:$R$30</definedName>
    <definedName name="_xlnm._FilterDatabase" localSheetId="3" hidden="1">欧马可!$A$1:$S$186</definedName>
    <definedName name="_xlnm._FilterDatabase" localSheetId="4" hidden="1">轻卡减震!$A$2:$R$45</definedName>
    <definedName name="_xlnm._FilterDatabase" localSheetId="6" hidden="1">轻卡减震应用!$A$2:$R$43</definedName>
    <definedName name="_xlnm._FilterDatabase" localSheetId="2" hidden="1">统帅!$A$2:$R$70</definedName>
    <definedName name="_xlnm.Print_Titles" localSheetId="0">'2022-2024年新项目'!$1:$3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9" i="2" l="1"/>
  <c r="C19" i="2"/>
  <c r="C18" i="2"/>
  <c r="C17" i="2"/>
  <c r="C16" i="2"/>
  <c r="Z15" i="2"/>
  <c r="C15" i="2"/>
  <c r="C6" i="2" l="1"/>
  <c r="C13" i="2"/>
  <c r="C14" i="2"/>
  <c r="C20" i="2"/>
  <c r="C21" i="2"/>
  <c r="C22" i="2"/>
  <c r="C23" i="2"/>
  <c r="C24" i="2"/>
  <c r="C25" i="2"/>
  <c r="C26" i="2"/>
  <c r="C27" i="2"/>
  <c r="Z6" i="2"/>
  <c r="Z14" i="2"/>
  <c r="Z13" i="2"/>
  <c r="Z20" i="2"/>
  <c r="Z21" i="2"/>
  <c r="Z22" i="2"/>
  <c r="Z23" i="2"/>
  <c r="Z24" i="2"/>
  <c r="Z25" i="2"/>
  <c r="Z26" i="2"/>
  <c r="Z27" i="2"/>
  <c r="J41" i="38"/>
  <c r="O40" i="38"/>
  <c r="J40" i="38"/>
  <c r="O39" i="38"/>
  <c r="O41" i="38" s="1"/>
  <c r="J39" i="38"/>
  <c r="J38" i="38"/>
  <c r="O37" i="38"/>
  <c r="O38" i="38" s="1"/>
  <c r="J37" i="38"/>
  <c r="O36" i="38"/>
  <c r="J36" i="38"/>
  <c r="J34" i="38"/>
  <c r="O34" i="38" s="1"/>
  <c r="O33" i="38"/>
  <c r="O35" i="38" s="1"/>
  <c r="J33" i="38"/>
  <c r="J35" i="38" s="1"/>
  <c r="O31" i="38"/>
  <c r="O32" i="38" s="1"/>
  <c r="J31" i="38"/>
  <c r="J30" i="38"/>
  <c r="J32" i="38" s="1"/>
  <c r="J28" i="38"/>
  <c r="O28" i="38" s="1"/>
  <c r="J27" i="38"/>
  <c r="O27" i="38" s="1"/>
  <c r="O29" i="38" s="1"/>
  <c r="J25" i="38"/>
  <c r="O25" i="38" s="1"/>
  <c r="O23" i="38"/>
  <c r="O18" i="38"/>
  <c r="J15" i="38"/>
  <c r="K15" i="38" s="1"/>
  <c r="O15" i="38" s="1"/>
  <c r="O14" i="38"/>
  <c r="O13" i="38"/>
  <c r="O10" i="38"/>
  <c r="O8" i="38"/>
  <c r="O5" i="38"/>
  <c r="O3" i="38"/>
  <c r="C8" i="2"/>
  <c r="C9" i="2"/>
  <c r="C10" i="2"/>
  <c r="Z10" i="2"/>
  <c r="Z9" i="2"/>
  <c r="Z8" i="2"/>
  <c r="Z12" i="2"/>
  <c r="C12" i="2"/>
  <c r="Z11" i="2"/>
  <c r="Z7" i="2"/>
  <c r="Z5" i="2"/>
  <c r="Z4" i="2"/>
  <c r="O20" i="38" l="1"/>
  <c r="O4" i="38"/>
  <c r="O6" i="38" s="1"/>
  <c r="O7" i="38"/>
  <c r="O9" i="38" s="1"/>
  <c r="O11" i="38"/>
  <c r="O12" i="38" s="1"/>
  <c r="O16" i="38"/>
  <c r="O21" i="38"/>
  <c r="O24" i="38"/>
  <c r="O19" i="38"/>
  <c r="O22" i="38"/>
  <c r="J29" i="38"/>
  <c r="O17" i="38"/>
  <c r="J26" i="38"/>
  <c r="A11" i="2"/>
  <c r="C11" i="2"/>
  <c r="O26" i="38" l="1"/>
  <c r="O42" i="38"/>
  <c r="J42" i="38"/>
  <c r="K22" i="9"/>
  <c r="K21" i="9"/>
  <c r="K20" i="9"/>
  <c r="L31" i="9" l="1"/>
  <c r="J31" i="9"/>
  <c r="K31" i="9"/>
  <c r="O38" i="9" l="1"/>
  <c r="K38" i="9"/>
  <c r="J38" i="9"/>
  <c r="K37" i="9"/>
  <c r="O37" i="9" s="1"/>
  <c r="J37" i="9"/>
  <c r="J39" i="9"/>
  <c r="J29" i="9"/>
  <c r="J30" i="9"/>
  <c r="K30" i="9" s="1"/>
  <c r="J26" i="9"/>
  <c r="J27" i="9"/>
  <c r="O163" i="31"/>
  <c r="O164" i="31"/>
  <c r="O165" i="31"/>
  <c r="O166" i="31"/>
  <c r="O167" i="31"/>
  <c r="O168" i="31"/>
  <c r="O169" i="31"/>
  <c r="O170" i="31"/>
  <c r="O171" i="31"/>
  <c r="O172" i="31"/>
  <c r="J163" i="31"/>
  <c r="J164" i="31"/>
  <c r="J165" i="31"/>
  <c r="J166" i="31"/>
  <c r="J167" i="31"/>
  <c r="J168" i="31"/>
  <c r="J169" i="31"/>
  <c r="J170" i="31"/>
  <c r="J171" i="31"/>
  <c r="J133" i="31"/>
  <c r="J134" i="31"/>
  <c r="K134" i="31" s="1"/>
  <c r="O134" i="31" s="1"/>
  <c r="J135" i="31"/>
  <c r="K135" i="31" s="1"/>
  <c r="O135" i="31" s="1"/>
  <c r="J136" i="31"/>
  <c r="J137" i="31"/>
  <c r="J138" i="31"/>
  <c r="K138" i="31" s="1"/>
  <c r="J139" i="31"/>
  <c r="K139" i="31" s="1"/>
  <c r="J140" i="31"/>
  <c r="K140" i="31" s="1"/>
  <c r="J141" i="31"/>
  <c r="K141" i="31" s="1"/>
  <c r="J142" i="31"/>
  <c r="J143" i="31"/>
  <c r="K143" i="31" s="1"/>
  <c r="O143" i="31" s="1"/>
  <c r="J144" i="31"/>
  <c r="J145" i="31"/>
  <c r="K145" i="31" s="1"/>
  <c r="O145" i="31" s="1"/>
  <c r="J146" i="31"/>
  <c r="K146" i="31" s="1"/>
  <c r="J147" i="31"/>
  <c r="K147" i="31" s="1"/>
  <c r="J148" i="31"/>
  <c r="K29" i="9" l="1"/>
  <c r="O29" i="9" s="1"/>
  <c r="K27" i="9"/>
  <c r="O27" i="9" s="1"/>
  <c r="K26" i="9"/>
  <c r="O26" i="9" s="1"/>
  <c r="O30" i="9"/>
  <c r="K144" i="31"/>
  <c r="O144" i="31" s="1"/>
  <c r="K142" i="31"/>
  <c r="O142" i="31" s="1"/>
  <c r="O140" i="31"/>
  <c r="O147" i="31"/>
  <c r="O139" i="31"/>
  <c r="O146" i="31"/>
  <c r="O138" i="31"/>
  <c r="K137" i="31"/>
  <c r="O137" i="31" s="1"/>
  <c r="O141" i="31"/>
  <c r="K133" i="31"/>
  <c r="O133" i="31" s="1"/>
  <c r="K136" i="31"/>
  <c r="O136" i="31" s="1"/>
  <c r="J24" i="34" l="1"/>
  <c r="K24" i="34" s="1"/>
  <c r="O24" i="34" s="1"/>
  <c r="J23" i="34"/>
  <c r="K23" i="34" s="1"/>
  <c r="O23" i="34" s="1"/>
  <c r="J22" i="34"/>
  <c r="K22" i="34" s="1"/>
  <c r="J21" i="34"/>
  <c r="K21" i="34" s="1"/>
  <c r="O21" i="34" s="1"/>
  <c r="J20" i="34"/>
  <c r="K20" i="34" s="1"/>
  <c r="O20" i="34" s="1"/>
  <c r="J19" i="34"/>
  <c r="K19" i="34" s="1"/>
  <c r="J18" i="34"/>
  <c r="J17" i="34"/>
  <c r="J16" i="34"/>
  <c r="K16" i="34" s="1"/>
  <c r="O16" i="34" s="1"/>
  <c r="J15" i="34"/>
  <c r="K15" i="34" s="1"/>
  <c r="O15" i="34" s="1"/>
  <c r="L29" i="33"/>
  <c r="L27" i="33"/>
  <c r="K27" i="33"/>
  <c r="O27" i="33" s="1"/>
  <c r="L25" i="33"/>
  <c r="O30" i="33"/>
  <c r="J25" i="33"/>
  <c r="K25" i="33" s="1"/>
  <c r="O25" i="33" s="1"/>
  <c r="J26" i="33"/>
  <c r="K26" i="33" s="1"/>
  <c r="J27" i="33"/>
  <c r="J28" i="33"/>
  <c r="L28" i="33" s="1"/>
  <c r="J29" i="33"/>
  <c r="K29" i="33" s="1"/>
  <c r="O29" i="33" s="1"/>
  <c r="O14" i="33"/>
  <c r="J10" i="33"/>
  <c r="O10" i="33" s="1"/>
  <c r="O129" i="31"/>
  <c r="O130" i="31"/>
  <c r="J130" i="31"/>
  <c r="K129" i="31"/>
  <c r="J54" i="9"/>
  <c r="J53" i="9"/>
  <c r="K53" i="9" s="1"/>
  <c r="J52" i="9"/>
  <c r="J51" i="9"/>
  <c r="K51" i="9" s="1"/>
  <c r="J50" i="9"/>
  <c r="J49" i="9"/>
  <c r="M49" i="9" s="1"/>
  <c r="J48" i="9"/>
  <c r="J47" i="9"/>
  <c r="L47" i="9" s="1"/>
  <c r="J46" i="9"/>
  <c r="K46" i="9" s="1"/>
  <c r="J45" i="9"/>
  <c r="M45" i="9" s="1"/>
  <c r="J44" i="9"/>
  <c r="M44" i="9" s="1"/>
  <c r="J43" i="9"/>
  <c r="J42" i="9"/>
  <c r="M42" i="9" s="1"/>
  <c r="J41" i="9"/>
  <c r="J36" i="9"/>
  <c r="K36" i="9" s="1"/>
  <c r="J17" i="9"/>
  <c r="K17" i="9" s="1"/>
  <c r="J11" i="9"/>
  <c r="J12" i="9"/>
  <c r="O12" i="9" s="1"/>
  <c r="K49" i="9" l="1"/>
  <c r="K45" i="9"/>
  <c r="L49" i="9"/>
  <c r="M47" i="9"/>
  <c r="L26" i="33"/>
  <c r="K28" i="33"/>
  <c r="O28" i="33" s="1"/>
  <c r="O26" i="33"/>
  <c r="O22" i="34"/>
  <c r="K17" i="34"/>
  <c r="O17" i="34" s="1"/>
  <c r="O19" i="34"/>
  <c r="K18" i="34"/>
  <c r="O18" i="34" s="1"/>
  <c r="K44" i="9"/>
  <c r="L44" i="9"/>
  <c r="O44" i="9" s="1"/>
  <c r="K41" i="9"/>
  <c r="L41" i="9"/>
  <c r="M41" i="9"/>
  <c r="L45" i="9"/>
  <c r="O45" i="9" s="1"/>
  <c r="K43" i="9"/>
  <c r="L46" i="9"/>
  <c r="L51" i="9"/>
  <c r="O51" i="9" s="1"/>
  <c r="L53" i="9"/>
  <c r="O53" i="9" s="1"/>
  <c r="L43" i="9"/>
  <c r="M46" i="9"/>
  <c r="K48" i="9"/>
  <c r="M43" i="9"/>
  <c r="L48" i="9"/>
  <c r="K42" i="9"/>
  <c r="M48" i="9"/>
  <c r="K50" i="9"/>
  <c r="O50" i="9" s="1"/>
  <c r="K52" i="9"/>
  <c r="L42" i="9"/>
  <c r="K47" i="9"/>
  <c r="L50" i="9"/>
  <c r="L52" i="9"/>
  <c r="O36" i="9"/>
  <c r="K11" i="9"/>
  <c r="O11" i="9" s="1"/>
  <c r="O52" i="9" l="1"/>
  <c r="O42" i="9"/>
  <c r="O49" i="9"/>
  <c r="O41" i="9"/>
  <c r="O47" i="9"/>
  <c r="O46" i="9"/>
  <c r="O43" i="9"/>
  <c r="O48" i="9"/>
  <c r="J25" i="34" l="1"/>
  <c r="O25" i="34" s="1"/>
  <c r="O14" i="34"/>
  <c r="O13" i="34"/>
  <c r="J4" i="34"/>
  <c r="J3" i="34"/>
  <c r="J40" i="34"/>
  <c r="O40" i="34" s="1"/>
  <c r="J39" i="34"/>
  <c r="J37" i="34"/>
  <c r="O37" i="34" s="1"/>
  <c r="J36" i="34"/>
  <c r="J34" i="34"/>
  <c r="O34" i="34" s="1"/>
  <c r="J33" i="34"/>
  <c r="O33" i="34" s="1"/>
  <c r="J31" i="34"/>
  <c r="O31" i="34" s="1"/>
  <c r="O32" i="34" s="1"/>
  <c r="J30" i="34"/>
  <c r="J28" i="34"/>
  <c r="O28" i="34" s="1"/>
  <c r="J27" i="34"/>
  <c r="J11" i="34"/>
  <c r="O11" i="34" s="1"/>
  <c r="J10" i="34"/>
  <c r="J8" i="34"/>
  <c r="O8" i="34" s="1"/>
  <c r="J7" i="34"/>
  <c r="O7" i="34" s="1"/>
  <c r="J5" i="34"/>
  <c r="O5" i="34" s="1"/>
  <c r="J20" i="33"/>
  <c r="K20" i="33" s="1"/>
  <c r="J21" i="33"/>
  <c r="K21" i="33" s="1"/>
  <c r="J22" i="33"/>
  <c r="O22" i="33" s="1"/>
  <c r="J28" i="13"/>
  <c r="O28" i="13" s="1"/>
  <c r="J27" i="13"/>
  <c r="J29" i="13" s="1"/>
  <c r="J3" i="13"/>
  <c r="O3" i="13" s="1"/>
  <c r="J21" i="13"/>
  <c r="O21" i="13" s="1"/>
  <c r="J25" i="13"/>
  <c r="O25" i="13" s="1"/>
  <c r="J24" i="13"/>
  <c r="O24" i="13" s="1"/>
  <c r="J22" i="13"/>
  <c r="O22" i="13" s="1"/>
  <c r="J19" i="13"/>
  <c r="O19" i="13" s="1"/>
  <c r="J18" i="13"/>
  <c r="J16" i="13"/>
  <c r="O16" i="13" s="1"/>
  <c r="J15" i="13"/>
  <c r="J13" i="13"/>
  <c r="O13" i="13" s="1"/>
  <c r="J12" i="13"/>
  <c r="O12" i="13" s="1"/>
  <c r="J10" i="13"/>
  <c r="O10" i="13" s="1"/>
  <c r="J9" i="13"/>
  <c r="O9" i="13" s="1"/>
  <c r="J7" i="13"/>
  <c r="O7" i="13" s="1"/>
  <c r="J6" i="13"/>
  <c r="K6" i="13" s="1"/>
  <c r="J4" i="13"/>
  <c r="O4" i="13" s="1"/>
  <c r="J32" i="33"/>
  <c r="O32" i="33" s="1"/>
  <c r="J9" i="33"/>
  <c r="J8" i="33"/>
  <c r="J7" i="33"/>
  <c r="J6" i="33"/>
  <c r="J5" i="33"/>
  <c r="J4" i="33"/>
  <c r="J3" i="33"/>
  <c r="J13" i="33"/>
  <c r="J42" i="33"/>
  <c r="O42" i="33" s="1"/>
  <c r="J41" i="33"/>
  <c r="J39" i="33"/>
  <c r="O39" i="33" s="1"/>
  <c r="J38" i="33"/>
  <c r="J36" i="33"/>
  <c r="O36" i="33" s="1"/>
  <c r="J35" i="33"/>
  <c r="O35" i="33" s="1"/>
  <c r="J33" i="33"/>
  <c r="O33" i="33" s="1"/>
  <c r="J24" i="33"/>
  <c r="J18" i="33"/>
  <c r="O18" i="33" s="1"/>
  <c r="J17" i="33"/>
  <c r="J15" i="33"/>
  <c r="O15" i="33" s="1"/>
  <c r="J11" i="33"/>
  <c r="O11" i="33" s="1"/>
  <c r="J152" i="31"/>
  <c r="K152" i="31" s="1"/>
  <c r="J153" i="31"/>
  <c r="K153" i="31" s="1"/>
  <c r="O153" i="31" s="1"/>
  <c r="J154" i="31"/>
  <c r="K154" i="31" s="1"/>
  <c r="O154" i="31" s="1"/>
  <c r="J155" i="31"/>
  <c r="K155" i="31" s="1"/>
  <c r="O155" i="31" s="1"/>
  <c r="J156" i="31"/>
  <c r="J157" i="31"/>
  <c r="K157" i="31" s="1"/>
  <c r="O157" i="31" s="1"/>
  <c r="J158" i="31"/>
  <c r="K158" i="31" s="1"/>
  <c r="O158" i="31" s="1"/>
  <c r="J159" i="31"/>
  <c r="K159" i="31" s="1"/>
  <c r="O159" i="31" s="1"/>
  <c r="J160" i="31"/>
  <c r="O160" i="31" s="1"/>
  <c r="J151" i="31"/>
  <c r="K151" i="31" s="1"/>
  <c r="J150" i="31"/>
  <c r="J128" i="31"/>
  <c r="J127" i="31"/>
  <c r="J126" i="31"/>
  <c r="K126" i="31" s="1"/>
  <c r="O126" i="31" s="1"/>
  <c r="J125" i="31"/>
  <c r="K125" i="31" s="1"/>
  <c r="J124" i="31"/>
  <c r="J123" i="31"/>
  <c r="K123" i="31" s="1"/>
  <c r="O123" i="31" s="1"/>
  <c r="J122" i="31"/>
  <c r="K122" i="31" s="1"/>
  <c r="O122" i="31" s="1"/>
  <c r="J121" i="31"/>
  <c r="K121" i="31" s="1"/>
  <c r="J120" i="31"/>
  <c r="J119" i="31"/>
  <c r="J118" i="31"/>
  <c r="K118" i="31" s="1"/>
  <c r="O118" i="31" s="1"/>
  <c r="J117" i="31"/>
  <c r="K117" i="31" s="1"/>
  <c r="J116" i="31"/>
  <c r="J115" i="31"/>
  <c r="K115" i="31" s="1"/>
  <c r="J114" i="31"/>
  <c r="K114" i="31" s="1"/>
  <c r="O114" i="31" s="1"/>
  <c r="J113" i="31"/>
  <c r="K113" i="31" s="1"/>
  <c r="J112" i="31"/>
  <c r="J111" i="31"/>
  <c r="K111" i="31" s="1"/>
  <c r="O111" i="31" s="1"/>
  <c r="J110" i="31"/>
  <c r="K110" i="31" s="1"/>
  <c r="O110" i="31" s="1"/>
  <c r="J109" i="31"/>
  <c r="K109" i="31" s="1"/>
  <c r="J108" i="31"/>
  <c r="J107" i="31"/>
  <c r="J106" i="31"/>
  <c r="K106" i="31" s="1"/>
  <c r="O106" i="31" s="1"/>
  <c r="J105" i="31"/>
  <c r="J104" i="31"/>
  <c r="J103" i="31"/>
  <c r="K103" i="31" s="1"/>
  <c r="O103" i="31" s="1"/>
  <c r="J102" i="31"/>
  <c r="K102" i="31" s="1"/>
  <c r="O102" i="31" s="1"/>
  <c r="J101" i="31"/>
  <c r="K101" i="31" s="1"/>
  <c r="J100" i="31"/>
  <c r="J99" i="31"/>
  <c r="K99" i="31" s="1"/>
  <c r="O99" i="31" s="1"/>
  <c r="J98" i="31"/>
  <c r="J97" i="31"/>
  <c r="K97" i="31" s="1"/>
  <c r="J96" i="31"/>
  <c r="J95" i="31"/>
  <c r="K95" i="31" s="1"/>
  <c r="O95" i="31" s="1"/>
  <c r="J94" i="31"/>
  <c r="K94" i="31" s="1"/>
  <c r="O94" i="31" s="1"/>
  <c r="J93" i="31"/>
  <c r="J92" i="31"/>
  <c r="J91" i="31"/>
  <c r="K91" i="31" s="1"/>
  <c r="O91" i="31" s="1"/>
  <c r="J90" i="31"/>
  <c r="K90" i="31" s="1"/>
  <c r="J89" i="31"/>
  <c r="K89" i="31" s="1"/>
  <c r="J88" i="31"/>
  <c r="J87" i="31"/>
  <c r="J86" i="31"/>
  <c r="K86" i="31" s="1"/>
  <c r="O86" i="31" s="1"/>
  <c r="J85" i="31"/>
  <c r="J84" i="31"/>
  <c r="J83" i="31"/>
  <c r="K83" i="31" s="1"/>
  <c r="O83" i="31" s="1"/>
  <c r="J82" i="31"/>
  <c r="K82" i="31" s="1"/>
  <c r="O82" i="31" s="1"/>
  <c r="J81" i="31"/>
  <c r="K81" i="31" s="1"/>
  <c r="J80" i="31"/>
  <c r="J79" i="31"/>
  <c r="K79" i="31" s="1"/>
  <c r="O79" i="31" s="1"/>
  <c r="J78" i="31"/>
  <c r="K78" i="31" s="1"/>
  <c r="O78" i="31" s="1"/>
  <c r="J77" i="31"/>
  <c r="J76" i="31"/>
  <c r="J75" i="31"/>
  <c r="K75" i="31" s="1"/>
  <c r="O75" i="31" s="1"/>
  <c r="J74" i="31"/>
  <c r="K74" i="31" s="1"/>
  <c r="O74" i="31" s="1"/>
  <c r="J73" i="31"/>
  <c r="K73" i="31" s="1"/>
  <c r="J72" i="31"/>
  <c r="J71" i="31"/>
  <c r="K71" i="31" s="1"/>
  <c r="O71" i="31" s="1"/>
  <c r="J70" i="31"/>
  <c r="K70" i="31" s="1"/>
  <c r="O70" i="31" s="1"/>
  <c r="J69" i="31"/>
  <c r="J68" i="31"/>
  <c r="J67" i="31"/>
  <c r="K67" i="31" s="1"/>
  <c r="O67" i="31" s="1"/>
  <c r="J66" i="31"/>
  <c r="K66" i="31" s="1"/>
  <c r="O66" i="31" s="1"/>
  <c r="J65" i="31"/>
  <c r="K65" i="31" s="1"/>
  <c r="J64" i="31"/>
  <c r="J63" i="31"/>
  <c r="K63" i="31" s="1"/>
  <c r="O63" i="31" s="1"/>
  <c r="J62" i="31"/>
  <c r="K62" i="31" s="1"/>
  <c r="O62" i="31" s="1"/>
  <c r="J61" i="31"/>
  <c r="J60" i="31"/>
  <c r="J59" i="31"/>
  <c r="K59" i="31" s="1"/>
  <c r="O59" i="31" s="1"/>
  <c r="J58" i="31"/>
  <c r="K58" i="31" s="1"/>
  <c r="O58" i="31" s="1"/>
  <c r="J57" i="31"/>
  <c r="J56" i="31"/>
  <c r="J55" i="31"/>
  <c r="K55" i="31" s="1"/>
  <c r="O55" i="31" s="1"/>
  <c r="J54" i="31"/>
  <c r="K54" i="31" s="1"/>
  <c r="O54" i="31" s="1"/>
  <c r="J53" i="31"/>
  <c r="J52" i="31"/>
  <c r="J51" i="31"/>
  <c r="J50" i="31"/>
  <c r="K50" i="31" s="1"/>
  <c r="O50" i="31" s="1"/>
  <c r="J49" i="31"/>
  <c r="K49" i="31" s="1"/>
  <c r="J48" i="31"/>
  <c r="J47" i="31"/>
  <c r="K47" i="31" s="1"/>
  <c r="O47" i="31" s="1"/>
  <c r="J46" i="31"/>
  <c r="K46" i="31" s="1"/>
  <c r="O46" i="31" s="1"/>
  <c r="J45" i="31"/>
  <c r="J44" i="31"/>
  <c r="J43" i="31"/>
  <c r="K43" i="31" s="1"/>
  <c r="O43" i="31" s="1"/>
  <c r="J42" i="31"/>
  <c r="K42" i="31" s="1"/>
  <c r="O42" i="31" s="1"/>
  <c r="J41" i="31"/>
  <c r="K41" i="31" s="1"/>
  <c r="J40" i="31"/>
  <c r="J39" i="31"/>
  <c r="K39" i="31" s="1"/>
  <c r="O39" i="31" s="1"/>
  <c r="J38" i="31"/>
  <c r="K38" i="31" s="1"/>
  <c r="O38" i="31" s="1"/>
  <c r="J37" i="31"/>
  <c r="J36" i="31"/>
  <c r="J35" i="31"/>
  <c r="K35" i="31" s="1"/>
  <c r="O35" i="31" s="1"/>
  <c r="J34" i="31"/>
  <c r="K34" i="31" s="1"/>
  <c r="O34" i="31" s="1"/>
  <c r="J33" i="31"/>
  <c r="K33" i="31" s="1"/>
  <c r="J32" i="31"/>
  <c r="J31" i="31"/>
  <c r="K31" i="31" s="1"/>
  <c r="O31" i="31" s="1"/>
  <c r="J30" i="31"/>
  <c r="K30" i="31" s="1"/>
  <c r="O30" i="31" s="1"/>
  <c r="J29" i="31"/>
  <c r="J28" i="31"/>
  <c r="J27" i="31"/>
  <c r="K27" i="31" s="1"/>
  <c r="J26" i="31"/>
  <c r="L26" i="31" s="1"/>
  <c r="J25" i="31"/>
  <c r="K25" i="31" s="1"/>
  <c r="J24" i="31"/>
  <c r="L24" i="31" s="1"/>
  <c r="J23" i="31"/>
  <c r="L23" i="31" s="1"/>
  <c r="J22" i="31"/>
  <c r="K22" i="31" s="1"/>
  <c r="J21" i="31"/>
  <c r="J20" i="31"/>
  <c r="J19" i="31"/>
  <c r="K19" i="31" s="1"/>
  <c r="J18" i="31"/>
  <c r="K18" i="31" s="1"/>
  <c r="J17" i="31"/>
  <c r="K17" i="31" s="1"/>
  <c r="J14" i="31"/>
  <c r="J13" i="31"/>
  <c r="J12" i="31"/>
  <c r="J11" i="31"/>
  <c r="K11" i="31" s="1"/>
  <c r="O11" i="31" s="1"/>
  <c r="J10" i="31"/>
  <c r="J9" i="31"/>
  <c r="K9" i="31" s="1"/>
  <c r="J8" i="31"/>
  <c r="J7" i="31"/>
  <c r="K7" i="31" s="1"/>
  <c r="O7" i="31" s="1"/>
  <c r="J6" i="31"/>
  <c r="K6" i="31" s="1"/>
  <c r="J5" i="31"/>
  <c r="J4" i="31"/>
  <c r="J3" i="31"/>
  <c r="J184" i="31"/>
  <c r="O184" i="31" s="1"/>
  <c r="J183" i="31"/>
  <c r="J181" i="31"/>
  <c r="O181" i="31" s="1"/>
  <c r="J180" i="31"/>
  <c r="J178" i="31"/>
  <c r="O178" i="31" s="1"/>
  <c r="J177" i="31"/>
  <c r="J175" i="31"/>
  <c r="O175" i="31" s="1"/>
  <c r="O176" i="31" s="1"/>
  <c r="J174" i="31"/>
  <c r="J172" i="31"/>
  <c r="J162" i="31"/>
  <c r="O148" i="31"/>
  <c r="J132" i="31"/>
  <c r="J15" i="31"/>
  <c r="O15" i="31" s="1"/>
  <c r="J22" i="9"/>
  <c r="O22" i="9" s="1"/>
  <c r="J23" i="9"/>
  <c r="J24" i="9"/>
  <c r="J25" i="9"/>
  <c r="J28" i="9"/>
  <c r="O31" i="9"/>
  <c r="O32" i="9"/>
  <c r="O33" i="9"/>
  <c r="O34" i="9"/>
  <c r="O35" i="9"/>
  <c r="J21" i="9"/>
  <c r="O21" i="9" s="1"/>
  <c r="J20" i="9"/>
  <c r="O20" i="9" s="1"/>
  <c r="J67" i="9"/>
  <c r="J66" i="9"/>
  <c r="J64" i="9"/>
  <c r="J63" i="9"/>
  <c r="J61" i="9"/>
  <c r="J58" i="9"/>
  <c r="J57" i="9"/>
  <c r="O39" i="9"/>
  <c r="J18" i="9"/>
  <c r="O18" i="9" s="1"/>
  <c r="O19" i="9" s="1"/>
  <c r="J15" i="9"/>
  <c r="O15" i="9" s="1"/>
  <c r="J14" i="9"/>
  <c r="J8" i="9"/>
  <c r="O8" i="9" s="1"/>
  <c r="J9" i="9"/>
  <c r="O9" i="9" s="1"/>
  <c r="J10" i="9"/>
  <c r="O10" i="9" s="1"/>
  <c r="K24" i="9" l="1"/>
  <c r="O24" i="9" s="1"/>
  <c r="K23" i="9"/>
  <c r="O23" i="9" s="1"/>
  <c r="K25" i="9"/>
  <c r="O25" i="9" s="1"/>
  <c r="K28" i="9"/>
  <c r="J59" i="9"/>
  <c r="K132" i="31"/>
  <c r="O132" i="31" s="1"/>
  <c r="O149" i="31" s="1"/>
  <c r="L24" i="33"/>
  <c r="K24" i="33"/>
  <c r="J32" i="34"/>
  <c r="K17" i="33"/>
  <c r="O17" i="33" s="1"/>
  <c r="O19" i="33" s="1"/>
  <c r="K4" i="33"/>
  <c r="O4" i="33" s="1"/>
  <c r="K7" i="33"/>
  <c r="O7" i="33" s="1"/>
  <c r="K5" i="33"/>
  <c r="O5" i="33" s="1"/>
  <c r="K6" i="33"/>
  <c r="O6" i="33" s="1"/>
  <c r="K8" i="33"/>
  <c r="O8" i="33" s="1"/>
  <c r="K9" i="33"/>
  <c r="O9" i="33" s="1"/>
  <c r="K3" i="33"/>
  <c r="O3" i="33" s="1"/>
  <c r="O20" i="33"/>
  <c r="K150" i="31"/>
  <c r="O150" i="31" s="1"/>
  <c r="K156" i="31"/>
  <c r="O156" i="31" s="1"/>
  <c r="J40" i="9"/>
  <c r="J68" i="9"/>
  <c r="J16" i="9"/>
  <c r="O152" i="31"/>
  <c r="O151" i="31"/>
  <c r="J161" i="31"/>
  <c r="O26" i="34"/>
  <c r="O21" i="33"/>
  <c r="J26" i="34"/>
  <c r="J41" i="34"/>
  <c r="J43" i="33"/>
  <c r="J29" i="34"/>
  <c r="K3" i="34"/>
  <c r="O3" i="34" s="1"/>
  <c r="K4" i="34"/>
  <c r="O4" i="34" s="1"/>
  <c r="J12" i="34"/>
  <c r="J38" i="34"/>
  <c r="J6" i="34"/>
  <c r="O39" i="34"/>
  <c r="O41" i="34" s="1"/>
  <c r="J9" i="34"/>
  <c r="J35" i="34"/>
  <c r="O9" i="34"/>
  <c r="O35" i="34"/>
  <c r="O10" i="34"/>
  <c r="O12" i="34" s="1"/>
  <c r="O27" i="34"/>
  <c r="O29" i="34" s="1"/>
  <c r="O36" i="34"/>
  <c r="O38" i="34" s="1"/>
  <c r="O27" i="13"/>
  <c r="O29" i="13" s="1"/>
  <c r="J17" i="13"/>
  <c r="O5" i="13"/>
  <c r="O26" i="13"/>
  <c r="J20" i="13"/>
  <c r="J5" i="13"/>
  <c r="O6" i="13"/>
  <c r="O8" i="13" s="1"/>
  <c r="J14" i="13"/>
  <c r="O15" i="13"/>
  <c r="O17" i="13" s="1"/>
  <c r="J8" i="13"/>
  <c r="J26" i="13"/>
  <c r="O14" i="13"/>
  <c r="O23" i="13"/>
  <c r="O11" i="13"/>
  <c r="O18" i="13"/>
  <c r="O20" i="13" s="1"/>
  <c r="J11" i="13"/>
  <c r="J23" i="13"/>
  <c r="J34" i="33"/>
  <c r="O34" i="33"/>
  <c r="J12" i="33"/>
  <c r="J23" i="33"/>
  <c r="O37" i="33"/>
  <c r="J40" i="33"/>
  <c r="J19" i="33"/>
  <c r="O41" i="33"/>
  <c r="O43" i="33" s="1"/>
  <c r="J37" i="33"/>
  <c r="J31" i="33"/>
  <c r="J16" i="33"/>
  <c r="K13" i="33"/>
  <c r="O13" i="33" s="1"/>
  <c r="O16" i="33" s="1"/>
  <c r="O24" i="33"/>
  <c r="O31" i="33" s="1"/>
  <c r="O38" i="33"/>
  <c r="O40" i="33" s="1"/>
  <c r="L27" i="31"/>
  <c r="O27" i="31" s="1"/>
  <c r="J179" i="31"/>
  <c r="J131" i="31"/>
  <c r="K51" i="31"/>
  <c r="O51" i="31" s="1"/>
  <c r="K87" i="31"/>
  <c r="O87" i="31" s="1"/>
  <c r="K26" i="31"/>
  <c r="O26" i="31" s="1"/>
  <c r="O115" i="31"/>
  <c r="O90" i="31"/>
  <c r="K21" i="31"/>
  <c r="K29" i="31"/>
  <c r="O109" i="31"/>
  <c r="L18" i="31"/>
  <c r="O18" i="31" s="1"/>
  <c r="L21" i="31"/>
  <c r="K24" i="31"/>
  <c r="O24" i="31" s="1"/>
  <c r="L29" i="31"/>
  <c r="O101" i="31"/>
  <c r="O125" i="31"/>
  <c r="K98" i="31"/>
  <c r="O98" i="31" s="1"/>
  <c r="L22" i="31"/>
  <c r="O22" i="31" s="1"/>
  <c r="K93" i="31"/>
  <c r="O93" i="31" s="1"/>
  <c r="K107" i="31"/>
  <c r="O107" i="31" s="1"/>
  <c r="K20" i="31"/>
  <c r="L25" i="31"/>
  <c r="O25" i="31" s="1"/>
  <c r="K28" i="31"/>
  <c r="O117" i="31"/>
  <c r="L17" i="31"/>
  <c r="O17" i="31" s="1"/>
  <c r="L20" i="31"/>
  <c r="K23" i="31"/>
  <c r="O23" i="31" s="1"/>
  <c r="L28" i="31"/>
  <c r="K85" i="31"/>
  <c r="O85" i="31" s="1"/>
  <c r="K57" i="31"/>
  <c r="O57" i="31" s="1"/>
  <c r="K105" i="31"/>
  <c r="O105" i="31" s="1"/>
  <c r="O33" i="31"/>
  <c r="K36" i="31"/>
  <c r="O36" i="31" s="1"/>
  <c r="O41" i="31"/>
  <c r="K44" i="31"/>
  <c r="O44" i="31" s="1"/>
  <c r="O49" i="31"/>
  <c r="K52" i="31"/>
  <c r="O52" i="31" s="1"/>
  <c r="K60" i="31"/>
  <c r="O60" i="31" s="1"/>
  <c r="O65" i="31"/>
  <c r="K68" i="31"/>
  <c r="O68" i="31" s="1"/>
  <c r="O73" i="31"/>
  <c r="K76" i="31"/>
  <c r="O76" i="31" s="1"/>
  <c r="O81" i="31"/>
  <c r="K84" i="31"/>
  <c r="O84" i="31" s="1"/>
  <c r="O89" i="31"/>
  <c r="K92" i="31"/>
  <c r="O92" i="31" s="1"/>
  <c r="O97" i="31"/>
  <c r="K100" i="31"/>
  <c r="O100" i="31" s="1"/>
  <c r="K108" i="31"/>
  <c r="O108" i="31" s="1"/>
  <c r="O113" i="31"/>
  <c r="K116" i="31"/>
  <c r="O116" i="31" s="1"/>
  <c r="O121" i="31"/>
  <c r="K124" i="31"/>
  <c r="O124" i="31" s="1"/>
  <c r="K119" i="31"/>
  <c r="O119" i="31" s="1"/>
  <c r="K127" i="31"/>
  <c r="O127" i="31" s="1"/>
  <c r="L19" i="31"/>
  <c r="O19" i="31" s="1"/>
  <c r="K37" i="31"/>
  <c r="O37" i="31" s="1"/>
  <c r="K45" i="31"/>
  <c r="O45" i="31" s="1"/>
  <c r="K53" i="31"/>
  <c r="O53" i="31" s="1"/>
  <c r="K61" i="31"/>
  <c r="O61" i="31" s="1"/>
  <c r="K69" i="31"/>
  <c r="O69" i="31" s="1"/>
  <c r="K77" i="31"/>
  <c r="O77" i="31" s="1"/>
  <c r="K32" i="31"/>
  <c r="O32" i="31" s="1"/>
  <c r="K40" i="31"/>
  <c r="O40" i="31" s="1"/>
  <c r="K48" i="31"/>
  <c r="O48" i="31" s="1"/>
  <c r="K56" i="31"/>
  <c r="O56" i="31" s="1"/>
  <c r="K64" i="31"/>
  <c r="O64" i="31" s="1"/>
  <c r="K72" i="31"/>
  <c r="O72" i="31" s="1"/>
  <c r="K80" i="31"/>
  <c r="O80" i="31" s="1"/>
  <c r="K88" i="31"/>
  <c r="O88" i="31" s="1"/>
  <c r="K96" i="31"/>
  <c r="O96" i="31" s="1"/>
  <c r="K104" i="31"/>
  <c r="O104" i="31" s="1"/>
  <c r="K112" i="31"/>
  <c r="O112" i="31" s="1"/>
  <c r="K120" i="31"/>
  <c r="O120" i="31" s="1"/>
  <c r="K128" i="31"/>
  <c r="O128" i="31" s="1"/>
  <c r="J173" i="31"/>
  <c r="J185" i="31"/>
  <c r="J176" i="31"/>
  <c r="J182" i="31"/>
  <c r="O6" i="31"/>
  <c r="O177" i="31"/>
  <c r="O179" i="31" s="1"/>
  <c r="K3" i="31"/>
  <c r="O3" i="31" s="1"/>
  <c r="K12" i="31"/>
  <c r="O12" i="31" s="1"/>
  <c r="K4" i="31"/>
  <c r="O4" i="31" s="1"/>
  <c r="K14" i="31"/>
  <c r="O14" i="31" s="1"/>
  <c r="J16" i="31"/>
  <c r="O9" i="31"/>
  <c r="K10" i="31"/>
  <c r="O10" i="31" s="1"/>
  <c r="K5" i="31"/>
  <c r="O5" i="31" s="1"/>
  <c r="K13" i="31"/>
  <c r="O13" i="31" s="1"/>
  <c r="K8" i="31"/>
  <c r="O8" i="31" s="1"/>
  <c r="J149" i="31"/>
  <c r="O183" i="31"/>
  <c r="O185" i="31" s="1"/>
  <c r="O180" i="31"/>
  <c r="O182" i="31" s="1"/>
  <c r="O162" i="31"/>
  <c r="O173" i="31" s="1"/>
  <c r="J56" i="9"/>
  <c r="J19" i="9"/>
  <c r="J65" i="9"/>
  <c r="J62" i="9"/>
  <c r="O14" i="9"/>
  <c r="O16" i="9" s="1"/>
  <c r="O28" i="9" l="1"/>
  <c r="O40" i="9" s="1"/>
  <c r="O23" i="33"/>
  <c r="O12" i="33"/>
  <c r="O20" i="31"/>
  <c r="J30" i="13"/>
  <c r="O30" i="13"/>
  <c r="O161" i="31"/>
  <c r="O6" i="34"/>
  <c r="O42" i="34" s="1"/>
  <c r="J42" i="34"/>
  <c r="J44" i="33"/>
  <c r="O44" i="33"/>
  <c r="O28" i="31"/>
  <c r="O21" i="31"/>
  <c r="O29" i="31"/>
  <c r="J186" i="31"/>
  <c r="O16" i="31"/>
  <c r="O131" i="31" l="1"/>
  <c r="J7" i="9"/>
  <c r="O7" i="9" s="1"/>
  <c r="J6" i="9"/>
  <c r="O6" i="9" s="1"/>
  <c r="J5" i="9"/>
  <c r="J4" i="9"/>
  <c r="O4" i="9" s="1"/>
  <c r="J3" i="9"/>
  <c r="O186" i="31" l="1"/>
  <c r="K3" i="9"/>
  <c r="O3" i="9" s="1"/>
  <c r="J13" i="9"/>
  <c r="K5" i="9"/>
  <c r="O5" i="9" s="1"/>
  <c r="J69" i="9" l="1"/>
  <c r="O13" i="9"/>
  <c r="C7" i="2"/>
  <c r="A7" i="2"/>
  <c r="C5" i="2"/>
  <c r="A5" i="2"/>
  <c r="C4" i="2"/>
  <c r="A4" i="2"/>
</calcChain>
</file>

<file path=xl/sharedStrings.xml><?xml version="1.0" encoding="utf-8"?>
<sst xmlns="http://schemas.openxmlformats.org/spreadsheetml/2006/main" count="1828" uniqueCount="694">
  <si>
    <t>项目</t>
  </si>
  <si>
    <t>申请内容</t>
  </si>
  <si>
    <t>申请预算金额/元</t>
  </si>
  <si>
    <t>申请人</t>
  </si>
  <si>
    <t>预算</t>
  </si>
  <si>
    <t>设备工装类型</t>
  </si>
  <si>
    <t>申请提出日期</t>
  </si>
  <si>
    <t>实际投入金额/元</t>
  </si>
  <si>
    <t>验收日期</t>
  </si>
  <si>
    <t>奥杰</t>
  </si>
  <si>
    <t>摇臂钻床Z3040</t>
  </si>
  <si>
    <t>冯敬乾</t>
  </si>
  <si>
    <t>预算外</t>
  </si>
  <si>
    <t>设备</t>
  </si>
  <si>
    <t>H4-2.2</t>
  </si>
  <si>
    <t>河北H4总装线-电检设备改造</t>
  </si>
  <si>
    <t>H6</t>
  </si>
  <si>
    <t>座框前横管-冲孔模具</t>
  </si>
  <si>
    <t>冲压模具</t>
  </si>
  <si>
    <t>座框后横管-冲孔模具</t>
  </si>
  <si>
    <t>H6副驾底座左侧立板-冲孔模具</t>
  </si>
  <si>
    <t>H6副驾底座右侧立板-冲孔模具</t>
  </si>
  <si>
    <t>序号</t>
  </si>
  <si>
    <t>预算分类</t>
  </si>
  <si>
    <t>序号</t>
    <phoneticPr fontId="6" type="noConversion"/>
  </si>
  <si>
    <t>项目编码</t>
  </si>
  <si>
    <t>项目名称</t>
  </si>
  <si>
    <t>项目归属</t>
  </si>
  <si>
    <t>项目阶段</t>
  </si>
  <si>
    <t>计划SOP日期</t>
  </si>
  <si>
    <t>项目分类</t>
  </si>
  <si>
    <t>客户简称</t>
  </si>
  <si>
    <t>预计生产地</t>
  </si>
  <si>
    <t>PCP</t>
  </si>
  <si>
    <t>ED</t>
  </si>
  <si>
    <t>ET</t>
  </si>
  <si>
    <t>PT1</t>
  </si>
  <si>
    <t>PT2</t>
  </si>
  <si>
    <t>SOP</t>
  </si>
  <si>
    <t>应用项目</t>
  </si>
  <si>
    <t>√</t>
  </si>
  <si>
    <t>全新平台</t>
  </si>
  <si>
    <t>河北工厂</t>
  </si>
  <si>
    <t>商改</t>
  </si>
  <si>
    <t>全新开发</t>
  </si>
  <si>
    <t>济南重汽</t>
  </si>
  <si>
    <t>北京21年项目</t>
  </si>
  <si>
    <t>2023.4.30</t>
  </si>
  <si>
    <t>2022.3.30</t>
  </si>
  <si>
    <t>北京22年项目</t>
  </si>
  <si>
    <t>类别</t>
  </si>
  <si>
    <t>数量</t>
  </si>
  <si>
    <t>备注</t>
    <phoneticPr fontId="15" type="noConversion"/>
  </si>
  <si>
    <t>合计</t>
  </si>
  <si>
    <t>焊接夹具</t>
  </si>
  <si>
    <t>发泡模具</t>
  </si>
  <si>
    <t>检具</t>
  </si>
  <si>
    <t>注塑模具</t>
  </si>
  <si>
    <t>生产线</t>
    <phoneticPr fontId="6" type="noConversion"/>
  </si>
  <si>
    <t>设备</t>
    <phoneticPr fontId="6" type="noConversion"/>
  </si>
  <si>
    <t>生产工具</t>
    <phoneticPr fontId="6" type="noConversion"/>
  </si>
  <si>
    <t>济南轻卡（统帅）</t>
    <phoneticPr fontId="6" type="noConversion"/>
  </si>
  <si>
    <t>ZY2103</t>
    <phoneticPr fontId="6" type="noConversion"/>
  </si>
  <si>
    <t>河北工厂</t>
    <phoneticPr fontId="6" type="noConversion"/>
  </si>
  <si>
    <t>工装名称</t>
    <phoneticPr fontId="6" type="noConversion"/>
  </si>
  <si>
    <t>工装编号</t>
    <phoneticPr fontId="6" type="noConversion"/>
  </si>
  <si>
    <t>生产地</t>
    <phoneticPr fontId="6" type="noConversion"/>
  </si>
  <si>
    <t>福田轻卡（欧马可）</t>
    <phoneticPr fontId="6" type="noConversion"/>
  </si>
  <si>
    <t>ZY2130</t>
    <phoneticPr fontId="6" type="noConversion"/>
  </si>
  <si>
    <t>ZY2165</t>
    <phoneticPr fontId="6" type="noConversion"/>
  </si>
  <si>
    <t>一汽轻卡减震</t>
    <phoneticPr fontId="6" type="noConversion"/>
  </si>
  <si>
    <r>
      <t>ZY216</t>
    </r>
    <r>
      <rPr>
        <sz val="9"/>
        <color indexed="8"/>
        <rFont val="微软雅黑"/>
        <family val="2"/>
        <charset val="134"/>
      </rPr>
      <t>6</t>
    </r>
    <phoneticPr fontId="6" type="noConversion"/>
  </si>
  <si>
    <t>奥杰</t>
    <phoneticPr fontId="6" type="noConversion"/>
  </si>
  <si>
    <t>ZY2166</t>
    <phoneticPr fontId="6" type="noConversion"/>
  </si>
  <si>
    <t>第一次付款</t>
    <phoneticPr fontId="6" type="noConversion"/>
  </si>
  <si>
    <t>第二次付款</t>
    <phoneticPr fontId="6" type="noConversion"/>
  </si>
  <si>
    <t>第三次付款</t>
    <phoneticPr fontId="6" type="noConversion"/>
  </si>
  <si>
    <t>第四次付款</t>
    <phoneticPr fontId="6" type="noConversion"/>
  </si>
  <si>
    <t>未付款</t>
    <phoneticPr fontId="6" type="noConversion"/>
  </si>
  <si>
    <t>生产工具</t>
  </si>
  <si>
    <t>工装托盘</t>
    <phoneticPr fontId="6" type="noConversion"/>
  </si>
  <si>
    <t>生产线</t>
  </si>
  <si>
    <t>单价金额（含税）</t>
    <phoneticPr fontId="6" type="noConversion"/>
  </si>
  <si>
    <t>金额（含税）</t>
    <phoneticPr fontId="6" type="noConversion"/>
  </si>
  <si>
    <t>摇臂钻床Z3040*13</t>
    <phoneticPr fontId="6" type="noConversion"/>
  </si>
  <si>
    <t>工位器具</t>
  </si>
  <si>
    <t>工位器具</t>
    <phoneticPr fontId="6" type="noConversion"/>
  </si>
  <si>
    <t>供应商</t>
    <phoneticPr fontId="6" type="noConversion"/>
  </si>
  <si>
    <t>沧州啸宇</t>
    <phoneticPr fontId="6" type="noConversion"/>
  </si>
  <si>
    <t>上海庆利</t>
    <phoneticPr fontId="6" type="noConversion"/>
  </si>
  <si>
    <t>沈阳中捷</t>
    <phoneticPr fontId="6" type="noConversion"/>
  </si>
  <si>
    <t>扶手固定板落料</t>
    <phoneticPr fontId="6" type="noConversion"/>
  </si>
  <si>
    <t>扶手固定板成型</t>
    <phoneticPr fontId="6" type="noConversion"/>
  </si>
  <si>
    <t>SLT0010909-MJ-01</t>
    <phoneticPr fontId="6" type="noConversion"/>
  </si>
  <si>
    <t>SLT0010909-MJ-02</t>
  </si>
  <si>
    <t>二级调节上连接板RH落料</t>
    <phoneticPr fontId="6" type="noConversion"/>
  </si>
  <si>
    <t>二级调节上连接板RH成型</t>
    <phoneticPr fontId="6" type="noConversion"/>
  </si>
  <si>
    <t>二级调节上连接板RH翻边</t>
    <phoneticPr fontId="6" type="noConversion"/>
  </si>
  <si>
    <t>二级调节上连接板RH冲孔</t>
    <phoneticPr fontId="6" type="noConversion"/>
  </si>
  <si>
    <t>SLT0010906-MJ-01</t>
    <phoneticPr fontId="6" type="noConversion"/>
  </si>
  <si>
    <t>SLT0010906-MJ-02</t>
  </si>
  <si>
    <t>SLT0010906-MJ-03</t>
  </si>
  <si>
    <t>SLT0010906-MJ-04</t>
  </si>
  <si>
    <t>背板支撑板C/D落料</t>
    <phoneticPr fontId="6" type="noConversion"/>
  </si>
  <si>
    <t>背板支撑板C/D成型</t>
    <phoneticPr fontId="6" type="noConversion"/>
  </si>
  <si>
    <t>背板支撑板C/D冲孔切断</t>
    <phoneticPr fontId="6" type="noConversion"/>
  </si>
  <si>
    <t>SLT0011005-MJ-01</t>
    <phoneticPr fontId="6" type="noConversion"/>
  </si>
  <si>
    <t>SLT0011005-MJ-02</t>
  </si>
  <si>
    <t>SLT0011005-MJ-03</t>
  </si>
  <si>
    <t>通风加热控制器固定钣金落料</t>
    <phoneticPr fontId="6" type="noConversion"/>
  </si>
  <si>
    <t>SLT0010884-MJ-01</t>
    <phoneticPr fontId="6" type="noConversion"/>
  </si>
  <si>
    <t>一级调节上连接板RH落料</t>
    <phoneticPr fontId="6" type="noConversion"/>
  </si>
  <si>
    <t>一级调节上连接板RH成型</t>
    <phoneticPr fontId="6" type="noConversion"/>
  </si>
  <si>
    <t>一级调节上连接板RH冲孔</t>
    <phoneticPr fontId="6" type="noConversion"/>
  </si>
  <si>
    <t>SLT0010902-MJ-01</t>
    <phoneticPr fontId="6" type="noConversion"/>
  </si>
  <si>
    <t>SLT0010902-MJ-02</t>
  </si>
  <si>
    <t>SLT0010902-MJ-03</t>
  </si>
  <si>
    <t>副驾靠背左固定板落料</t>
    <phoneticPr fontId="6" type="noConversion"/>
  </si>
  <si>
    <t>副驾靠背左固定板成型</t>
    <phoneticPr fontId="6" type="noConversion"/>
  </si>
  <si>
    <t>副驾靠背左固定板侧冲孔</t>
    <phoneticPr fontId="6" type="noConversion"/>
  </si>
  <si>
    <t>SLT0011029-MJ-01</t>
    <phoneticPr fontId="6" type="noConversion"/>
  </si>
  <si>
    <t>SLT0011029-MJ-02</t>
  </si>
  <si>
    <t>SLT0011029-MJ-03</t>
  </si>
  <si>
    <t>SLT0011029-MJ-04</t>
  </si>
  <si>
    <t>SLT0011029-MJ-05</t>
  </si>
  <si>
    <t>黄骅旭鑫</t>
    <phoneticPr fontId="6" type="noConversion"/>
  </si>
  <si>
    <t>小背解锁扣手固定座落料冲孔</t>
    <phoneticPr fontId="6" type="noConversion"/>
  </si>
  <si>
    <t>副驾靠背左固定板冲孔侧冲孔</t>
    <phoneticPr fontId="6" type="noConversion"/>
  </si>
  <si>
    <t>小背解锁扣手固定座成型1</t>
    <phoneticPr fontId="6" type="noConversion"/>
  </si>
  <si>
    <t>小背解锁扣手固定座成型2</t>
  </si>
  <si>
    <t>小背解锁扣手固定座成型3</t>
  </si>
  <si>
    <t>副驾靠背左固定板翻边整形</t>
    <phoneticPr fontId="6" type="noConversion"/>
  </si>
  <si>
    <t>小背解锁扣手固定座翻边整形</t>
    <phoneticPr fontId="6" type="noConversion"/>
  </si>
  <si>
    <t>SLT0011085-MJ-01</t>
    <phoneticPr fontId="6" type="noConversion"/>
  </si>
  <si>
    <t>SLT0011085-MJ-02</t>
  </si>
  <si>
    <t>SLT0011085-MJ-03</t>
  </si>
  <si>
    <t>SLT0011085-MJ-04</t>
  </si>
  <si>
    <t>SLT0011085-MJ-05</t>
  </si>
  <si>
    <t>驾驶员座垫固定支架LH落料</t>
    <phoneticPr fontId="6" type="noConversion"/>
  </si>
  <si>
    <t>驾驶员座垫固定支架LH成型</t>
    <phoneticPr fontId="6" type="noConversion"/>
  </si>
  <si>
    <t>驾驶员座垫固定支架LH翻边整形</t>
    <phoneticPr fontId="6" type="noConversion"/>
  </si>
  <si>
    <t>驾驶员座垫固定支架LH冲孔侧冲孔</t>
    <phoneticPr fontId="6" type="noConversion"/>
  </si>
  <si>
    <t>驾驶员座垫固定支架LH翻孔</t>
    <phoneticPr fontId="6" type="noConversion"/>
  </si>
  <si>
    <t>SLT0010958-MJ-01</t>
    <phoneticPr fontId="6" type="noConversion"/>
  </si>
  <si>
    <t>SLT0010958-MJ-02</t>
  </si>
  <si>
    <t>SLT0010958-MJ-03</t>
  </si>
  <si>
    <t>SLT0010958-MJ-04</t>
  </si>
  <si>
    <t>SLT0010958-MJ-05</t>
  </si>
  <si>
    <t>小背背板支撑板A落料冲孔</t>
    <phoneticPr fontId="6" type="noConversion"/>
  </si>
  <si>
    <t>SLT0011103-MJ-01</t>
    <phoneticPr fontId="6" type="noConversion"/>
  </si>
  <si>
    <t>靠背一级调节下边板RH落料冲孔</t>
    <phoneticPr fontId="6" type="noConversion"/>
  </si>
  <si>
    <t>靠背一级调节下边板RH成型</t>
    <phoneticPr fontId="6" type="noConversion"/>
  </si>
  <si>
    <t>靠背一级调节下边板RH翻边整形</t>
    <phoneticPr fontId="6" type="noConversion"/>
  </si>
  <si>
    <t>靠背一级调节下边板RH冲孔侧冲孔</t>
    <phoneticPr fontId="6" type="noConversion"/>
  </si>
  <si>
    <t>SLT0010904-MJ-01</t>
    <phoneticPr fontId="6" type="noConversion"/>
  </si>
  <si>
    <t>SLT0010904-MJ-02</t>
  </si>
  <si>
    <t>SLT0010904-MJ-03</t>
  </si>
  <si>
    <t>SLT0010904-MJ-04</t>
  </si>
  <si>
    <t>靠背一级调节下边板RH翻边整形1</t>
    <phoneticPr fontId="6" type="noConversion"/>
  </si>
  <si>
    <t>靠背一级调节下边板RH翻边整形2</t>
  </si>
  <si>
    <t>SLT0011255-MJ-01</t>
    <phoneticPr fontId="6" type="noConversion"/>
  </si>
  <si>
    <t>SLT0011255-MJ-02</t>
  </si>
  <si>
    <t>SLT0011255-MJ-03</t>
  </si>
  <si>
    <t>SLT0011255-MJ-04</t>
  </si>
  <si>
    <t>靠背一级调节下边板LH落料冲孔</t>
    <phoneticPr fontId="6" type="noConversion"/>
  </si>
  <si>
    <t>靠背一级调节下边板LH翻边整形1</t>
    <phoneticPr fontId="6" type="noConversion"/>
  </si>
  <si>
    <t>靠背一级调节下边板LH翻边整形2</t>
  </si>
  <si>
    <t>靠背一级调节下边板RH整形冲孔</t>
    <phoneticPr fontId="6" type="noConversion"/>
  </si>
  <si>
    <t>SLT0010898-MJ-01</t>
    <phoneticPr fontId="6" type="noConversion"/>
  </si>
  <si>
    <t>SLT0010898-MJ-02</t>
  </si>
  <si>
    <t>SLT0010898-MJ-03</t>
  </si>
  <si>
    <t>SLT0010898-MJ-04</t>
  </si>
  <si>
    <t>SLT0010898-MJ-05</t>
  </si>
  <si>
    <t>靠背一级调节下边板LH冲孔侧冲孔</t>
    <phoneticPr fontId="6" type="noConversion"/>
  </si>
  <si>
    <t>SLT0011252-MJ-01</t>
    <phoneticPr fontId="6" type="noConversion"/>
  </si>
  <si>
    <t>SLT0011252-MJ-02</t>
  </si>
  <si>
    <t>SLT0011252-MJ-03</t>
  </si>
  <si>
    <t>SLT0011252-MJ-04</t>
  </si>
  <si>
    <t>SLT0011252-MJ-05</t>
  </si>
  <si>
    <t>副驾靠背右侧装车钣金落料冲孔</t>
    <phoneticPr fontId="6" type="noConversion"/>
  </si>
  <si>
    <t>副驾靠背右侧装车钣金成型</t>
    <phoneticPr fontId="6" type="noConversion"/>
  </si>
  <si>
    <t>副驾靠背右侧装车钣金冲孔</t>
    <phoneticPr fontId="6" type="noConversion"/>
  </si>
  <si>
    <t>副驾靠背右侧装车钣金翻边成型</t>
    <phoneticPr fontId="6" type="noConversion"/>
  </si>
  <si>
    <t>副驾靠背右侧装车钣金翻边整形</t>
    <phoneticPr fontId="6" type="noConversion"/>
  </si>
  <si>
    <t>SLT0011034-MJ-01</t>
    <phoneticPr fontId="6" type="noConversion"/>
  </si>
  <si>
    <t>SLT0011034-MJ-02</t>
  </si>
  <si>
    <t>SLT0011034-MJ-03</t>
  </si>
  <si>
    <t>SLT0011034-MJ-04</t>
  </si>
  <si>
    <t>SLT0011034-MJ-05</t>
  </si>
  <si>
    <t>小背下连接边板落料冲孔</t>
    <phoneticPr fontId="6" type="noConversion"/>
  </si>
  <si>
    <t>小背下连接边板成型</t>
    <phoneticPr fontId="6" type="noConversion"/>
  </si>
  <si>
    <t>小背下连接边板翻边成型</t>
    <phoneticPr fontId="6" type="noConversion"/>
  </si>
  <si>
    <t>小背下连接边板整形冲孔</t>
    <phoneticPr fontId="6" type="noConversion"/>
  </si>
  <si>
    <t>小背下连接边板冲孔侧冲孔1</t>
    <phoneticPr fontId="6" type="noConversion"/>
  </si>
  <si>
    <t>小背下连接边板冲孔侧冲孔2</t>
  </si>
  <si>
    <t>SLT0011087-MJ-01</t>
    <phoneticPr fontId="6" type="noConversion"/>
  </si>
  <si>
    <t>SLT0011087-MJ-02</t>
  </si>
  <si>
    <t>SLT0011087-MJ-03</t>
  </si>
  <si>
    <t>SLT0011087-MJ-04</t>
  </si>
  <si>
    <t>SLT0011087-MJ-05</t>
  </si>
  <si>
    <t>SLT0011087-MJ-06</t>
  </si>
  <si>
    <t>SLT0011088-MJ-01</t>
    <phoneticPr fontId="6" type="noConversion"/>
  </si>
  <si>
    <t>驾驶员调角器上连接板落料冲孔</t>
    <phoneticPr fontId="6" type="noConversion"/>
  </si>
  <si>
    <t>驾驶员调角器上连接板翻边成型</t>
    <phoneticPr fontId="6" type="noConversion"/>
  </si>
  <si>
    <t>驾驶员调角器上连接板冲孔</t>
    <phoneticPr fontId="6" type="noConversion"/>
  </si>
  <si>
    <t>SLT0011088-MJ-02</t>
  </si>
  <si>
    <t>SLT0011088-MJ-03</t>
  </si>
  <si>
    <t>背板支撑板A落料</t>
    <phoneticPr fontId="6" type="noConversion"/>
  </si>
  <si>
    <t>背板支撑板A成型</t>
    <phoneticPr fontId="6" type="noConversion"/>
  </si>
  <si>
    <t>背板支撑板A翻边整形</t>
    <phoneticPr fontId="6" type="noConversion"/>
  </si>
  <si>
    <t>背板支撑板A冲孔</t>
    <phoneticPr fontId="6" type="noConversion"/>
  </si>
  <si>
    <t>SLT0011003-MJ-01</t>
    <phoneticPr fontId="6" type="noConversion"/>
  </si>
  <si>
    <t>SLT0011003-MJ-02</t>
  </si>
  <si>
    <t>SLT0011003-MJ-03</t>
  </si>
  <si>
    <t>SLT0011003-MJ-04</t>
  </si>
  <si>
    <t>沧州森德奥</t>
    <phoneticPr fontId="6" type="noConversion"/>
  </si>
  <si>
    <t>背板支撑板B落料冲孔</t>
    <phoneticPr fontId="6" type="noConversion"/>
  </si>
  <si>
    <t>背板支撑板B成型</t>
    <phoneticPr fontId="6" type="noConversion"/>
  </si>
  <si>
    <t>SLT0011004-MJ-01</t>
    <phoneticPr fontId="6" type="noConversion"/>
  </si>
  <si>
    <t>SLT0011004-MJ-02</t>
  </si>
  <si>
    <t>副驾背板支撑钣金A落料冲孔</t>
    <phoneticPr fontId="6" type="noConversion"/>
  </si>
  <si>
    <t>副驾背板支撑钣金A成型</t>
    <phoneticPr fontId="6" type="noConversion"/>
  </si>
  <si>
    <t>SLT0011042-MJ-01</t>
    <phoneticPr fontId="6" type="noConversion"/>
  </si>
  <si>
    <t>SLT0011042-MJ-02</t>
  </si>
  <si>
    <t>副驾背板支撑钣金C落料冲孔</t>
    <phoneticPr fontId="6" type="noConversion"/>
  </si>
  <si>
    <t>副驾背板支撑钣金C成型</t>
    <phoneticPr fontId="6" type="noConversion"/>
  </si>
  <si>
    <t>SLT0011046-MJ-01</t>
    <phoneticPr fontId="6" type="noConversion"/>
  </si>
  <si>
    <t>SLT0011046-MJ-02</t>
  </si>
  <si>
    <t>副驾背板支撑钣金B落料冲孔</t>
    <phoneticPr fontId="6" type="noConversion"/>
  </si>
  <si>
    <t>副驾背板支撑钣金B成型</t>
    <phoneticPr fontId="6" type="noConversion"/>
  </si>
  <si>
    <t>SLT0011048-MJ-01</t>
    <phoneticPr fontId="6" type="noConversion"/>
  </si>
  <si>
    <t>SLT0011048-MJ-02</t>
  </si>
  <si>
    <t>一级调节上连接板LH压型</t>
    <phoneticPr fontId="6" type="noConversion"/>
  </si>
  <si>
    <t>一级调节上连接板LH落料</t>
    <phoneticPr fontId="6" type="noConversion"/>
  </si>
  <si>
    <t>一级调节上连接板LH冲孔</t>
    <phoneticPr fontId="6" type="noConversion"/>
  </si>
  <si>
    <t>SLT0010895-MJ-01</t>
    <phoneticPr fontId="6" type="noConversion"/>
  </si>
  <si>
    <t>SLT0010895-MJ-02</t>
  </si>
  <si>
    <t>SLT0010895-MJ-03</t>
  </si>
  <si>
    <t>黄骅桥行</t>
    <phoneticPr fontId="6" type="noConversion"/>
  </si>
  <si>
    <t>二级调节解锁手柄落料</t>
    <phoneticPr fontId="6" type="noConversion"/>
  </si>
  <si>
    <t>二级调节解锁手柄压型</t>
    <phoneticPr fontId="6" type="noConversion"/>
  </si>
  <si>
    <t>二级调节解锁手柄冲孔</t>
    <phoneticPr fontId="6" type="noConversion"/>
  </si>
  <si>
    <t>SLT0010891-MJ-01</t>
    <phoneticPr fontId="6" type="noConversion"/>
  </si>
  <si>
    <t>SLT0010891-MJ-02</t>
  </si>
  <si>
    <t>SLT0010891-MJ-03</t>
  </si>
  <si>
    <t>副驾靠背调角限位片落料冲孔</t>
    <phoneticPr fontId="6" type="noConversion"/>
  </si>
  <si>
    <t>副驾靠背调角限位片成型</t>
    <phoneticPr fontId="6" type="noConversion"/>
  </si>
  <si>
    <t>SLT0011191-MJ-01</t>
    <phoneticPr fontId="6" type="noConversion"/>
  </si>
  <si>
    <t>SLT0011191-MJ-02</t>
  </si>
  <si>
    <t>靠背拉线解锁手柄落料冲孔</t>
    <phoneticPr fontId="6" type="noConversion"/>
  </si>
  <si>
    <t>靠背拉线解锁手柄成型</t>
    <phoneticPr fontId="6" type="noConversion"/>
  </si>
  <si>
    <t>SLT0011089-MJ-01</t>
    <phoneticPr fontId="6" type="noConversion"/>
  </si>
  <si>
    <t>SLT0011089-MJ-02</t>
  </si>
  <si>
    <t>小背背板支撑板D落料冲孔</t>
    <phoneticPr fontId="6" type="noConversion"/>
  </si>
  <si>
    <t>小背背板支撑板D成型</t>
    <phoneticPr fontId="6" type="noConversion"/>
  </si>
  <si>
    <t>黄骅源宏</t>
    <phoneticPr fontId="6" type="noConversion"/>
  </si>
  <si>
    <t>SLT0011105-MJ-01</t>
    <phoneticPr fontId="6" type="noConversion"/>
  </si>
  <si>
    <t>SLT0011105-MJ-02</t>
  </si>
  <si>
    <t>小背背板支撑板B落料冲孔</t>
    <phoneticPr fontId="6" type="noConversion"/>
  </si>
  <si>
    <t>小背背板支撑板B成型</t>
    <phoneticPr fontId="6" type="noConversion"/>
  </si>
  <si>
    <t>SLT0011109-MJ-01</t>
    <phoneticPr fontId="6" type="noConversion"/>
  </si>
  <si>
    <t>SLT0011109-MJ-02</t>
  </si>
  <si>
    <t>二级调节调角器上连接板LH落料冲孔</t>
    <phoneticPr fontId="6" type="noConversion"/>
  </si>
  <si>
    <t>二级调节调角器上连接板LH成型</t>
    <phoneticPr fontId="6" type="noConversion"/>
  </si>
  <si>
    <t>二级调节调角器上连接板LH冲孔</t>
    <phoneticPr fontId="6" type="noConversion"/>
  </si>
  <si>
    <t>SLT0010894-MJ-01</t>
    <phoneticPr fontId="6" type="noConversion"/>
  </si>
  <si>
    <t>SLT0010894-MJ-02</t>
  </si>
  <si>
    <t>SLT0010894-MJ-03</t>
  </si>
  <si>
    <t>安全上挂钩落料冲孔</t>
    <phoneticPr fontId="6" type="noConversion"/>
  </si>
  <si>
    <t>安全上挂钩压型1</t>
    <phoneticPr fontId="6" type="noConversion"/>
  </si>
  <si>
    <t>安全上挂钩压型2</t>
  </si>
  <si>
    <t>SLT0011308-MJ-01</t>
    <phoneticPr fontId="6" type="noConversion"/>
  </si>
  <si>
    <t>SLT0011308-MJ-02</t>
  </si>
  <si>
    <t>SLT0011308-MJ-03</t>
  </si>
  <si>
    <t>驾驶员座垫前固定支架落料</t>
    <phoneticPr fontId="6" type="noConversion"/>
  </si>
  <si>
    <t>驾驶员座垫前固定支架成型</t>
    <phoneticPr fontId="6" type="noConversion"/>
  </si>
  <si>
    <t>驾驶员座垫前固定支架整形</t>
    <phoneticPr fontId="6" type="noConversion"/>
  </si>
  <si>
    <t>驾驶员座垫前固定支架冲孔</t>
    <phoneticPr fontId="6" type="noConversion"/>
  </si>
  <si>
    <t>SLT0010955-MJ-01</t>
    <phoneticPr fontId="6" type="noConversion"/>
  </si>
  <si>
    <t>SLT0010955-MJ-02</t>
  </si>
  <si>
    <t>SLT0010955-MJ-03</t>
  </si>
  <si>
    <t>SLT0010955-MJ-04</t>
  </si>
  <si>
    <t>泊头新峰</t>
    <phoneticPr fontId="6" type="noConversion"/>
  </si>
  <si>
    <t>驾驶员座垫固定支架RH落料冲孔</t>
    <phoneticPr fontId="6" type="noConversion"/>
  </si>
  <si>
    <t>驾驶员座垫固定支架RH成型</t>
    <phoneticPr fontId="6" type="noConversion"/>
  </si>
  <si>
    <t>驾驶员座垫固定支架RH冲孔分离</t>
    <phoneticPr fontId="6" type="noConversion"/>
  </si>
  <si>
    <t>SLT0010956-MJ-01</t>
    <phoneticPr fontId="6" type="noConversion"/>
  </si>
  <si>
    <t>SLT0010956-MJ-02</t>
  </si>
  <si>
    <t>SLT0010956-MJ-03</t>
  </si>
  <si>
    <t>护盖挂接片拉延</t>
    <phoneticPr fontId="6" type="noConversion"/>
  </si>
  <si>
    <t>护盖挂接片修边冲孔1</t>
    <phoneticPr fontId="6" type="noConversion"/>
  </si>
  <si>
    <t>护盖挂接片修边冲孔2</t>
  </si>
  <si>
    <t>护盖挂接片修边1</t>
    <phoneticPr fontId="6" type="noConversion"/>
  </si>
  <si>
    <t>护盖挂接片修边2</t>
    <phoneticPr fontId="6" type="noConversion"/>
  </si>
  <si>
    <t>护盖挂接片翻边整形</t>
    <phoneticPr fontId="6" type="noConversion"/>
  </si>
  <si>
    <t>SLT0010959-MJ-01</t>
    <phoneticPr fontId="6" type="noConversion"/>
  </si>
  <si>
    <t>SLT0010959-MJ-02</t>
  </si>
  <si>
    <t>SLT0010959-MJ-03</t>
  </si>
  <si>
    <t>SLT0010959-MJ-04</t>
  </si>
  <si>
    <t>SLT0010959-MJ-05</t>
  </si>
  <si>
    <t>SLT0010959-MJ-06</t>
  </si>
  <si>
    <t>旋转轴固定钣金落料冲孔</t>
    <phoneticPr fontId="6" type="noConversion"/>
  </si>
  <si>
    <t>旋转轴固定钣金成型</t>
    <phoneticPr fontId="6" type="noConversion"/>
  </si>
  <si>
    <t>旋转轴固定钣金冲孔侧冲孔</t>
    <phoneticPr fontId="6" type="noConversion"/>
  </si>
  <si>
    <t>SLT0011099-MJ-01</t>
    <phoneticPr fontId="6" type="noConversion"/>
  </si>
  <si>
    <t>SLT0011099-MJ-02</t>
  </si>
  <si>
    <t>SLT0011099-MJ-03</t>
  </si>
  <si>
    <t>靠背复位卷簧限位支架落料</t>
    <phoneticPr fontId="6" type="noConversion"/>
  </si>
  <si>
    <t>靠背复位卷簧限位支架成型</t>
    <phoneticPr fontId="6" type="noConversion"/>
  </si>
  <si>
    <t>靠背复位卷簧限位支架翻边整形</t>
    <phoneticPr fontId="6" type="noConversion"/>
  </si>
  <si>
    <t>SLT0011493-MJ-01</t>
    <phoneticPr fontId="6" type="noConversion"/>
  </si>
  <si>
    <t>SLT0011493-MJ-02</t>
  </si>
  <si>
    <t>SLT0011493-MJ-03</t>
  </si>
  <si>
    <t>鹏宇兴业</t>
    <phoneticPr fontId="6" type="noConversion"/>
  </si>
  <si>
    <t>副架靠背骨架焊接总成一序</t>
  </si>
  <si>
    <t>SLT0010579-JJ-01</t>
  </si>
  <si>
    <t>副架靠背骨架焊接总成</t>
  </si>
  <si>
    <t>SLT0010579-JJ-02</t>
  </si>
  <si>
    <t>副驾左右侧调角器焊接总成</t>
  </si>
  <si>
    <t>SLT0010643-JJ-01</t>
  </si>
  <si>
    <t xml:space="preserve">中间靠背总成 </t>
  </si>
  <si>
    <t>SLT0010362-JJ-01</t>
  </si>
  <si>
    <t>靠背下连接总成</t>
  </si>
  <si>
    <t>SLT0010504/6801720X2001A-JJ-01</t>
  </si>
  <si>
    <t>副驾靠背骨架焊接总成</t>
  </si>
  <si>
    <t>SLT0010351-JJ-01</t>
  </si>
  <si>
    <t>驾驶员靠背上骨架焊接总成一序</t>
  </si>
  <si>
    <t>SLT0010403-JJ-01-1</t>
  </si>
  <si>
    <t>驾驶员靠背上骨架焊接总成</t>
  </si>
  <si>
    <t>SLT0010403-JJ-01</t>
  </si>
  <si>
    <t>已暂停开发</t>
    <phoneticPr fontId="6" type="noConversion"/>
  </si>
  <si>
    <t>靠背管架总成</t>
  </si>
  <si>
    <t>SLT0010892-JYJJ-01</t>
  </si>
  <si>
    <t>背管架焊接总成</t>
  </si>
  <si>
    <t>SLT0010996-JYJJ-01</t>
  </si>
  <si>
    <t>基础款背骨架焊接总成</t>
  </si>
  <si>
    <t>SLT0010995-JYJJ-01</t>
  </si>
  <si>
    <t>减震款背骨架焊接总成</t>
  </si>
  <si>
    <t>SLT0011249-JYJJ-01</t>
  </si>
  <si>
    <t>SLT0011201-JYJJ-01</t>
  </si>
  <si>
    <t>2060副驾小背焊接总成</t>
  </si>
  <si>
    <t>SLT0011097-JYJJ-01</t>
  </si>
  <si>
    <t>1880副驾小背焊接总成</t>
  </si>
  <si>
    <t>SLT0011164-JYJJ-01</t>
  </si>
  <si>
    <t>减震款调角器</t>
  </si>
  <si>
    <t>SLT0011250-JYJJ-01</t>
  </si>
  <si>
    <t>基础款调角器</t>
  </si>
  <si>
    <t>SLT0011320-JYJJ-01</t>
  </si>
  <si>
    <t>右调角器焊接总成</t>
  </si>
  <si>
    <t>SLT0011032-JYJJ-01</t>
  </si>
  <si>
    <t>小背左侧调角器焊接总成</t>
  </si>
  <si>
    <t>SLT0011086-JYJJ-01</t>
  </si>
  <si>
    <t>前横梁焊胎</t>
  </si>
  <si>
    <t>SLT0010928-JYJJ-01</t>
  </si>
  <si>
    <t>河北模具车间</t>
    <phoneticPr fontId="6" type="noConversion"/>
  </si>
  <si>
    <t>内绞架焊接总成</t>
  </si>
  <si>
    <t>SLT0010572-JJ-01</t>
  </si>
  <si>
    <t>绞架焊接总成</t>
  </si>
  <si>
    <t>SLT0010562-JJ-01</t>
  </si>
  <si>
    <t>驾驶员靠背焊接骨架总成</t>
  </si>
  <si>
    <t>SLT0010645-JJ-01</t>
  </si>
  <si>
    <t>驾驶员左侧调角器焊接总成</t>
  </si>
  <si>
    <t>SLT0010661-JJ-01</t>
  </si>
  <si>
    <t>下底板焊接总成</t>
  </si>
  <si>
    <t>SLT0010550-JJ-01</t>
  </si>
  <si>
    <t>上盖板焊接总成</t>
  </si>
  <si>
    <t>SLT0010551-JJ-01</t>
  </si>
  <si>
    <t>扶手支架</t>
  </si>
  <si>
    <t>SLT0010666-JYJJ-01</t>
  </si>
  <si>
    <t>驾驶员靠背弯管</t>
  </si>
  <si>
    <t>SLT0010751-MJ-01</t>
  </si>
  <si>
    <t>ZY2205</t>
    <phoneticPr fontId="6" type="noConversion"/>
  </si>
  <si>
    <t>轻卡减震应用</t>
  </si>
  <si>
    <t>靠背骨架焊接总成（荣昌造型）</t>
  </si>
  <si>
    <t>SLT0011230-JYJJ-01</t>
  </si>
  <si>
    <t>驾驶员靠背焊接总成（M4）</t>
  </si>
  <si>
    <t>SLT00111229-JYJJ-01</t>
  </si>
  <si>
    <t>后市场荣昌造型座垫发泡模具</t>
  </si>
  <si>
    <t>后市场荣昌造型靠背发泡模具</t>
  </si>
  <si>
    <t>发泡托架</t>
  </si>
  <si>
    <t>发泡托架</t>
    <phoneticPr fontId="6" type="noConversion"/>
  </si>
  <si>
    <t>发泡卡板</t>
  </si>
  <si>
    <t>发泡卡板</t>
    <phoneticPr fontId="6" type="noConversion"/>
  </si>
  <si>
    <t>合计</t>
    <phoneticPr fontId="6" type="noConversion"/>
  </si>
  <si>
    <t>统帅司机座发泡模具</t>
  </si>
  <si>
    <t>SLT0010350-MJ-01</t>
  </si>
  <si>
    <t>吕孝腾；2021.07</t>
  </si>
  <si>
    <t>统帅司机背发泡模具</t>
  </si>
  <si>
    <t>SLT0010349-MJ-01</t>
  </si>
  <si>
    <t>统帅副司机座发泡模具</t>
  </si>
  <si>
    <t>SLT0010396-MJ-01</t>
  </si>
  <si>
    <t>统帽副司机背发泡模具</t>
  </si>
  <si>
    <t>SLT0010358-MJ-01</t>
  </si>
  <si>
    <t>统帅副小背发泡模具</t>
  </si>
  <si>
    <t>SLT0010371-MJ-01</t>
  </si>
  <si>
    <t>SLT0010595-MJ-01</t>
  </si>
  <si>
    <t>吕孝腾；2021.10</t>
  </si>
  <si>
    <t>SLT0010613-MJ-01</t>
  </si>
  <si>
    <t>统帅副驾坐垫H2</t>
  </si>
  <si>
    <t>SLT0010396-MJ-02</t>
  </si>
  <si>
    <t>河北复制2022.01</t>
  </si>
  <si>
    <t>统帅副驾驶员靠背发泡模具H2</t>
  </si>
  <si>
    <t>SLT0010358-MJ-02</t>
  </si>
  <si>
    <t>统帅中间靠背发泡模具H2</t>
  </si>
  <si>
    <t>SLT0010371-MJ-02</t>
  </si>
  <si>
    <t>统帅驾驶员坐垫H2</t>
  </si>
  <si>
    <t>SLT0010350-SLT0010474-MJ-02</t>
  </si>
  <si>
    <t>统帅驾驶员靠背H2</t>
  </si>
  <si>
    <t>SLT0010349-SLT0010473-MJ-02</t>
  </si>
  <si>
    <t>统帅1880副驾靠背发泡模具</t>
  </si>
  <si>
    <t>统帅1880副驾座垫发泡模具</t>
  </si>
  <si>
    <t>SLT0010933/SLT0010999-MJ-01</t>
  </si>
  <si>
    <t>驾驶员靠背泡沫总成（非通风/通风）发泡模具</t>
  </si>
  <si>
    <t>SLT0010863/SLT0010864-MJ-01</t>
  </si>
  <si>
    <t>2060副驾驶员座垫泡沫总成发泡模具</t>
  </si>
  <si>
    <t>SLT0011125-MJ-01</t>
  </si>
  <si>
    <t>1880副驾驶员座垫泡沫总成发泡模具</t>
  </si>
  <si>
    <t>SLT0011174-MJ-01</t>
  </si>
  <si>
    <t>副驾驶员靠背泡沫总成发泡模具</t>
  </si>
  <si>
    <t>SLT0011061-MJ-01</t>
  </si>
  <si>
    <t>2060小背泡沫总成发泡模具</t>
  </si>
  <si>
    <t>SLT0011075-MJ-01</t>
  </si>
  <si>
    <t>1880小背泡沫总成发泡模具</t>
  </si>
  <si>
    <t>SLT0011158-MJ-01</t>
  </si>
  <si>
    <t>驾驶员靠背泡沫总成（非通风/通风）硬度托架</t>
  </si>
  <si>
    <t>SLT0010863/SLT0010864-TJ-01</t>
  </si>
  <si>
    <t>副驾驶员靠背泡沫总成发泡硬度托架</t>
  </si>
  <si>
    <t>SLT0011061-TJ-01</t>
  </si>
  <si>
    <t>2060/188小背泡沫总成硬度托架</t>
  </si>
  <si>
    <t>SLT0011158/SLT0011075-TJ</t>
  </si>
  <si>
    <t>驾驶员座垫泡沫总成(非通风/通风）发泡模具</t>
    <phoneticPr fontId="6" type="noConversion"/>
  </si>
  <si>
    <t>吕孝腾</t>
  </si>
  <si>
    <t>上海典亚</t>
  </si>
  <si>
    <t>减震轻卡舒适提升靠背发泡模具</t>
  </si>
  <si>
    <t>SLT0010748-MJ-01</t>
  </si>
  <si>
    <t>2022.05典亚</t>
  </si>
  <si>
    <t>减震轻卡舒适提升座垫发泡模具</t>
  </si>
  <si>
    <t>SLT0010761-MJ-01</t>
  </si>
  <si>
    <t>减震轻卡后市场靠背发泡模具</t>
  </si>
  <si>
    <t>SLT0010777-MJ-Z1</t>
  </si>
  <si>
    <t>上海典亚</t>
    <phoneticPr fontId="6" type="noConversion"/>
  </si>
  <si>
    <t>轻卡减震应用</t>
    <phoneticPr fontId="6" type="noConversion"/>
  </si>
  <si>
    <t>江阴长青</t>
    <phoneticPr fontId="6" type="noConversion"/>
  </si>
  <si>
    <t>采购工程师</t>
    <phoneticPr fontId="15" type="noConversion"/>
  </si>
  <si>
    <t>合同签订日期</t>
    <phoneticPr fontId="15" type="noConversion"/>
  </si>
  <si>
    <t>2021.11.19</t>
    <phoneticPr fontId="6" type="noConversion"/>
  </si>
  <si>
    <t>吴英格</t>
    <phoneticPr fontId="6" type="noConversion"/>
  </si>
  <si>
    <t>刘志富</t>
    <phoneticPr fontId="6" type="noConversion"/>
  </si>
  <si>
    <t>北京转移河北</t>
    <phoneticPr fontId="6" type="noConversion"/>
  </si>
  <si>
    <t>刘文政/吴英格</t>
    <phoneticPr fontId="6" type="noConversion"/>
  </si>
  <si>
    <t>周建</t>
    <phoneticPr fontId="6" type="noConversion"/>
  </si>
  <si>
    <t>5/4/1</t>
    <phoneticPr fontId="6" type="noConversion"/>
  </si>
  <si>
    <t>2021.10.11</t>
    <phoneticPr fontId="6" type="noConversion"/>
  </si>
  <si>
    <t>——</t>
  </si>
  <si>
    <t>鹏宇兴业</t>
  </si>
  <si>
    <t>驾驶员调角器手柄/副驾靠背解锁手柄注塑模具</t>
    <phoneticPr fontId="6" type="noConversion"/>
  </si>
  <si>
    <t>黄骅汇铭</t>
    <phoneticPr fontId="6" type="noConversion"/>
  </si>
  <si>
    <t>预付50%，剩余50%分别摊销至2种产品，各5万件</t>
  </si>
  <si>
    <t>2021.6.7</t>
    <phoneticPr fontId="6" type="noConversion"/>
  </si>
  <si>
    <t>吕家兴</t>
    <phoneticPr fontId="6" type="noConversion"/>
  </si>
  <si>
    <t>驾驶员头枕骨架泡沫总成</t>
    <phoneticPr fontId="6" type="noConversion"/>
  </si>
  <si>
    <t>轻卡驾驶室主座椅总成检具</t>
    <phoneticPr fontId="6" type="noConversion"/>
  </si>
  <si>
    <t>2021.7.13</t>
    <phoneticPr fontId="6" type="noConversion"/>
  </si>
  <si>
    <t>周建/吕家兴</t>
    <phoneticPr fontId="6" type="noConversion"/>
  </si>
  <si>
    <t>2080副座椅总成检具</t>
    <phoneticPr fontId="6" type="noConversion"/>
  </si>
  <si>
    <t>1880副座椅总成检具</t>
  </si>
  <si>
    <t>GR-TS1880-CF-001</t>
  </si>
  <si>
    <t>2021.9.15</t>
  </si>
  <si>
    <t>HBGHRC20210318</t>
  </si>
  <si>
    <t>副驾靠背骨架焊接总成检具</t>
  </si>
  <si>
    <t>GR-TS1880-CF-002</t>
  </si>
  <si>
    <t>副驾靠背主管检具</t>
  </si>
  <si>
    <t>GR-TS1880-CF-003</t>
  </si>
  <si>
    <t>副驾左侧调角器焊接总成检具</t>
  </si>
  <si>
    <t>GR-TS1880-CF-004</t>
  </si>
  <si>
    <t>副驾靠背左侧装车钣金焊接总成检具</t>
  </si>
  <si>
    <t>GR-TS1880-CF-005</t>
  </si>
  <si>
    <t>副驾右侧调角器焊接总成检具</t>
  </si>
  <si>
    <t>GR-TS1880-CF-006</t>
  </si>
  <si>
    <t>副驾座垫骨架总成检具</t>
  </si>
  <si>
    <t>GR-TS1880-CF-007</t>
  </si>
  <si>
    <t>驾驶员靠背上骨架焊接总成检具</t>
    <phoneticPr fontId="6" type="noConversion"/>
  </si>
  <si>
    <t>驾驶员座椅前横梁总成检具</t>
    <phoneticPr fontId="6" type="noConversion"/>
  </si>
  <si>
    <t>副驾驶靠背骨架焊接总成检具</t>
    <phoneticPr fontId="6" type="noConversion"/>
  </si>
  <si>
    <t>中间靠背骨架焊接总成检具</t>
    <phoneticPr fontId="6" type="noConversion"/>
  </si>
  <si>
    <t>副驾座椅骨架总成检具</t>
    <phoneticPr fontId="6" type="noConversion"/>
  </si>
  <si>
    <t>条码打印机</t>
    <phoneticPr fontId="6" type="noConversion"/>
  </si>
  <si>
    <t>合肥光码</t>
    <phoneticPr fontId="6" type="noConversion"/>
  </si>
  <si>
    <t>2022.6.2</t>
    <phoneticPr fontId="6" type="noConversion"/>
  </si>
  <si>
    <t>2022.6.7</t>
    <phoneticPr fontId="6" type="noConversion"/>
  </si>
  <si>
    <t>2022.6.6</t>
    <phoneticPr fontId="6" type="noConversion"/>
  </si>
  <si>
    <t>2022.6.3</t>
    <phoneticPr fontId="6" type="noConversion"/>
  </si>
  <si>
    <t>4种滑轨、拉手6个地脚</t>
  </si>
  <si>
    <t>SLT0010925
SLT0010926
SLT0010927
SLT0011267
SLT0011270</t>
  </si>
  <si>
    <t>滑轨模具</t>
  </si>
  <si>
    <t>文安德实</t>
  </si>
  <si>
    <t>2022.5.24</t>
    <phoneticPr fontId="6" type="noConversion"/>
  </si>
  <si>
    <t>纪内蒙</t>
    <phoneticPr fontId="6" type="noConversion"/>
  </si>
  <si>
    <t>预付50%，剩余82500分摊10万件</t>
    <phoneticPr fontId="6" type="noConversion"/>
  </si>
  <si>
    <t>靠背焊接骨架焊胎</t>
  </si>
  <si>
    <t>上盖板及下底板等</t>
  </si>
  <si>
    <t>河北利达金属制品集团有限公司</t>
  </si>
  <si>
    <t>上盖板及下底板模具预付30%，剩余70%分摊万件或3年。其余4套模具100%分摊至10万件产品或3年</t>
    <phoneticPr fontId="6" type="noConversion"/>
  </si>
  <si>
    <t>四管夹塑料模具</t>
  </si>
  <si>
    <t>黄骅市汇铭</t>
    <phoneticPr fontId="6" type="noConversion"/>
  </si>
  <si>
    <t>预付50%，剩余50%分摊至10万件或1年</t>
    <phoneticPr fontId="6" type="noConversion"/>
  </si>
  <si>
    <t>吕家兴</t>
  </si>
  <si>
    <t>一体头枕坐垫</t>
  </si>
  <si>
    <t>SLT0010673/72-MJ-Z1</t>
  </si>
  <si>
    <t>卡板</t>
  </si>
  <si>
    <t>SLT0010673/72-KB-01</t>
  </si>
  <si>
    <t>托架</t>
  </si>
  <si>
    <t>SLT0010673/72-TJ-01</t>
  </si>
  <si>
    <t>分体头枕坐垫</t>
  </si>
  <si>
    <t>SLT0010671/70-MJ-Z1</t>
  </si>
  <si>
    <t>SLT0010671/70-KB-01</t>
  </si>
  <si>
    <t>SLT0010671/70-TJ-01</t>
  </si>
  <si>
    <t>坐垫模具</t>
  </si>
  <si>
    <t>SLT0010299-MJ-Z1</t>
  </si>
  <si>
    <t>SLT0010299-KB-01</t>
  </si>
  <si>
    <t>SLT0010299-TJ-01</t>
  </si>
  <si>
    <t>2022.2.21</t>
  </si>
  <si>
    <t>李明/纪内蒙</t>
  </si>
  <si>
    <t>4/5/1</t>
  </si>
  <si>
    <t>4/5/1</t>
    <phoneticPr fontId="6" type="noConversion"/>
  </si>
  <si>
    <t>后背骨架总成检具</t>
  </si>
  <si>
    <t>GR-ZY2005-ECF-0-02</t>
  </si>
  <si>
    <t>铁丝网总成检具</t>
  </si>
  <si>
    <t>GR-ZY2005-ECF-0-03</t>
  </si>
  <si>
    <t>下底板焊接总成检具</t>
  </si>
  <si>
    <t>GR-ZY2005-ECF-0-04</t>
  </si>
  <si>
    <t>上盖板焊接总成检具</t>
  </si>
  <si>
    <t>GR-ZY2005-ECF-0-05</t>
  </si>
  <si>
    <t>绞架焊接总成检具</t>
  </si>
  <si>
    <t>GR-ZY2005-ECF-0-06</t>
  </si>
  <si>
    <t>支撑板检具</t>
  </si>
  <si>
    <t>GR-ZY2005-ECF-0-07</t>
  </si>
  <si>
    <t>2021年</t>
    <phoneticPr fontId="6" type="noConversion"/>
  </si>
  <si>
    <t>5/4/1</t>
  </si>
  <si>
    <t>勃辉</t>
    <phoneticPr fontId="6" type="noConversion"/>
  </si>
  <si>
    <t>2022年</t>
    <phoneticPr fontId="6" type="noConversion"/>
  </si>
  <si>
    <t>扣手螺钉堵盖</t>
  </si>
  <si>
    <t>解锁手柄</t>
  </si>
  <si>
    <t>解锁手柄固定座</t>
  </si>
  <si>
    <t>主驾二级调节左罩壳</t>
  </si>
  <si>
    <t>RCS0253-01</t>
  </si>
  <si>
    <t>RCS0253-03</t>
  </si>
  <si>
    <t>RCS0253-04</t>
  </si>
  <si>
    <t>RCS0253-14</t>
  </si>
  <si>
    <t>RCS0253-15</t>
  </si>
  <si>
    <t>主驾减震前端左侧安装脚罩
主驾减震前端右侧安装脚罩</t>
    <phoneticPr fontId="6" type="noConversion"/>
  </si>
  <si>
    <t>副驾左侧罩壳</t>
  </si>
  <si>
    <t>副驾驶员前端右侧安装脚罩</t>
  </si>
  <si>
    <t>副驾右侧罩壳</t>
  </si>
  <si>
    <t>副驾靠背解锁手柄</t>
  </si>
  <si>
    <t>副驾罩壳堵盖</t>
  </si>
  <si>
    <t>背板支撑块</t>
  </si>
  <si>
    <t>驾驶员前端左侧安装脚罩</t>
  </si>
  <si>
    <t>驾驶员前端右侧安装脚罩</t>
  </si>
  <si>
    <t>主驾靠背一级调节解锁手柄</t>
  </si>
  <si>
    <t>主驾右侧罩壳</t>
  </si>
  <si>
    <t>RCS0253-02</t>
  </si>
  <si>
    <t>RCS0253-05</t>
  </si>
  <si>
    <t>RCS0253-06</t>
  </si>
  <si>
    <t>RCS0253-07</t>
  </si>
  <si>
    <t>RCS0253-08</t>
  </si>
  <si>
    <t>RCS0253-09</t>
  </si>
  <si>
    <t>RCS0253-10</t>
  </si>
  <si>
    <t>RCS0253-11</t>
  </si>
  <si>
    <t>RCS0253-12</t>
  </si>
  <si>
    <t>RCS0253-13</t>
  </si>
  <si>
    <t>RCS0253-16</t>
  </si>
  <si>
    <t>主驾驶左侧大护板-无腰托孔
主驾驶左侧减震大罩壳-有腰托孔</t>
    <phoneticPr fontId="6" type="noConversion"/>
  </si>
  <si>
    <t>泰纳特斯</t>
    <phoneticPr fontId="6" type="noConversion"/>
  </si>
  <si>
    <t>座椅总成检具</t>
  </si>
  <si>
    <t>背骨架焊接总成检具</t>
  </si>
  <si>
    <t>副驾小背焊接总成检具</t>
  </si>
  <si>
    <t>座垫支撑焊接电泳总成检具</t>
  </si>
  <si>
    <t>主驾靠背弯管检具</t>
  </si>
  <si>
    <t>座垫骨架焊接总成检具</t>
  </si>
  <si>
    <t>副驾靠背管架检具</t>
  </si>
  <si>
    <t>GR-M4欧马可-CF-001</t>
  </si>
  <si>
    <t>GR-M4欧马可-CF-002</t>
  </si>
  <si>
    <t>GR-M4欧马可-CF-003</t>
  </si>
  <si>
    <t>GR-M4欧马可-CF-004</t>
  </si>
  <si>
    <t>GR-M4欧马可-CF-005</t>
  </si>
  <si>
    <t>GR-M4欧马可-CF-006</t>
  </si>
  <si>
    <t>GR-M4欧马可-CF-007</t>
  </si>
  <si>
    <t>GR-M4欧马可-CF-008</t>
  </si>
  <si>
    <t>GR-M4欧马可-CF-009</t>
  </si>
  <si>
    <t>GR-M4欧马可-CF-010</t>
  </si>
  <si>
    <t>统帅1880副驾靠背托架</t>
    <phoneticPr fontId="6" type="noConversion"/>
  </si>
  <si>
    <t>统帅1880副驾靠背卡板</t>
    <phoneticPr fontId="6" type="noConversion"/>
  </si>
  <si>
    <t>统帅1880副驾座垫托架</t>
    <phoneticPr fontId="6" type="noConversion"/>
  </si>
  <si>
    <t>统帅1880副驾座垫卡板</t>
    <phoneticPr fontId="6" type="noConversion"/>
  </si>
  <si>
    <t>吕孝腾</t>
    <phoneticPr fontId="6" type="noConversion"/>
  </si>
  <si>
    <t>统帅副司机座发泡模具修模</t>
    <phoneticPr fontId="6" type="noConversion"/>
  </si>
  <si>
    <t>统帅司机背发泡模具修模</t>
    <phoneticPr fontId="6" type="noConversion"/>
  </si>
  <si>
    <t>2021.6.17</t>
    <phoneticPr fontId="6" type="noConversion"/>
  </si>
  <si>
    <t>程丽宇</t>
    <phoneticPr fontId="6" type="noConversion"/>
  </si>
  <si>
    <t>立项书</t>
    <phoneticPr fontId="6" type="noConversion"/>
  </si>
  <si>
    <t>立项价格</t>
    <phoneticPr fontId="6" type="noConversion"/>
  </si>
  <si>
    <t>项目进度</t>
    <phoneticPr fontId="6" type="noConversion"/>
  </si>
  <si>
    <t>开口问题</t>
    <phoneticPr fontId="6" type="noConversion"/>
  </si>
  <si>
    <t>固定资产投资金额（含税）</t>
    <phoneticPr fontId="6" type="noConversion"/>
  </si>
  <si>
    <t>费用性支出</t>
    <phoneticPr fontId="6" type="noConversion"/>
  </si>
  <si>
    <t>合计支出</t>
    <phoneticPr fontId="6" type="noConversion"/>
  </si>
  <si>
    <t>实际供货量</t>
    <phoneticPr fontId="6" type="noConversion"/>
  </si>
  <si>
    <t>涉及图号</t>
    <phoneticPr fontId="6" type="noConversion"/>
  </si>
  <si>
    <t>2021.5</t>
    <phoneticPr fontId="6" type="noConversion"/>
  </si>
  <si>
    <t>已转产</t>
    <phoneticPr fontId="6" type="noConversion"/>
  </si>
  <si>
    <t xml:space="preserve">LZ161351000330
LZ161351000340
LG1613510160
LG1612510170
</t>
    <phoneticPr fontId="6" type="noConversion"/>
  </si>
  <si>
    <t xml:space="preserve">
</t>
    <phoneticPr fontId="6" type="noConversion"/>
  </si>
  <si>
    <t>福田轻卡</t>
    <phoneticPr fontId="6" type="noConversion"/>
  </si>
  <si>
    <t>福田智蓝</t>
    <phoneticPr fontId="6" type="noConversion"/>
  </si>
  <si>
    <t>立项预示产能</t>
    <phoneticPr fontId="6" type="noConversion"/>
  </si>
  <si>
    <t>光华荣昌集团2022-2024年研发项目</t>
    <phoneticPr fontId="6" type="noConversion"/>
  </si>
  <si>
    <t>K1升级</t>
    <phoneticPr fontId="6" type="noConversion"/>
  </si>
  <si>
    <t>ZY2104</t>
    <phoneticPr fontId="6" type="noConversion"/>
  </si>
  <si>
    <t>陕汽轻卡</t>
    <phoneticPr fontId="6" type="noConversion"/>
  </si>
  <si>
    <t>西安工厂</t>
    <phoneticPr fontId="6" type="noConversion"/>
  </si>
  <si>
    <t>J7F领途座椅</t>
  </si>
  <si>
    <t>ZY2320</t>
    <phoneticPr fontId="6" type="noConversion"/>
  </si>
  <si>
    <t>6800010LH26-C00</t>
    <phoneticPr fontId="6" type="noConversion"/>
  </si>
  <si>
    <t>2022.5</t>
    <phoneticPr fontId="6" type="noConversion"/>
  </si>
  <si>
    <t>商改</t>
    <phoneticPr fontId="6" type="noConversion"/>
  </si>
  <si>
    <t>一汽解放</t>
    <phoneticPr fontId="6" type="noConversion"/>
  </si>
  <si>
    <t>ZY2335</t>
    <phoneticPr fontId="6" type="noConversion"/>
  </si>
  <si>
    <t>2023.6</t>
    <phoneticPr fontId="6" type="noConversion"/>
  </si>
  <si>
    <t>ZY2337</t>
  </si>
  <si>
    <t>J6F及虎V车型座椅更换面料</t>
  </si>
  <si>
    <r>
      <rPr>
        <sz val="9"/>
        <color rgb="FF000000"/>
        <rFont val="宋体"/>
        <family val="3"/>
        <charset val="134"/>
      </rPr>
      <t>领途及</t>
    </r>
    <r>
      <rPr>
        <sz val="9"/>
        <color rgb="FF000000"/>
        <rFont val="DengXian-Regular"/>
        <family val="2"/>
      </rPr>
      <t>J6F</t>
    </r>
    <r>
      <rPr>
        <sz val="9"/>
        <color rgb="FF000000"/>
        <rFont val="宋体"/>
        <family val="3"/>
        <charset val="134"/>
      </rPr>
      <t>车型气囊减震座椅更改造型</t>
    </r>
    <phoneticPr fontId="6" type="noConversion"/>
  </si>
  <si>
    <t>ZY2335</t>
    <phoneticPr fontId="6" type="noConversion"/>
  </si>
  <si>
    <t>2023.10</t>
    <phoneticPr fontId="6" type="noConversion"/>
  </si>
  <si>
    <t>领途及J6F车型气囊减震座椅更改造型</t>
    <phoneticPr fontId="6" type="noConversion"/>
  </si>
  <si>
    <t>减震靠背发泡模具</t>
    <phoneticPr fontId="6" type="noConversion"/>
  </si>
  <si>
    <t>江阴长青</t>
    <phoneticPr fontId="6" type="noConversion"/>
  </si>
  <si>
    <t>ZY2260</t>
  </si>
  <si>
    <t>轻卡减振座椅降本规划项目</t>
  </si>
  <si>
    <t>ZY2205</t>
  </si>
  <si>
    <t>ZY2215</t>
  </si>
  <si>
    <t>乘用车气囊减震座椅项目</t>
  </si>
  <si>
    <t>ZY2226</t>
  </si>
  <si>
    <t>ZY2227</t>
  </si>
  <si>
    <t>ZY2229</t>
  </si>
  <si>
    <t>ZY2230</t>
  </si>
  <si>
    <t>ZY2232</t>
  </si>
  <si>
    <t>其他客户营销支持</t>
  </si>
  <si>
    <t>ZY2261</t>
  </si>
  <si>
    <t>山东多功能K1座椅项目</t>
  </si>
  <si>
    <t>ZY2325</t>
  </si>
  <si>
    <t>ZY2324</t>
  </si>
  <si>
    <t>北汽越野车（B40plus）出</t>
  </si>
  <si>
    <t>ZY2332</t>
  </si>
  <si>
    <t>北汽福田长沙汽车厂出口土</t>
  </si>
  <si>
    <t>福田长沙</t>
    <phoneticPr fontId="6" type="noConversion"/>
  </si>
  <si>
    <t>湖南株洲</t>
    <phoneticPr fontId="6" type="noConversion"/>
  </si>
  <si>
    <t>年度预算项目无项目立项书</t>
    <phoneticPr fontId="6" type="noConversion"/>
  </si>
  <si>
    <t>福田诸城</t>
    <phoneticPr fontId="6" type="noConversion"/>
  </si>
  <si>
    <t>福田诸城</t>
    <phoneticPr fontId="6" type="noConversion"/>
  </si>
  <si>
    <t>潍坊工厂</t>
    <phoneticPr fontId="6" type="noConversion"/>
  </si>
  <si>
    <t>陕汽客户营销支持</t>
    <phoneticPr fontId="6" type="noConversion"/>
  </si>
  <si>
    <t>福田客户营销支持</t>
    <phoneticPr fontId="6" type="noConversion"/>
  </si>
  <si>
    <t>重汽客户营销支持</t>
    <phoneticPr fontId="6" type="noConversion"/>
  </si>
  <si>
    <t>一汽客户营销支持</t>
    <phoneticPr fontId="6" type="noConversion"/>
  </si>
  <si>
    <t>北汽</t>
    <phoneticPr fontId="6" type="noConversion"/>
  </si>
  <si>
    <t>小批量生产</t>
    <phoneticPr fontId="6" type="noConversion"/>
  </si>
  <si>
    <t>C40D增加SBR</t>
    <phoneticPr fontId="6" type="noConversion"/>
  </si>
  <si>
    <t>C32B增加SBR</t>
    <phoneticPr fontId="6" type="noConversion"/>
  </si>
  <si>
    <t>2023.5.31</t>
    <phoneticPr fontId="6" type="noConversion"/>
  </si>
  <si>
    <t>K1座椅出口西亚</t>
    <phoneticPr fontId="6" type="noConversion"/>
  </si>
  <si>
    <t>2024.11</t>
    <phoneticPr fontId="6" type="noConversion"/>
  </si>
  <si>
    <t>暂停中</t>
    <phoneticPr fontId="6" type="noConversion"/>
  </si>
  <si>
    <t>P01000749
P01000747</t>
    <phoneticPr fontId="6" type="noConversion"/>
  </si>
  <si>
    <t>2023.5.30</t>
    <phoneticPr fontId="6" type="noConversion"/>
  </si>
  <si>
    <t>立项流程中</t>
    <phoneticPr fontId="6" type="noConversion"/>
  </si>
  <si>
    <t>ZY2419</t>
    <phoneticPr fontId="6" type="noConversion"/>
  </si>
  <si>
    <t>2024.11.30</t>
    <phoneticPr fontId="6" type="noConversion"/>
  </si>
  <si>
    <t>BZ17201510112
BZ17201510132
BZ17201510111
BZ17201510121
BZ17201510131
BZ17201510141</t>
    <phoneticPr fontId="6" type="noConversion"/>
  </si>
  <si>
    <t>K1681025001A0
K1681015001A0
K1681030208A0
K1681030703A0
K1681030902A0
K1681035019A0</t>
    <phoneticPr fontId="6" type="noConversion"/>
  </si>
  <si>
    <t>K0681010106A0
K0681020106A0
K068100000030
K068100000031
K068100000032</t>
    <phoneticPr fontId="6" type="noConversion"/>
  </si>
  <si>
    <t>X168100000023
X168100000024</t>
    <phoneticPr fontId="6" type="noConversion"/>
  </si>
  <si>
    <t>陕汽</t>
    <phoneticPr fontId="6" type="noConversion"/>
  </si>
  <si>
    <t>福田</t>
    <phoneticPr fontId="6" type="noConversion"/>
  </si>
  <si>
    <t>重汽</t>
    <phoneticPr fontId="6" type="noConversion"/>
  </si>
  <si>
    <t>一汽</t>
    <phoneticPr fontId="6" type="noConversion"/>
  </si>
  <si>
    <t>陕汽、福田、重汽、一汽</t>
    <phoneticPr fontId="6" type="noConversion"/>
  </si>
  <si>
    <t>陕汽、福田、重汽、一汽</t>
    <phoneticPr fontId="6" type="noConversion"/>
  </si>
  <si>
    <t>轻卡减振应用（福田、吉利</t>
    <phoneticPr fontId="6" type="noConversion"/>
  </si>
  <si>
    <t>福田、吉利</t>
    <phoneticPr fontId="6" type="noConversion"/>
  </si>
  <si>
    <t>北汽</t>
    <phoneticPr fontId="6" type="noConversion"/>
  </si>
  <si>
    <t>株洲工厂</t>
    <phoneticPr fontId="6" type="noConversion"/>
  </si>
  <si>
    <t>2025</t>
    <phoneticPr fontId="6" type="noConversion"/>
  </si>
  <si>
    <t>2025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</si>
</sst>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yyyy&quot;年&quot;m&quot;月&quot;d&quot;日&quot;;@"/>
    <numFmt numFmtId="177" formatCode="0_);[Red]\(0\)"/>
    <numFmt numFmtId="178" formatCode="0.00_);[Red]\(0.00\)"/>
  </numFmts>
  <fonts count="27">
    <font>
      <sz val="11"/>
      <color indexed="8"/>
      <name val="等线"/>
      <family val="2"/>
      <scheme val="minor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14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8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theme="1"/>
      <name val="Arial"/>
      <family val="2"/>
    </font>
    <font>
      <sz val="11"/>
      <color rgb="FF000000"/>
      <name val="宋体"/>
      <family val="3"/>
      <charset val="134"/>
    </font>
    <font>
      <sz val="9"/>
      <color indexed="8"/>
      <name val="微软雅黑"/>
      <family val="2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8"/>
      <name val="微软雅黑"/>
      <family val="2"/>
      <charset val="134"/>
    </font>
    <font>
      <u/>
      <sz val="11"/>
      <color theme="10"/>
      <name val="等线"/>
      <family val="2"/>
      <scheme val="minor"/>
    </font>
    <font>
      <u/>
      <sz val="9"/>
      <color theme="10"/>
      <name val="等线"/>
      <family val="2"/>
      <scheme val="minor"/>
    </font>
    <font>
      <sz val="9"/>
      <color theme="1"/>
      <name val="等线"/>
      <family val="3"/>
      <charset val="134"/>
      <scheme val="minor"/>
    </font>
    <font>
      <u/>
      <sz val="8"/>
      <color theme="10"/>
      <name val="等线"/>
      <family val="2"/>
      <scheme val="minor"/>
    </font>
    <font>
      <u/>
      <sz val="11"/>
      <color theme="10"/>
      <name val="等线"/>
      <family val="3"/>
      <charset val="134"/>
      <scheme val="minor"/>
    </font>
    <font>
      <sz val="8"/>
      <color theme="1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9"/>
      <color rgb="FF000000"/>
      <name val="DengXian-Regular"/>
      <family val="2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4" fillId="2" borderId="0">
      <alignment vertical="center"/>
    </xf>
    <xf numFmtId="43" fontId="4" fillId="2" borderId="0" applyFont="0" applyFill="0" applyBorder="0" applyAlignment="0" applyProtection="0">
      <alignment vertical="center"/>
    </xf>
    <xf numFmtId="0" fontId="12" fillId="2" borderId="0">
      <protection locked="0"/>
    </xf>
    <xf numFmtId="0" fontId="14" fillId="2" borderId="0">
      <alignment vertical="center"/>
    </xf>
    <xf numFmtId="43" fontId="12" fillId="2" borderId="0">
      <alignment vertical="top"/>
      <protection locked="0"/>
    </xf>
    <xf numFmtId="0" fontId="12" fillId="2" borderId="0">
      <protection locked="0"/>
    </xf>
    <xf numFmtId="0" fontId="12" fillId="2" borderId="0">
      <protection locked="0"/>
    </xf>
    <xf numFmtId="0" fontId="17" fillId="0" borderId="0" applyNumberFormat="0" applyFill="0" applyBorder="0" applyAlignment="0" applyProtection="0">
      <alignment vertical="center"/>
    </xf>
    <xf numFmtId="0" fontId="21" fillId="2" borderId="0" applyNumberForma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1" fillId="2" borderId="0" xfId="0" applyNumberFormat="1" applyFont="1" applyFill="1" applyAlignment="1">
      <alignment vertical="center"/>
    </xf>
    <xf numFmtId="0" fontId="0" fillId="0" borderId="0" xfId="0" applyNumberFormat="1" applyAlignment="1"/>
    <xf numFmtId="0" fontId="2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vertical="center"/>
    </xf>
    <xf numFmtId="176" fontId="2" fillId="2" borderId="0" xfId="0" applyNumberFormat="1" applyFont="1" applyFill="1" applyAlignment="1">
      <alignment horizontal="left" vertical="center"/>
    </xf>
    <xf numFmtId="0" fontId="4" fillId="2" borderId="0" xfId="1">
      <alignment vertical="center"/>
    </xf>
    <xf numFmtId="0" fontId="8" fillId="2" borderId="0" xfId="1" applyFont="1">
      <alignment vertical="center"/>
    </xf>
    <xf numFmtId="0" fontId="9" fillId="2" borderId="4" xfId="1" applyFont="1" applyBorder="1" applyAlignment="1">
      <alignment horizontal="center" vertical="center" wrapText="1"/>
    </xf>
    <xf numFmtId="0" fontId="3" fillId="2" borderId="3" xfId="1" applyFont="1" applyBorder="1" applyAlignment="1">
      <alignment horizontal="center" vertical="center" wrapText="1"/>
    </xf>
    <xf numFmtId="0" fontId="10" fillId="2" borderId="4" xfId="2" applyNumberFormat="1" applyFont="1" applyFill="1" applyBorder="1" applyAlignment="1" applyProtection="1">
      <alignment horizontal="center" vertical="center" wrapText="1"/>
    </xf>
    <xf numFmtId="0" fontId="10" fillId="2" borderId="4" xfId="1" applyFont="1" applyBorder="1" applyAlignment="1">
      <alignment horizontal="center" vertical="center"/>
    </xf>
    <xf numFmtId="0" fontId="8" fillId="2" borderId="4" xfId="1" applyFont="1" applyBorder="1" applyAlignment="1">
      <alignment horizontal="center" vertical="center"/>
    </xf>
    <xf numFmtId="0" fontId="11" fillId="2" borderId="4" xfId="1" applyFont="1" applyBorder="1" applyAlignment="1">
      <alignment horizontal="center" vertical="center"/>
    </xf>
    <xf numFmtId="49" fontId="3" fillId="2" borderId="4" xfId="1" applyNumberFormat="1" applyFont="1" applyBorder="1" applyAlignment="1">
      <alignment horizontal="center" vertical="center"/>
    </xf>
    <xf numFmtId="0" fontId="3" fillId="2" borderId="7" xfId="1" applyFont="1" applyBorder="1" applyAlignment="1">
      <alignment horizontal="center" vertical="center" wrapText="1"/>
    </xf>
    <xf numFmtId="177" fontId="8" fillId="2" borderId="0" xfId="1" applyNumberFormat="1" applyFont="1">
      <alignment vertical="center"/>
    </xf>
    <xf numFmtId="0" fontId="8" fillId="2" borderId="0" xfId="1" applyFont="1" applyAlignment="1">
      <alignment horizontal="center" vertical="center"/>
    </xf>
    <xf numFmtId="177" fontId="4" fillId="2" borderId="0" xfId="1" applyNumberFormat="1">
      <alignment vertical="center"/>
    </xf>
    <xf numFmtId="0" fontId="4" fillId="2" borderId="0" xfId="1" applyAlignment="1">
      <alignment horizontal="center" vertical="center"/>
    </xf>
    <xf numFmtId="0" fontId="2" fillId="2" borderId="4" xfId="5" applyNumberFormat="1" applyFont="1" applyBorder="1" applyAlignment="1" applyProtection="1">
      <alignment horizontal="center" vertical="center" wrapText="1"/>
    </xf>
    <xf numFmtId="0" fontId="8" fillId="2" borderId="0" xfId="1" applyFont="1" applyAlignment="1">
      <alignment vertical="center"/>
    </xf>
    <xf numFmtId="0" fontId="4" fillId="2" borderId="0" xfId="1" applyAlignment="1">
      <alignment vertical="center"/>
    </xf>
    <xf numFmtId="0" fontId="18" fillId="2" borderId="4" xfId="8" applyNumberFormat="1" applyFont="1" applyFill="1" applyBorder="1" applyAlignment="1" applyProtection="1">
      <alignment horizontal="center" vertical="center" wrapText="1"/>
    </xf>
    <xf numFmtId="0" fontId="19" fillId="2" borderId="0" xfId="1" applyFont="1" applyAlignment="1">
      <alignment horizontal="center" vertical="center"/>
    </xf>
    <xf numFmtId="0" fontId="16" fillId="2" borderId="0" xfId="4" applyFont="1" applyAlignment="1"/>
    <xf numFmtId="0" fontId="16" fillId="2" borderId="4" xfId="5" applyNumberFormat="1" applyFont="1" applyBorder="1" applyAlignment="1" applyProtection="1">
      <alignment horizontal="center" vertical="center" wrapText="1"/>
    </xf>
    <xf numFmtId="43" fontId="16" fillId="3" borderId="10" xfId="5" applyFont="1" applyFill="1" applyBorder="1" applyAlignment="1" applyProtection="1">
      <alignment vertical="center" wrapText="1"/>
    </xf>
    <xf numFmtId="0" fontId="16" fillId="2" borderId="11" xfId="5" applyNumberFormat="1" applyFont="1" applyBorder="1" applyAlignment="1" applyProtection="1">
      <alignment horizontal="center" vertical="center" wrapText="1"/>
    </xf>
    <xf numFmtId="0" fontId="16" fillId="2" borderId="0" xfId="4" applyFont="1" applyAlignment="1">
      <alignment wrapText="1"/>
    </xf>
    <xf numFmtId="0" fontId="16" fillId="2" borderId="0" xfId="4" applyFont="1">
      <alignment vertical="center"/>
    </xf>
    <xf numFmtId="43" fontId="16" fillId="4" borderId="10" xfId="5" applyFont="1" applyFill="1" applyBorder="1" applyAlignment="1" applyProtection="1">
      <alignment vertical="center" wrapText="1"/>
    </xf>
    <xf numFmtId="43" fontId="16" fillId="3" borderId="10" xfId="5" applyFont="1" applyFill="1" applyBorder="1" applyAlignment="1" applyProtection="1">
      <alignment horizontal="center" vertical="center" wrapText="1"/>
    </xf>
    <xf numFmtId="49" fontId="16" fillId="0" borderId="4" xfId="4" applyNumberFormat="1" applyFont="1" applyFill="1" applyBorder="1" applyAlignment="1">
      <alignment horizontal="center" vertical="center"/>
    </xf>
    <xf numFmtId="43" fontId="16" fillId="5" borderId="10" xfId="4" applyNumberFormat="1" applyFont="1" applyFill="1" applyBorder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/>
    </xf>
    <xf numFmtId="0" fontId="16" fillId="2" borderId="6" xfId="5" applyNumberFormat="1" applyFont="1" applyBorder="1" applyAlignment="1" applyProtection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0" fontId="16" fillId="2" borderId="0" xfId="4" applyFont="1" applyAlignment="1">
      <alignment horizontal="center"/>
    </xf>
    <xf numFmtId="0" fontId="22" fillId="2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/>
    </xf>
    <xf numFmtId="49" fontId="3" fillId="2" borderId="10" xfId="1" applyNumberFormat="1" applyFont="1" applyBorder="1" applyAlignment="1">
      <alignment horizontal="center" vertical="center" wrapText="1"/>
    </xf>
    <xf numFmtId="49" fontId="3" fillId="2" borderId="8" xfId="1" applyNumberFormat="1" applyFont="1" applyBorder="1" applyAlignment="1">
      <alignment horizontal="center" vertical="center" wrapText="1"/>
    </xf>
    <xf numFmtId="49" fontId="16" fillId="0" borderId="4" xfId="4" applyNumberFormat="1" applyFont="1" applyFill="1" applyBorder="1" applyAlignment="1">
      <alignment vertical="center"/>
    </xf>
    <xf numFmtId="49" fontId="16" fillId="0" borderId="4" xfId="4" applyNumberFormat="1" applyFont="1" applyFill="1" applyBorder="1">
      <alignment vertical="center"/>
    </xf>
    <xf numFmtId="0" fontId="16" fillId="6" borderId="10" xfId="5" applyNumberFormat="1" applyFont="1" applyFill="1" applyBorder="1" applyAlignment="1" applyProtection="1">
      <alignment horizontal="center" vertical="center" wrapText="1"/>
    </xf>
    <xf numFmtId="0" fontId="16" fillId="6" borderId="0" xfId="4" applyFont="1" applyFill="1" applyAlignment="1"/>
    <xf numFmtId="0" fontId="16" fillId="6" borderId="12" xfId="5" applyNumberFormat="1" applyFont="1" applyFill="1" applyBorder="1" applyAlignment="1" applyProtection="1">
      <alignment horizontal="center" vertical="center" wrapText="1"/>
    </xf>
    <xf numFmtId="43" fontId="16" fillId="6" borderId="10" xfId="5" applyFont="1" applyFill="1" applyBorder="1" applyAlignment="1" applyProtection="1">
      <alignment vertical="center" wrapText="1"/>
    </xf>
    <xf numFmtId="43" fontId="16" fillId="6" borderId="10" xfId="4" applyNumberFormat="1" applyFont="1" applyFill="1" applyBorder="1">
      <alignment vertical="center"/>
    </xf>
    <xf numFmtId="0" fontId="16" fillId="6" borderId="0" xfId="4" applyFont="1" applyFill="1">
      <alignment vertical="center"/>
    </xf>
    <xf numFmtId="0" fontId="16" fillId="0" borderId="0" xfId="4" applyFont="1" applyFill="1" applyAlignment="1"/>
    <xf numFmtId="43" fontId="16" fillId="6" borderId="10" xfId="5" applyFont="1" applyFill="1" applyBorder="1" applyAlignment="1" applyProtection="1">
      <alignment horizontal="center" vertical="center" wrapText="1"/>
    </xf>
    <xf numFmtId="43" fontId="16" fillId="6" borderId="10" xfId="4" applyNumberFormat="1" applyFont="1" applyFill="1" applyBorder="1" applyAlignment="1">
      <alignment horizontal="center" vertical="center"/>
    </xf>
    <xf numFmtId="0" fontId="16" fillId="6" borderId="11" xfId="5" applyNumberFormat="1" applyFont="1" applyFill="1" applyBorder="1" applyAlignment="1" applyProtection="1">
      <alignment horizontal="center" vertical="center" wrapText="1"/>
    </xf>
    <xf numFmtId="0" fontId="16" fillId="6" borderId="4" xfId="5" applyNumberFormat="1" applyFont="1" applyFill="1" applyBorder="1" applyAlignment="1" applyProtection="1">
      <alignment horizontal="center" vertical="center" wrapText="1"/>
    </xf>
    <xf numFmtId="0" fontId="16" fillId="0" borderId="0" xfId="4" applyFont="1" applyFill="1" applyAlignment="1">
      <alignment horizontal="left"/>
    </xf>
    <xf numFmtId="0" fontId="2" fillId="6" borderId="12" xfId="5" applyNumberFormat="1" applyFont="1" applyFill="1" applyBorder="1" applyAlignment="1" applyProtection="1">
      <alignment horizontal="center" vertical="center" wrapText="1"/>
    </xf>
    <xf numFmtId="49" fontId="16" fillId="2" borderId="4" xfId="4" applyNumberFormat="1" applyFont="1" applyBorder="1">
      <alignment vertical="center"/>
    </xf>
    <xf numFmtId="14" fontId="16" fillId="6" borderId="10" xfId="5" applyNumberFormat="1" applyFont="1" applyFill="1" applyBorder="1" applyAlignment="1" applyProtection="1">
      <alignment vertical="center" wrapText="1"/>
    </xf>
    <xf numFmtId="14" fontId="16" fillId="6" borderId="10" xfId="5" applyNumberFormat="1" applyFont="1" applyFill="1" applyBorder="1" applyAlignment="1" applyProtection="1">
      <alignment horizontal="left" vertical="center" wrapText="1"/>
    </xf>
    <xf numFmtId="43" fontId="16" fillId="6" borderId="10" xfId="5" applyFont="1" applyFill="1" applyBorder="1" applyAlignment="1" applyProtection="1">
      <alignment horizontal="left" vertical="center" wrapText="1"/>
    </xf>
    <xf numFmtId="49" fontId="16" fillId="0" borderId="4" xfId="4" applyNumberFormat="1" applyFont="1" applyFill="1" applyBorder="1" applyAlignment="1">
      <alignment horizontal="left" vertical="center"/>
    </xf>
    <xf numFmtId="49" fontId="16" fillId="2" borderId="4" xfId="4" applyNumberFormat="1" applyFont="1" applyBorder="1" applyAlignment="1">
      <alignment horizontal="left" vertical="center"/>
    </xf>
    <xf numFmtId="49" fontId="16" fillId="0" borderId="4" xfId="4" applyNumberFormat="1" applyFont="1" applyFill="1" applyBorder="1" applyAlignment="1">
      <alignment vertical="center" wrapText="1"/>
    </xf>
    <xf numFmtId="14" fontId="16" fillId="6" borderId="10" xfId="5" applyNumberFormat="1" applyFont="1" applyFill="1" applyBorder="1" applyAlignment="1" applyProtection="1">
      <alignment horizontal="center" vertical="center" wrapText="1"/>
    </xf>
    <xf numFmtId="0" fontId="16" fillId="0" borderId="4" xfId="4" applyFont="1" applyFill="1" applyBorder="1">
      <alignment vertical="center"/>
    </xf>
    <xf numFmtId="0" fontId="16" fillId="0" borderId="4" xfId="4" applyFont="1" applyFill="1" applyBorder="1" applyAlignment="1">
      <alignment horizontal="center" vertical="center"/>
    </xf>
    <xf numFmtId="0" fontId="8" fillId="2" borderId="4" xfId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10" fillId="2" borderId="4" xfId="1" applyNumberFormat="1" applyFont="1" applyBorder="1" applyAlignment="1">
      <alignment horizontal="center" vertical="center"/>
    </xf>
    <xf numFmtId="0" fontId="10" fillId="2" borderId="4" xfId="2" applyNumberFormat="1" applyFont="1" applyFill="1" applyBorder="1" applyAlignment="1" applyProtection="1">
      <alignment horizontal="center" vertical="center"/>
    </xf>
    <xf numFmtId="0" fontId="17" fillId="2" borderId="4" xfId="8" applyFill="1" applyBorder="1" applyAlignment="1">
      <alignment horizontal="center" vertical="center" wrapText="1"/>
    </xf>
    <xf numFmtId="49" fontId="3" fillId="2" borderId="4" xfId="3" applyNumberFormat="1" applyFont="1" applyBorder="1" applyAlignment="1" applyProtection="1">
      <alignment horizontal="center" vertical="center"/>
    </xf>
    <xf numFmtId="0" fontId="18" fillId="2" borderId="4" xfId="8" applyFont="1" applyFill="1" applyBorder="1" applyAlignment="1">
      <alignment horizontal="center" vertical="center" wrapText="1"/>
    </xf>
    <xf numFmtId="0" fontId="26" fillId="2" borderId="4" xfId="1" applyFont="1" applyBorder="1" applyAlignment="1">
      <alignment horizontal="center" vertical="center"/>
    </xf>
    <xf numFmtId="0" fontId="3" fillId="2" borderId="4" xfId="1" applyFont="1" applyBorder="1" applyAlignment="1">
      <alignment horizontal="center" vertical="center" wrapText="1"/>
    </xf>
    <xf numFmtId="177" fontId="3" fillId="2" borderId="17" xfId="1" applyNumberFormat="1" applyFont="1" applyBorder="1" applyAlignment="1">
      <alignment horizontal="center" vertical="center" wrapText="1"/>
    </xf>
    <xf numFmtId="178" fontId="10" fillId="2" borderId="18" xfId="1" applyNumberFormat="1" applyFon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49" fontId="7" fillId="2" borderId="16" xfId="1" applyNumberFormat="1" applyFont="1" applyBorder="1" applyAlignment="1">
      <alignment horizontal="center" vertical="center" wrapText="1"/>
    </xf>
    <xf numFmtId="49" fontId="7" fillId="2" borderId="18" xfId="1" applyNumberFormat="1" applyFont="1" applyBorder="1" applyAlignment="1">
      <alignment horizontal="center" vertical="center" wrapText="1"/>
    </xf>
    <xf numFmtId="0" fontId="7" fillId="2" borderId="15" xfId="1" applyFont="1" applyBorder="1" applyAlignment="1">
      <alignment horizontal="center" vertical="center" wrapText="1"/>
    </xf>
    <xf numFmtId="0" fontId="7" fillId="2" borderId="4" xfId="1" applyFont="1" applyBorder="1" applyAlignment="1">
      <alignment horizontal="center" vertical="center" wrapText="1"/>
    </xf>
    <xf numFmtId="0" fontId="5" fillId="2" borderId="0" xfId="1" applyFont="1" applyAlignment="1">
      <alignment horizontal="center" vertical="center"/>
    </xf>
    <xf numFmtId="0" fontId="5" fillId="2" borderId="0" xfId="1" applyFont="1" applyAlignment="1">
      <alignment horizontal="center" vertical="center" wrapText="1"/>
    </xf>
    <xf numFmtId="0" fontId="7" fillId="2" borderId="1" xfId="1" applyFont="1" applyBorder="1" applyAlignment="1">
      <alignment horizontal="center" vertical="center" wrapText="1"/>
    </xf>
    <xf numFmtId="0" fontId="7" fillId="2" borderId="3" xfId="1" applyFont="1" applyBorder="1" applyAlignment="1">
      <alignment horizontal="center" vertical="center" wrapText="1"/>
    </xf>
    <xf numFmtId="0" fontId="7" fillId="2" borderId="2" xfId="1" applyFont="1" applyBorder="1" applyAlignment="1">
      <alignment horizontal="center" vertical="center" wrapText="1"/>
    </xf>
    <xf numFmtId="0" fontId="7" fillId="2" borderId="10" xfId="1" applyFont="1" applyBorder="1" applyAlignment="1">
      <alignment horizontal="center" vertical="center" wrapText="1"/>
    </xf>
    <xf numFmtId="177" fontId="7" fillId="2" borderId="14" xfId="1" applyNumberFormat="1" applyFont="1" applyBorder="1" applyAlignment="1">
      <alignment horizontal="center" vertical="center" wrapText="1"/>
    </xf>
    <xf numFmtId="177" fontId="7" fillId="2" borderId="17" xfId="1" applyNumberFormat="1" applyFont="1" applyBorder="1" applyAlignment="1">
      <alignment horizontal="center" vertical="center" wrapText="1"/>
    </xf>
    <xf numFmtId="49" fontId="7" fillId="2" borderId="15" xfId="1" applyNumberFormat="1" applyFont="1" applyBorder="1" applyAlignment="1">
      <alignment horizontal="center" vertical="center" wrapText="1"/>
    </xf>
    <xf numFmtId="49" fontId="7" fillId="2" borderId="4" xfId="1" applyNumberFormat="1" applyFont="1" applyBorder="1" applyAlignment="1">
      <alignment horizontal="center" vertical="center" wrapText="1"/>
    </xf>
    <xf numFmtId="0" fontId="9" fillId="2" borderId="15" xfId="1" applyFont="1" applyBorder="1" applyAlignment="1">
      <alignment horizontal="center" vertical="center" wrapText="1"/>
    </xf>
    <xf numFmtId="0" fontId="9" fillId="2" borderId="4" xfId="1" applyFont="1" applyBorder="1" applyAlignment="1">
      <alignment horizontal="center" vertical="center" wrapText="1"/>
    </xf>
    <xf numFmtId="0" fontId="7" fillId="2" borderId="15" xfId="1" applyFont="1" applyBorder="1" applyAlignment="1">
      <alignment horizontal="center" vertical="center"/>
    </xf>
    <xf numFmtId="0" fontId="7" fillId="2" borderId="4" xfId="1" applyFont="1" applyBorder="1" applyAlignment="1">
      <alignment horizontal="center" vertical="center"/>
    </xf>
    <xf numFmtId="0" fontId="16" fillId="4" borderId="10" xfId="5" applyNumberFormat="1" applyFont="1" applyFill="1" applyBorder="1" applyAlignment="1" applyProtection="1">
      <alignment horizontal="center" vertical="center" wrapText="1"/>
    </xf>
    <xf numFmtId="0" fontId="16" fillId="4" borderId="12" xfId="5" applyNumberFormat="1" applyFont="1" applyFill="1" applyBorder="1" applyAlignment="1" applyProtection="1">
      <alignment horizontal="center" vertical="center" wrapText="1"/>
    </xf>
    <xf numFmtId="0" fontId="16" fillId="4" borderId="11" xfId="5" applyNumberFormat="1" applyFont="1" applyFill="1" applyBorder="1" applyAlignment="1" applyProtection="1">
      <alignment horizontal="center" vertical="center" wrapText="1"/>
    </xf>
    <xf numFmtId="49" fontId="16" fillId="2" borderId="6" xfId="4" applyNumberFormat="1" applyFont="1" applyBorder="1" applyAlignment="1">
      <alignment horizontal="center" vertical="top"/>
    </xf>
    <xf numFmtId="49" fontId="16" fillId="2" borderId="13" xfId="4" applyNumberFormat="1" applyFont="1" applyBorder="1" applyAlignment="1">
      <alignment horizontal="center" vertical="top"/>
    </xf>
    <xf numFmtId="49" fontId="16" fillId="2" borderId="5" xfId="4" applyNumberFormat="1" applyFont="1" applyBorder="1" applyAlignment="1">
      <alignment horizontal="center" vertical="top"/>
    </xf>
    <xf numFmtId="49" fontId="20" fillId="2" borderId="6" xfId="8" applyNumberFormat="1" applyFont="1" applyFill="1" applyBorder="1" applyAlignment="1">
      <alignment horizontal="center" vertical="top" wrapText="1"/>
    </xf>
    <xf numFmtId="49" fontId="20" fillId="2" borderId="13" xfId="8" applyNumberFormat="1" applyFont="1" applyFill="1" applyBorder="1" applyAlignment="1">
      <alignment horizontal="center" vertical="top" wrapText="1"/>
    </xf>
    <xf numFmtId="49" fontId="20" fillId="2" borderId="5" xfId="8" applyNumberFormat="1" applyFont="1" applyFill="1" applyBorder="1" applyAlignment="1">
      <alignment horizontal="center" vertical="top" wrapText="1"/>
    </xf>
    <xf numFmtId="49" fontId="16" fillId="2" borderId="6" xfId="4" applyNumberFormat="1" applyFont="1" applyBorder="1" applyAlignment="1">
      <alignment horizontal="center" vertical="top" wrapText="1"/>
    </xf>
    <xf numFmtId="49" fontId="16" fillId="2" borderId="13" xfId="4" applyNumberFormat="1" applyFont="1" applyBorder="1" applyAlignment="1">
      <alignment horizontal="center" vertical="top" wrapText="1"/>
    </xf>
    <xf numFmtId="49" fontId="16" fillId="2" borderId="5" xfId="4" applyNumberFormat="1" applyFont="1" applyBorder="1" applyAlignment="1">
      <alignment horizontal="center" vertical="top" wrapText="1"/>
    </xf>
    <xf numFmtId="0" fontId="16" fillId="5" borderId="10" xfId="5" applyNumberFormat="1" applyFont="1" applyFill="1" applyBorder="1" applyAlignment="1" applyProtection="1">
      <alignment horizontal="center" vertical="center" wrapText="1"/>
    </xf>
    <xf numFmtId="0" fontId="16" fillId="5" borderId="12" xfId="5" applyNumberFormat="1" applyFont="1" applyFill="1" applyBorder="1" applyAlignment="1" applyProtection="1">
      <alignment horizontal="center" vertical="center" wrapText="1"/>
    </xf>
    <xf numFmtId="0" fontId="16" fillId="5" borderId="11" xfId="5" applyNumberFormat="1" applyFont="1" applyFill="1" applyBorder="1" applyAlignment="1" applyProtection="1">
      <alignment horizontal="center" vertical="center" wrapText="1"/>
    </xf>
    <xf numFmtId="0" fontId="16" fillId="2" borderId="6" xfId="4" applyFont="1" applyBorder="1" applyAlignment="1">
      <alignment horizontal="center" vertical="center"/>
    </xf>
    <xf numFmtId="0" fontId="16" fillId="2" borderId="5" xfId="4" applyFont="1" applyBorder="1" applyAlignment="1">
      <alignment horizontal="center" vertical="center"/>
    </xf>
    <xf numFmtId="0" fontId="16" fillId="2" borderId="6" xfId="4" applyFont="1" applyBorder="1" applyAlignment="1">
      <alignment horizontal="center" vertical="center" wrapText="1"/>
    </xf>
    <xf numFmtId="0" fontId="16" fillId="2" borderId="5" xfId="4" applyFont="1" applyBorder="1" applyAlignment="1">
      <alignment horizontal="center" vertical="center" wrapText="1"/>
    </xf>
    <xf numFmtId="0" fontId="16" fillId="6" borderId="6" xfId="4" applyFont="1" applyFill="1" applyBorder="1" applyAlignment="1">
      <alignment horizontal="center" vertical="center"/>
    </xf>
    <xf numFmtId="0" fontId="16" fillId="6" borderId="5" xfId="4" applyFont="1" applyFill="1" applyBorder="1" applyAlignment="1">
      <alignment horizontal="center" vertical="center"/>
    </xf>
    <xf numFmtId="0" fontId="16" fillId="6" borderId="8" xfId="4" applyFont="1" applyFill="1" applyBorder="1" applyAlignment="1">
      <alignment horizontal="center" vertical="center" wrapText="1"/>
    </xf>
    <xf numFmtId="0" fontId="16" fillId="6" borderId="9" xfId="4" applyFont="1" applyFill="1" applyBorder="1" applyAlignment="1">
      <alignment horizontal="center" vertical="center" wrapText="1"/>
    </xf>
    <xf numFmtId="0" fontId="16" fillId="3" borderId="6" xfId="4" applyFont="1" applyFill="1" applyBorder="1" applyAlignment="1">
      <alignment horizontal="center" vertical="center"/>
    </xf>
    <xf numFmtId="0" fontId="16" fillId="3" borderId="5" xfId="4" applyFont="1" applyFill="1" applyBorder="1" applyAlignment="1">
      <alignment horizontal="center" vertical="center"/>
    </xf>
    <xf numFmtId="0" fontId="16" fillId="0" borderId="6" xfId="4" applyFont="1" applyFill="1" applyBorder="1" applyAlignment="1">
      <alignment horizontal="left" vertical="center"/>
    </xf>
    <xf numFmtId="0" fontId="16" fillId="0" borderId="5" xfId="4" applyFont="1" applyFill="1" applyBorder="1" applyAlignment="1">
      <alignment horizontal="left" vertical="center"/>
    </xf>
    <xf numFmtId="0" fontId="16" fillId="0" borderId="6" xfId="4" applyFont="1" applyFill="1" applyBorder="1" applyAlignment="1">
      <alignment horizontal="center" vertical="center"/>
    </xf>
    <xf numFmtId="0" fontId="16" fillId="0" borderId="5" xfId="4" applyFont="1" applyFill="1" applyBorder="1" applyAlignment="1">
      <alignment horizontal="center" vertical="center"/>
    </xf>
    <xf numFmtId="49" fontId="17" fillId="2" borderId="6" xfId="8" applyNumberFormat="1" applyFill="1" applyBorder="1" applyAlignment="1">
      <alignment horizontal="center" vertical="top" wrapText="1"/>
    </xf>
    <xf numFmtId="49" fontId="17" fillId="2" borderId="13" xfId="8" applyNumberFormat="1" applyFill="1" applyBorder="1" applyAlignment="1">
      <alignment horizontal="center" vertical="top" wrapText="1"/>
    </xf>
    <xf numFmtId="49" fontId="17" fillId="2" borderId="5" xfId="8" applyNumberFormat="1" applyFill="1" applyBorder="1" applyAlignment="1">
      <alignment horizontal="center" vertical="top" wrapText="1"/>
    </xf>
    <xf numFmtId="0" fontId="16" fillId="3" borderId="8" xfId="4" applyFont="1" applyFill="1" applyBorder="1" applyAlignment="1">
      <alignment horizontal="center" vertical="center"/>
    </xf>
    <xf numFmtId="0" fontId="16" fillId="3" borderId="9" xfId="4" applyFont="1" applyFill="1" applyBorder="1" applyAlignment="1">
      <alignment horizontal="center" vertical="center"/>
    </xf>
    <xf numFmtId="0" fontId="16" fillId="6" borderId="8" xfId="4" applyFont="1" applyFill="1" applyBorder="1" applyAlignment="1">
      <alignment horizontal="center" vertical="center"/>
    </xf>
    <xf numFmtId="0" fontId="16" fillId="6" borderId="9" xfId="4" applyFont="1" applyFill="1" applyBorder="1" applyAlignment="1">
      <alignment horizontal="center" vertical="center"/>
    </xf>
    <xf numFmtId="177" fontId="3" fillId="2" borderId="19" xfId="1" applyNumberFormat="1" applyFont="1" applyBorder="1" applyAlignment="1">
      <alignment horizontal="center" vertical="center" wrapText="1"/>
    </xf>
    <xf numFmtId="0" fontId="10" fillId="2" borderId="5" xfId="2" applyNumberFormat="1" applyFont="1" applyFill="1" applyBorder="1" applyAlignment="1" applyProtection="1">
      <alignment horizontal="center" vertical="center" wrapText="1"/>
    </xf>
    <xf numFmtId="0" fontId="17" fillId="2" borderId="5" xfId="8" applyFill="1" applyBorder="1" applyAlignment="1">
      <alignment horizontal="center" vertical="center" wrapText="1"/>
    </xf>
    <xf numFmtId="0" fontId="8" fillId="2" borderId="5" xfId="1" applyFont="1" applyBorder="1" applyAlignment="1">
      <alignment horizontal="center" vertical="center"/>
    </xf>
    <xf numFmtId="0" fontId="11" fillId="2" borderId="5" xfId="1" applyFont="1" applyBorder="1" applyAlignment="1">
      <alignment horizontal="center" vertical="center"/>
    </xf>
    <xf numFmtId="0" fontId="26" fillId="2" borderId="5" xfId="1" applyFont="1" applyBorder="1" applyAlignment="1">
      <alignment horizontal="center" vertical="center"/>
    </xf>
    <xf numFmtId="49" fontId="3" fillId="2" borderId="5" xfId="3" applyNumberFormat="1" applyFont="1" applyBorder="1" applyAlignment="1" applyProtection="1">
      <alignment horizontal="center" vertical="center"/>
    </xf>
    <xf numFmtId="49" fontId="3" fillId="2" borderId="5" xfId="1" applyNumberFormat="1" applyFont="1" applyBorder="1" applyAlignment="1">
      <alignment horizontal="center" vertical="center"/>
    </xf>
    <xf numFmtId="0" fontId="10" fillId="2" borderId="5" xfId="1" applyFont="1" applyBorder="1" applyAlignment="1">
      <alignment horizontal="center" vertical="center"/>
    </xf>
    <xf numFmtId="178" fontId="10" fillId="2" borderId="5" xfId="1" applyNumberFormat="1" applyFon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49" fontId="3" fillId="2" borderId="4" xfId="1" applyNumberFormat="1" applyFont="1" applyBorder="1" applyAlignment="1">
      <alignment horizontal="center" vertical="center" wrapText="1"/>
    </xf>
  </cellXfs>
  <cellStyles count="10">
    <cellStyle name="常规" xfId="0" builtinId="0"/>
    <cellStyle name="常规 2" xfId="1"/>
    <cellStyle name="常规 3" xfId="4"/>
    <cellStyle name="常规 3 2" xfId="6"/>
    <cellStyle name="常规 4" xfId="7"/>
    <cellStyle name="常规 5" xfId="3"/>
    <cellStyle name="超链接" xfId="8" builtinId="8"/>
    <cellStyle name="超链接 2" xfId="9"/>
    <cellStyle name="千位分隔 2" xfId="2"/>
    <cellStyle name="千位分隔 3" xfId="5"/>
  </cellStyles>
  <dxfs count="70"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4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390814</xdr:colOff>
          <xdr:row>3</xdr:row>
          <xdr:rowOff>102177</xdr:rowOff>
        </xdr:from>
        <xdr:to>
          <xdr:col>12</xdr:col>
          <xdr:colOff>1108364</xdr:colOff>
          <xdr:row>3</xdr:row>
          <xdr:rowOff>641927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395432</xdr:colOff>
          <xdr:row>4</xdr:row>
          <xdr:rowOff>505691</xdr:rowOff>
        </xdr:from>
        <xdr:to>
          <xdr:col>12</xdr:col>
          <xdr:colOff>1112982</xdr:colOff>
          <xdr:row>4</xdr:row>
          <xdr:rowOff>1039091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4</xdr:row>
          <xdr:rowOff>406400</xdr:rowOff>
        </xdr:from>
        <xdr:to>
          <xdr:col>16</xdr:col>
          <xdr:colOff>1028700</xdr:colOff>
          <xdr:row>4</xdr:row>
          <xdr:rowOff>1092200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380424</xdr:colOff>
          <xdr:row>6</xdr:row>
          <xdr:rowOff>213014</xdr:rowOff>
        </xdr:from>
        <xdr:to>
          <xdr:col>12</xdr:col>
          <xdr:colOff>1097974</xdr:colOff>
          <xdr:row>6</xdr:row>
          <xdr:rowOff>822614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16</xdr:col>
      <xdr:colOff>72573</xdr:colOff>
      <xdr:row>6</xdr:row>
      <xdr:rowOff>90714</xdr:rowOff>
    </xdr:from>
    <xdr:to>
      <xdr:col>16</xdr:col>
      <xdr:colOff>1143001</xdr:colOff>
      <xdr:row>6</xdr:row>
      <xdr:rowOff>1170214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1716" y="3320143"/>
          <a:ext cx="1070428" cy="1079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364259</xdr:colOff>
          <xdr:row>7</xdr:row>
          <xdr:rowOff>288637</xdr:rowOff>
        </xdr:from>
        <xdr:to>
          <xdr:col>12</xdr:col>
          <xdr:colOff>1081809</xdr:colOff>
          <xdr:row>7</xdr:row>
          <xdr:rowOff>860137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327891</xdr:colOff>
          <xdr:row>8</xdr:row>
          <xdr:rowOff>203200</xdr:rowOff>
        </xdr:from>
        <xdr:to>
          <xdr:col>12</xdr:col>
          <xdr:colOff>1045441</xdr:colOff>
          <xdr:row>8</xdr:row>
          <xdr:rowOff>1041400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425450</xdr:colOff>
          <xdr:row>9</xdr:row>
          <xdr:rowOff>298450</xdr:rowOff>
        </xdr:from>
        <xdr:to>
          <xdr:col>12</xdr:col>
          <xdr:colOff>1136650</xdr:colOff>
          <xdr:row>9</xdr:row>
          <xdr:rowOff>1079500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16</xdr:col>
      <xdr:colOff>45357</xdr:colOff>
      <xdr:row>9</xdr:row>
      <xdr:rowOff>45356</xdr:rowOff>
    </xdr:from>
    <xdr:to>
      <xdr:col>16</xdr:col>
      <xdr:colOff>1233712</xdr:colOff>
      <xdr:row>9</xdr:row>
      <xdr:rowOff>1142999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12000" y="6921499"/>
          <a:ext cx="1188357" cy="10976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397741</xdr:colOff>
          <xdr:row>5</xdr:row>
          <xdr:rowOff>381577</xdr:rowOff>
        </xdr:from>
        <xdr:to>
          <xdr:col>12</xdr:col>
          <xdr:colOff>1115291</xdr:colOff>
          <xdr:row>5</xdr:row>
          <xdr:rowOff>1080077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16</xdr:col>
      <xdr:colOff>1</xdr:colOff>
      <xdr:row>5</xdr:row>
      <xdr:rowOff>0</xdr:rowOff>
    </xdr:from>
    <xdr:to>
      <xdr:col>16</xdr:col>
      <xdr:colOff>1170215</xdr:colOff>
      <xdr:row>5</xdr:row>
      <xdr:rowOff>1415142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99072" y="3229429"/>
          <a:ext cx="1170214" cy="141514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355600</xdr:colOff>
          <xdr:row>13</xdr:row>
          <xdr:rowOff>196850</xdr:rowOff>
        </xdr:from>
        <xdr:to>
          <xdr:col>12</xdr:col>
          <xdr:colOff>1162050</xdr:colOff>
          <xdr:row>13</xdr:row>
          <xdr:rowOff>869950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367145</xdr:colOff>
          <xdr:row>11</xdr:row>
          <xdr:rowOff>305953</xdr:rowOff>
        </xdr:from>
        <xdr:to>
          <xdr:col>12</xdr:col>
          <xdr:colOff>1265264</xdr:colOff>
          <xdr:row>11</xdr:row>
          <xdr:rowOff>854362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12</xdr:col>
      <xdr:colOff>369000</xdr:colOff>
      <xdr:row>10</xdr:row>
      <xdr:rowOff>357908</xdr:rowOff>
    </xdr:from>
    <xdr:to>
      <xdr:col>12</xdr:col>
      <xdr:colOff>1391510</xdr:colOff>
      <xdr:row>10</xdr:row>
      <xdr:rowOff>1254661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40636" y="10067635"/>
          <a:ext cx="1022510" cy="89675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311150</xdr:colOff>
          <xdr:row>15</xdr:row>
          <xdr:rowOff>260350</xdr:rowOff>
        </xdr:from>
        <xdr:to>
          <xdr:col>12</xdr:col>
          <xdr:colOff>1181100</xdr:colOff>
          <xdr:row>15</xdr:row>
          <xdr:rowOff>1060450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330200</xdr:colOff>
          <xdr:row>14</xdr:row>
          <xdr:rowOff>88900</xdr:rowOff>
        </xdr:from>
        <xdr:to>
          <xdr:col>12</xdr:col>
          <xdr:colOff>1270000</xdr:colOff>
          <xdr:row>14</xdr:row>
          <xdr:rowOff>863600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Excel____1.xlsx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7.bin"/><Relationship Id="rId26" Type="http://schemas.openxmlformats.org/officeDocument/2006/relationships/oleObject" Target="../embeddings/oleObject11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4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6.bin"/><Relationship Id="rId20" Type="http://schemas.openxmlformats.org/officeDocument/2006/relationships/oleObject" Target="../embeddings/oleObject8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0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3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5.bin"/><Relationship Id="rId22" Type="http://schemas.openxmlformats.org/officeDocument/2006/relationships/oleObject" Target="../embeddings/oleObject9.bin"/><Relationship Id="rId27" Type="http://schemas.openxmlformats.org/officeDocument/2006/relationships/image" Target="../media/image12.e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Z28"/>
  <sheetViews>
    <sheetView tabSelected="1" topLeftCell="C1" zoomScale="55" zoomScaleNormal="55" workbookViewId="0">
      <pane xSplit="3" ySplit="3" topLeftCell="F4" activePane="bottomRight" state="frozen"/>
      <selection pane="topRight"/>
      <selection pane="bottomLeft"/>
      <selection pane="bottomRight" activeCell="Z31" sqref="Z31"/>
    </sheetView>
  </sheetViews>
  <sheetFormatPr defaultColWidth="8.25" defaultRowHeight="14" outlineLevelCol="1"/>
  <cols>
    <col min="1" max="1" width="4.08203125" style="6" customWidth="1"/>
    <col min="2" max="2" width="6.83203125" style="6" customWidth="1"/>
    <col min="3" max="3" width="5" style="18" customWidth="1"/>
    <col min="4" max="4" width="7" style="19" customWidth="1"/>
    <col min="5" max="5" width="29.1640625" style="24" customWidth="1"/>
    <col min="6" max="6" width="11.33203125" style="19" hidden="1" customWidth="1" outlineLevel="1"/>
    <col min="7" max="12" width="4.25" style="19" hidden="1" customWidth="1" outlineLevel="1"/>
    <col min="13" max="13" width="21.6640625" style="19" customWidth="1" outlineLevel="1"/>
    <col min="14" max="14" width="18.75" style="19" customWidth="1"/>
    <col min="15" max="15" width="13.1640625" style="19" customWidth="1"/>
    <col min="16" max="16" width="11.08203125" style="19" customWidth="1"/>
    <col min="17" max="17" width="18.33203125" style="19" customWidth="1"/>
    <col min="18" max="18" width="12.5" style="22" customWidth="1" collapsed="1"/>
    <col min="19" max="19" width="9.08203125" style="22" customWidth="1"/>
    <col min="20" max="20" width="9.58203125" style="22" customWidth="1"/>
    <col min="21" max="21" width="8.5" style="6" customWidth="1"/>
    <col min="22" max="22" width="10.6640625" style="6" customWidth="1"/>
    <col min="23" max="23" width="8.5" style="6" customWidth="1"/>
    <col min="24" max="24" width="24.25" style="19" customWidth="1"/>
    <col min="25" max="25" width="15.58203125" style="19" customWidth="1"/>
    <col min="26" max="26" width="15.6640625" style="6" customWidth="1"/>
    <col min="27" max="16384" width="8.25" style="6"/>
  </cols>
  <sheetData>
    <row r="1" spans="1:26" ht="34.5" customHeight="1" thickBot="1">
      <c r="A1" s="89" t="s">
        <v>616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90"/>
      <c r="S1" s="90"/>
      <c r="T1" s="90"/>
      <c r="U1" s="89"/>
      <c r="V1" s="89"/>
      <c r="W1" s="89"/>
    </row>
    <row r="2" spans="1:26" s="7" customFormat="1" ht="15" customHeight="1" thickTop="1">
      <c r="A2" s="91" t="s">
        <v>22</v>
      </c>
      <c r="B2" s="93" t="s">
        <v>23</v>
      </c>
      <c r="C2" s="95" t="s">
        <v>24</v>
      </c>
      <c r="D2" s="87" t="s">
        <v>25</v>
      </c>
      <c r="E2" s="87" t="s">
        <v>26</v>
      </c>
      <c r="F2" s="87" t="s">
        <v>27</v>
      </c>
      <c r="G2" s="87" t="s">
        <v>28</v>
      </c>
      <c r="H2" s="87"/>
      <c r="I2" s="87"/>
      <c r="J2" s="87"/>
      <c r="K2" s="87"/>
      <c r="L2" s="87"/>
      <c r="M2" s="99" t="s">
        <v>600</v>
      </c>
      <c r="N2" s="87" t="s">
        <v>615</v>
      </c>
      <c r="O2" s="87" t="s">
        <v>607</v>
      </c>
      <c r="P2" s="87" t="s">
        <v>601</v>
      </c>
      <c r="Q2" s="87" t="s">
        <v>608</v>
      </c>
      <c r="R2" s="101" t="s">
        <v>29</v>
      </c>
      <c r="S2" s="101" t="s">
        <v>602</v>
      </c>
      <c r="T2" s="101" t="s">
        <v>603</v>
      </c>
      <c r="U2" s="97" t="s">
        <v>30</v>
      </c>
      <c r="V2" s="97" t="s">
        <v>31</v>
      </c>
      <c r="W2" s="97" t="s">
        <v>32</v>
      </c>
      <c r="X2" s="97" t="s">
        <v>604</v>
      </c>
      <c r="Y2" s="97" t="s">
        <v>605</v>
      </c>
      <c r="Z2" s="85" t="s">
        <v>606</v>
      </c>
    </row>
    <row r="3" spans="1:26" s="7" customFormat="1" ht="15" customHeight="1">
      <c r="A3" s="92"/>
      <c r="B3" s="94"/>
      <c r="C3" s="96"/>
      <c r="D3" s="88"/>
      <c r="E3" s="88"/>
      <c r="F3" s="88"/>
      <c r="G3" s="8" t="s">
        <v>33</v>
      </c>
      <c r="H3" s="8" t="s">
        <v>34</v>
      </c>
      <c r="I3" s="8" t="s">
        <v>35</v>
      </c>
      <c r="J3" s="8" t="s">
        <v>36</v>
      </c>
      <c r="K3" s="8" t="s">
        <v>37</v>
      </c>
      <c r="L3" s="8" t="s">
        <v>38</v>
      </c>
      <c r="M3" s="100"/>
      <c r="N3" s="88"/>
      <c r="O3" s="88"/>
      <c r="P3" s="88"/>
      <c r="Q3" s="88"/>
      <c r="R3" s="102"/>
      <c r="S3" s="102"/>
      <c r="T3" s="102"/>
      <c r="U3" s="98"/>
      <c r="V3" s="98"/>
      <c r="W3" s="98"/>
      <c r="X3" s="98"/>
      <c r="Y3" s="98"/>
      <c r="Z3" s="86"/>
    </row>
    <row r="4" spans="1:26" s="7" customFormat="1" ht="62.5" customHeight="1">
      <c r="A4" s="9">
        <f t="shared" ref="A4:A11" si="0">ROW()-3</f>
        <v>1</v>
      </c>
      <c r="B4" s="45" t="s">
        <v>39</v>
      </c>
      <c r="C4" s="82">
        <f t="shared" ref="C4:C27" si="1">ROW()-3</f>
        <v>1</v>
      </c>
      <c r="D4" s="10" t="s">
        <v>62</v>
      </c>
      <c r="E4" s="23" t="s">
        <v>61</v>
      </c>
      <c r="F4" s="12" t="s">
        <v>46</v>
      </c>
      <c r="G4" s="13" t="s">
        <v>40</v>
      </c>
      <c r="H4" s="13" t="s">
        <v>40</v>
      </c>
      <c r="I4" s="13" t="s">
        <v>40</v>
      </c>
      <c r="J4" s="13" t="s">
        <v>40</v>
      </c>
      <c r="K4" s="13" t="s">
        <v>40</v>
      </c>
      <c r="L4" s="12"/>
      <c r="M4" s="12"/>
      <c r="N4" s="12">
        <v>80000</v>
      </c>
      <c r="O4" s="12"/>
      <c r="P4" s="12">
        <v>900</v>
      </c>
      <c r="Q4" s="72" t="s">
        <v>611</v>
      </c>
      <c r="R4" s="14" t="s">
        <v>609</v>
      </c>
      <c r="S4" s="14" t="s">
        <v>610</v>
      </c>
      <c r="T4" s="14"/>
      <c r="U4" s="14" t="s">
        <v>44</v>
      </c>
      <c r="V4" s="14" t="s">
        <v>45</v>
      </c>
      <c r="W4" s="11" t="s">
        <v>42</v>
      </c>
      <c r="X4" s="75">
        <v>246948.2</v>
      </c>
      <c r="Y4" s="75">
        <v>91909.61</v>
      </c>
      <c r="Z4" s="83">
        <f>X4+Y4</f>
        <v>338857.81</v>
      </c>
    </row>
    <row r="5" spans="1:26" s="7" customFormat="1" ht="127" customHeight="1">
      <c r="A5" s="9">
        <f t="shared" si="0"/>
        <v>2</v>
      </c>
      <c r="B5" s="46" t="s">
        <v>39</v>
      </c>
      <c r="C5" s="82">
        <f t="shared" si="1"/>
        <v>2</v>
      </c>
      <c r="D5" s="10" t="s">
        <v>68</v>
      </c>
      <c r="E5" s="23" t="s">
        <v>67</v>
      </c>
      <c r="F5" s="12" t="s">
        <v>46</v>
      </c>
      <c r="G5" s="13" t="s">
        <v>40</v>
      </c>
      <c r="H5" s="13" t="s">
        <v>40</v>
      </c>
      <c r="I5" s="13" t="s">
        <v>40</v>
      </c>
      <c r="J5" s="13" t="s">
        <v>40</v>
      </c>
      <c r="K5" s="12"/>
      <c r="L5" s="12"/>
      <c r="M5" s="12"/>
      <c r="N5" s="12">
        <v>150000</v>
      </c>
      <c r="O5" s="12"/>
      <c r="P5" s="12">
        <v>800</v>
      </c>
      <c r="Q5" s="72" t="s">
        <v>612</v>
      </c>
      <c r="R5" s="14" t="s">
        <v>47</v>
      </c>
      <c r="S5" s="14" t="s">
        <v>610</v>
      </c>
      <c r="T5" s="14"/>
      <c r="U5" s="14" t="s">
        <v>44</v>
      </c>
      <c r="V5" s="14" t="s">
        <v>613</v>
      </c>
      <c r="W5" s="11" t="s">
        <v>42</v>
      </c>
      <c r="X5" s="73">
        <v>3653456.28</v>
      </c>
      <c r="Y5" s="73">
        <v>1039443.16</v>
      </c>
      <c r="Z5" s="83">
        <f>X5+Y5</f>
        <v>4692899.4399999995</v>
      </c>
    </row>
    <row r="6" spans="1:26" s="7" customFormat="1" ht="127" customHeight="1">
      <c r="A6" s="9"/>
      <c r="B6" s="46"/>
      <c r="C6" s="82">
        <f t="shared" si="1"/>
        <v>3</v>
      </c>
      <c r="D6" s="74" t="s">
        <v>653</v>
      </c>
      <c r="E6" s="74" t="s">
        <v>654</v>
      </c>
      <c r="F6" s="12"/>
      <c r="G6" s="13"/>
      <c r="H6" s="13"/>
      <c r="I6" s="13"/>
      <c r="J6" s="13"/>
      <c r="K6" s="12"/>
      <c r="L6" s="12"/>
      <c r="M6" s="12"/>
      <c r="N6" s="12">
        <v>210</v>
      </c>
      <c r="O6" s="12"/>
      <c r="P6" s="12">
        <v>1137</v>
      </c>
      <c r="Q6" s="72"/>
      <c r="R6" s="14" t="s">
        <v>669</v>
      </c>
      <c r="S6" s="14" t="s">
        <v>610</v>
      </c>
      <c r="T6" s="14"/>
      <c r="U6" s="14" t="s">
        <v>625</v>
      </c>
      <c r="V6" s="14" t="s">
        <v>655</v>
      </c>
      <c r="W6" s="11" t="s">
        <v>656</v>
      </c>
      <c r="X6" s="73">
        <v>0</v>
      </c>
      <c r="Y6" s="73">
        <v>466.2</v>
      </c>
      <c r="Z6" s="83">
        <f>X6+Y6</f>
        <v>466.2</v>
      </c>
    </row>
    <row r="7" spans="1:26" s="7" customFormat="1" ht="95.5" customHeight="1">
      <c r="A7" s="9">
        <f t="shared" si="0"/>
        <v>4</v>
      </c>
      <c r="B7" s="46" t="s">
        <v>39</v>
      </c>
      <c r="C7" s="82">
        <f t="shared" si="1"/>
        <v>4</v>
      </c>
      <c r="D7" s="76" t="s">
        <v>69</v>
      </c>
      <c r="E7" s="77" t="s">
        <v>70</v>
      </c>
      <c r="F7" s="12" t="s">
        <v>46</v>
      </c>
      <c r="G7" s="13" t="s">
        <v>40</v>
      </c>
      <c r="H7" s="13" t="s">
        <v>40</v>
      </c>
      <c r="I7" s="13" t="s">
        <v>40</v>
      </c>
      <c r="J7" s="13" t="s">
        <v>40</v>
      </c>
      <c r="K7" s="13" t="s">
        <v>40</v>
      </c>
      <c r="L7" s="12"/>
      <c r="M7" s="12"/>
      <c r="N7" s="12">
        <v>8000</v>
      </c>
      <c r="O7" s="12"/>
      <c r="P7" s="12">
        <v>1200</v>
      </c>
      <c r="Q7" s="12"/>
      <c r="R7" s="78" t="s">
        <v>48</v>
      </c>
      <c r="S7" s="78" t="s">
        <v>610</v>
      </c>
      <c r="T7" s="78"/>
      <c r="U7" s="14" t="s">
        <v>41</v>
      </c>
      <c r="V7" s="14" t="s">
        <v>626</v>
      </c>
      <c r="W7" s="14" t="s">
        <v>42</v>
      </c>
      <c r="X7" s="73">
        <v>153375</v>
      </c>
      <c r="Y7" s="73">
        <v>254553.37</v>
      </c>
      <c r="Z7" s="84">
        <f t="shared" ref="Z7:Z11" si="2">X7+Y7</f>
        <v>407928.37</v>
      </c>
    </row>
    <row r="8" spans="1:26" s="7" customFormat="1" ht="95.5" customHeight="1">
      <c r="A8" s="9"/>
      <c r="B8" s="46"/>
      <c r="C8" s="82">
        <f t="shared" si="1"/>
        <v>5</v>
      </c>
      <c r="D8" s="76" t="s">
        <v>622</v>
      </c>
      <c r="E8" s="12" t="s">
        <v>621</v>
      </c>
      <c r="F8" s="12"/>
      <c r="G8" s="12"/>
      <c r="H8" s="12"/>
      <c r="I8" s="12"/>
      <c r="J8" s="12"/>
      <c r="K8" s="12"/>
      <c r="L8" s="12"/>
      <c r="M8" s="12"/>
      <c r="N8" s="12">
        <v>3000</v>
      </c>
      <c r="O8" s="12"/>
      <c r="P8" s="12">
        <v>830</v>
      </c>
      <c r="Q8" s="12" t="s">
        <v>623</v>
      </c>
      <c r="R8" s="78" t="s">
        <v>624</v>
      </c>
      <c r="S8" s="78" t="s">
        <v>610</v>
      </c>
      <c r="T8" s="78"/>
      <c r="U8" s="14" t="s">
        <v>625</v>
      </c>
      <c r="V8" s="14" t="s">
        <v>626</v>
      </c>
      <c r="W8" s="14" t="s">
        <v>42</v>
      </c>
      <c r="X8" s="73">
        <v>0</v>
      </c>
      <c r="Y8" s="73">
        <v>2914.83</v>
      </c>
      <c r="Z8" s="84">
        <f t="shared" si="2"/>
        <v>2914.83</v>
      </c>
    </row>
    <row r="9" spans="1:26" s="7" customFormat="1" ht="95.5" customHeight="1">
      <c r="A9" s="9"/>
      <c r="B9" s="46"/>
      <c r="C9" s="82">
        <f t="shared" si="1"/>
        <v>6</v>
      </c>
      <c r="D9" s="76" t="s">
        <v>627</v>
      </c>
      <c r="E9" s="11" t="s">
        <v>631</v>
      </c>
      <c r="F9" s="12"/>
      <c r="G9" s="12"/>
      <c r="H9" s="12"/>
      <c r="I9" s="12"/>
      <c r="J9" s="12"/>
      <c r="K9" s="12"/>
      <c r="L9" s="12"/>
      <c r="M9" s="12"/>
      <c r="N9" s="12">
        <v>5000</v>
      </c>
      <c r="O9" s="12"/>
      <c r="P9" s="12">
        <v>1000</v>
      </c>
      <c r="Q9" s="12"/>
      <c r="R9" s="78" t="s">
        <v>628</v>
      </c>
      <c r="S9" s="78" t="s">
        <v>610</v>
      </c>
      <c r="T9" s="78"/>
      <c r="U9" s="14" t="s">
        <v>625</v>
      </c>
      <c r="V9" s="14" t="s">
        <v>626</v>
      </c>
      <c r="W9" s="14" t="s">
        <v>42</v>
      </c>
      <c r="X9" s="73">
        <v>35000</v>
      </c>
      <c r="Y9" s="73">
        <v>544.80999999999995</v>
      </c>
      <c r="Z9" s="84">
        <f t="shared" si="2"/>
        <v>35544.81</v>
      </c>
    </row>
    <row r="10" spans="1:26" s="7" customFormat="1" ht="95.5" customHeight="1">
      <c r="A10" s="9"/>
      <c r="B10" s="46"/>
      <c r="C10" s="82">
        <f t="shared" si="1"/>
        <v>7</v>
      </c>
      <c r="D10" s="74" t="s">
        <v>629</v>
      </c>
      <c r="E10" s="74" t="s">
        <v>630</v>
      </c>
      <c r="F10" s="12"/>
      <c r="G10" s="12"/>
      <c r="H10" s="12"/>
      <c r="I10" s="12"/>
      <c r="J10" s="12"/>
      <c r="K10" s="12"/>
      <c r="L10" s="12"/>
      <c r="M10" s="12"/>
      <c r="N10" s="12">
        <v>4000</v>
      </c>
      <c r="O10" s="12"/>
      <c r="P10" s="12">
        <v>1386.17</v>
      </c>
      <c r="Q10" s="12"/>
      <c r="R10" s="78" t="s">
        <v>633</v>
      </c>
      <c r="S10" s="78" t="s">
        <v>610</v>
      </c>
      <c r="T10" s="78"/>
      <c r="U10" s="14" t="s">
        <v>625</v>
      </c>
      <c r="V10" s="14" t="s">
        <v>626</v>
      </c>
      <c r="W10" s="14" t="s">
        <v>42</v>
      </c>
      <c r="X10" s="73">
        <v>0</v>
      </c>
      <c r="Y10" s="73">
        <v>2085.5</v>
      </c>
      <c r="Z10" s="84">
        <f t="shared" si="2"/>
        <v>2085.5</v>
      </c>
    </row>
    <row r="11" spans="1:26" s="7" customFormat="1" ht="111" customHeight="1">
      <c r="A11" s="9">
        <f t="shared" si="0"/>
        <v>8</v>
      </c>
      <c r="B11" s="46" t="s">
        <v>39</v>
      </c>
      <c r="C11" s="82">
        <f t="shared" si="1"/>
        <v>8</v>
      </c>
      <c r="D11" s="76" t="s">
        <v>71</v>
      </c>
      <c r="E11" s="79" t="s">
        <v>9</v>
      </c>
      <c r="F11" s="12" t="s">
        <v>46</v>
      </c>
      <c r="G11" s="13" t="s">
        <v>40</v>
      </c>
      <c r="H11" s="13" t="s">
        <v>40</v>
      </c>
      <c r="I11" s="13" t="s">
        <v>40</v>
      </c>
      <c r="J11" s="13" t="s">
        <v>40</v>
      </c>
      <c r="K11" s="13" t="s">
        <v>40</v>
      </c>
      <c r="L11" s="13" t="s">
        <v>40</v>
      </c>
      <c r="M11" s="13"/>
      <c r="N11" s="12">
        <v>2000</v>
      </c>
      <c r="O11" s="12"/>
      <c r="P11" s="12">
        <v>680</v>
      </c>
      <c r="Q11" s="72" t="s">
        <v>681</v>
      </c>
      <c r="R11" s="78" t="s">
        <v>48</v>
      </c>
      <c r="S11" s="78" t="s">
        <v>610</v>
      </c>
      <c r="T11" s="78"/>
      <c r="U11" s="14" t="s">
        <v>43</v>
      </c>
      <c r="V11" s="14" t="s">
        <v>614</v>
      </c>
      <c r="W11" s="14" t="s">
        <v>42</v>
      </c>
      <c r="X11" s="73">
        <v>24000</v>
      </c>
      <c r="Y11" s="73">
        <v>78941.34</v>
      </c>
      <c r="Z11" s="84">
        <f t="shared" si="2"/>
        <v>102941.34</v>
      </c>
    </row>
    <row r="12" spans="1:26" s="7" customFormat="1" ht="86.5" customHeight="1">
      <c r="A12" s="15"/>
      <c r="B12" s="46"/>
      <c r="C12" s="82">
        <f t="shared" si="1"/>
        <v>9</v>
      </c>
      <c r="D12" s="76" t="s">
        <v>618</v>
      </c>
      <c r="E12" s="81" t="s">
        <v>617</v>
      </c>
      <c r="F12" s="12" t="s">
        <v>49</v>
      </c>
      <c r="G12" s="13" t="s">
        <v>40</v>
      </c>
      <c r="H12" s="13" t="s">
        <v>40</v>
      </c>
      <c r="I12" s="13" t="s">
        <v>40</v>
      </c>
      <c r="J12" s="13" t="s">
        <v>40</v>
      </c>
      <c r="K12" s="13" t="s">
        <v>40</v>
      </c>
      <c r="L12" s="13"/>
      <c r="M12" s="13"/>
      <c r="N12" s="12">
        <v>1000</v>
      </c>
      <c r="O12" s="12"/>
      <c r="P12" s="12">
        <v>300</v>
      </c>
      <c r="Q12" s="72" t="s">
        <v>680</v>
      </c>
      <c r="R12" s="78" t="s">
        <v>671</v>
      </c>
      <c r="S12" s="78" t="s">
        <v>672</v>
      </c>
      <c r="T12" s="78"/>
      <c r="U12" s="14" t="s">
        <v>43</v>
      </c>
      <c r="V12" s="14" t="s">
        <v>658</v>
      </c>
      <c r="W12" s="11" t="s">
        <v>660</v>
      </c>
      <c r="X12" s="73">
        <v>0</v>
      </c>
      <c r="Y12" s="73">
        <v>39332.81</v>
      </c>
      <c r="Z12" s="84">
        <f t="shared" ref="Z12:Z27" si="3">X12+Y12</f>
        <v>39332.81</v>
      </c>
    </row>
    <row r="13" spans="1:26" s="7" customFormat="1" ht="48.5" customHeight="1">
      <c r="A13" s="15"/>
      <c r="B13" s="46"/>
      <c r="C13" s="82">
        <f t="shared" si="1"/>
        <v>10</v>
      </c>
      <c r="D13" s="74" t="s">
        <v>648</v>
      </c>
      <c r="E13" s="74" t="s">
        <v>649</v>
      </c>
      <c r="F13" s="12"/>
      <c r="G13" s="13"/>
      <c r="H13" s="13"/>
      <c r="I13" s="13"/>
      <c r="J13" s="13"/>
      <c r="K13" s="13"/>
      <c r="L13" s="13"/>
      <c r="M13" s="80" t="s">
        <v>657</v>
      </c>
      <c r="N13" s="12"/>
      <c r="O13" s="12"/>
      <c r="P13" s="12"/>
      <c r="Q13" s="12"/>
      <c r="R13" s="78"/>
      <c r="S13" s="78"/>
      <c r="T13" s="78"/>
      <c r="U13" s="14" t="s">
        <v>43</v>
      </c>
      <c r="V13" s="14" t="s">
        <v>659</v>
      </c>
      <c r="W13" s="11" t="s">
        <v>660</v>
      </c>
      <c r="X13" s="73">
        <v>0</v>
      </c>
      <c r="Y13" s="73">
        <v>15602.57</v>
      </c>
      <c r="Z13" s="84">
        <f t="shared" si="3"/>
        <v>15602.57</v>
      </c>
    </row>
    <row r="14" spans="1:26" s="7" customFormat="1" ht="80.5" customHeight="1">
      <c r="A14" s="15"/>
      <c r="B14" s="46"/>
      <c r="C14" s="82">
        <f t="shared" si="1"/>
        <v>11</v>
      </c>
      <c r="D14" s="74" t="s">
        <v>650</v>
      </c>
      <c r="E14" s="74" t="s">
        <v>670</v>
      </c>
      <c r="F14" s="12"/>
      <c r="G14" s="13"/>
      <c r="H14" s="13"/>
      <c r="I14" s="13"/>
      <c r="J14" s="13"/>
      <c r="K14" s="13"/>
      <c r="L14" s="13"/>
      <c r="M14" s="80"/>
      <c r="N14" s="12">
        <v>1000</v>
      </c>
      <c r="O14" s="12"/>
      <c r="P14" s="12">
        <v>4500</v>
      </c>
      <c r="Q14" s="72" t="s">
        <v>679</v>
      </c>
      <c r="R14" s="78"/>
      <c r="S14" s="78"/>
      <c r="T14" s="78"/>
      <c r="U14" s="14" t="s">
        <v>43</v>
      </c>
      <c r="V14" s="14" t="s">
        <v>659</v>
      </c>
      <c r="W14" s="11" t="s">
        <v>660</v>
      </c>
      <c r="X14" s="73">
        <v>0</v>
      </c>
      <c r="Y14" s="73">
        <v>10308.69</v>
      </c>
      <c r="Z14" s="84">
        <f t="shared" si="3"/>
        <v>10308.69</v>
      </c>
    </row>
    <row r="15" spans="1:26" s="7" customFormat="1" ht="83.5" customHeight="1">
      <c r="A15" s="15"/>
      <c r="B15" s="46"/>
      <c r="C15" s="82">
        <f t="shared" si="1"/>
        <v>12</v>
      </c>
      <c r="D15" s="74" t="s">
        <v>651</v>
      </c>
      <c r="E15" s="74" t="s">
        <v>652</v>
      </c>
      <c r="F15" s="12"/>
      <c r="G15" s="13"/>
      <c r="H15" s="13"/>
      <c r="I15" s="13"/>
      <c r="J15" s="13"/>
      <c r="K15" s="13"/>
      <c r="L15" s="13"/>
      <c r="M15" s="80"/>
      <c r="N15" s="12">
        <v>2600</v>
      </c>
      <c r="O15" s="12"/>
      <c r="P15" s="12">
        <v>1552.5</v>
      </c>
      <c r="Q15" s="72" t="s">
        <v>673</v>
      </c>
      <c r="R15" s="78" t="s">
        <v>674</v>
      </c>
      <c r="S15" s="78" t="s">
        <v>610</v>
      </c>
      <c r="T15" s="78"/>
      <c r="U15" s="14" t="s">
        <v>43</v>
      </c>
      <c r="V15" s="14" t="s">
        <v>665</v>
      </c>
      <c r="W15" s="11" t="s">
        <v>42</v>
      </c>
      <c r="X15" s="73">
        <v>0</v>
      </c>
      <c r="Y15" s="73">
        <v>42054.27</v>
      </c>
      <c r="Z15" s="84">
        <f t="shared" ref="Z15:Z18" si="4">X15+Y15</f>
        <v>42054.27</v>
      </c>
    </row>
    <row r="16" spans="1:26" s="7" customFormat="1" ht="109.5" customHeight="1">
      <c r="A16" s="15"/>
      <c r="B16" s="46"/>
      <c r="C16" s="82">
        <f t="shared" si="1"/>
        <v>13</v>
      </c>
      <c r="D16" s="76" t="s">
        <v>676</v>
      </c>
      <c r="E16" s="81" t="s">
        <v>619</v>
      </c>
      <c r="F16" s="12" t="s">
        <v>49</v>
      </c>
      <c r="G16" s="13" t="s">
        <v>40</v>
      </c>
      <c r="H16" s="13" t="s">
        <v>40</v>
      </c>
      <c r="I16" s="13" t="s">
        <v>40</v>
      </c>
      <c r="J16" s="13" t="s">
        <v>40</v>
      </c>
      <c r="K16" s="13" t="s">
        <v>40</v>
      </c>
      <c r="L16" s="13"/>
      <c r="M16" s="13"/>
      <c r="N16" s="12">
        <v>5000</v>
      </c>
      <c r="O16" s="12"/>
      <c r="P16" s="12">
        <v>1650</v>
      </c>
      <c r="Q16" s="72" t="s">
        <v>678</v>
      </c>
      <c r="R16" s="78" t="s">
        <v>677</v>
      </c>
      <c r="S16" s="78" t="s">
        <v>666</v>
      </c>
      <c r="T16" s="78"/>
      <c r="U16" s="14" t="s">
        <v>43</v>
      </c>
      <c r="V16" s="14" t="s">
        <v>619</v>
      </c>
      <c r="W16" s="11" t="s">
        <v>620</v>
      </c>
      <c r="X16" s="73">
        <v>0</v>
      </c>
      <c r="Y16" s="73">
        <v>0</v>
      </c>
      <c r="Z16" s="84">
        <v>0</v>
      </c>
    </row>
    <row r="17" spans="1:26" s="7" customFormat="1" ht="76" customHeight="1">
      <c r="A17" s="15"/>
      <c r="B17" s="46"/>
      <c r="C17" s="82">
        <f t="shared" si="1"/>
        <v>14</v>
      </c>
      <c r="D17" s="76"/>
      <c r="E17" s="81" t="s">
        <v>667</v>
      </c>
      <c r="F17" s="12"/>
      <c r="G17" s="13"/>
      <c r="H17" s="13"/>
      <c r="I17" s="13"/>
      <c r="J17" s="13"/>
      <c r="K17" s="13"/>
      <c r="L17" s="13"/>
      <c r="M17" s="80" t="s">
        <v>675</v>
      </c>
      <c r="N17" s="12"/>
      <c r="O17" s="12"/>
      <c r="P17" s="12"/>
      <c r="Q17" s="12"/>
      <c r="R17" s="78" t="s">
        <v>692</v>
      </c>
      <c r="S17" s="78"/>
      <c r="T17" s="78"/>
      <c r="U17" s="14"/>
      <c r="V17" s="14" t="s">
        <v>690</v>
      </c>
      <c r="W17" s="11" t="s">
        <v>691</v>
      </c>
      <c r="X17" s="73"/>
      <c r="Y17" s="73"/>
      <c r="Z17" s="84"/>
    </row>
    <row r="18" spans="1:26" s="7" customFormat="1" ht="76" customHeight="1">
      <c r="A18" s="15"/>
      <c r="B18" s="46"/>
      <c r="C18" s="82">
        <f t="shared" si="1"/>
        <v>15</v>
      </c>
      <c r="D18" s="76"/>
      <c r="E18" s="81" t="s">
        <v>668</v>
      </c>
      <c r="F18" s="12"/>
      <c r="G18" s="13"/>
      <c r="H18" s="13"/>
      <c r="I18" s="13"/>
      <c r="J18" s="13"/>
      <c r="K18" s="13"/>
      <c r="L18" s="13"/>
      <c r="M18" s="80" t="s">
        <v>675</v>
      </c>
      <c r="N18" s="12"/>
      <c r="O18" s="12"/>
      <c r="P18" s="12"/>
      <c r="Q18" s="12"/>
      <c r="R18" s="78" t="s">
        <v>693</v>
      </c>
      <c r="S18" s="78"/>
      <c r="T18" s="78"/>
      <c r="U18" s="14"/>
      <c r="V18" s="14" t="s">
        <v>690</v>
      </c>
      <c r="W18" s="11" t="s">
        <v>691</v>
      </c>
      <c r="X18" s="73"/>
      <c r="Y18" s="73"/>
      <c r="Z18" s="84"/>
    </row>
    <row r="19" spans="1:26" s="7" customFormat="1" ht="52.5" customHeight="1">
      <c r="A19" s="15"/>
      <c r="B19" s="46"/>
      <c r="C19" s="139">
        <f t="shared" si="1"/>
        <v>16</v>
      </c>
      <c r="D19" s="140" t="s">
        <v>371</v>
      </c>
      <c r="E19" s="141" t="s">
        <v>372</v>
      </c>
      <c r="F19" s="142"/>
      <c r="G19" s="143"/>
      <c r="H19" s="143"/>
      <c r="I19" s="143"/>
      <c r="J19" s="143"/>
      <c r="K19" s="143"/>
      <c r="L19" s="143"/>
      <c r="M19" s="144" t="s">
        <v>657</v>
      </c>
      <c r="N19" s="142"/>
      <c r="O19" s="142"/>
      <c r="P19" s="142"/>
      <c r="Q19" s="142"/>
      <c r="R19" s="145"/>
      <c r="S19" s="145"/>
      <c r="T19" s="145"/>
      <c r="U19" s="146" t="s">
        <v>43</v>
      </c>
      <c r="V19" s="147" t="s">
        <v>42</v>
      </c>
      <c r="W19" s="147" t="s">
        <v>42</v>
      </c>
      <c r="X19" s="148">
        <v>241000</v>
      </c>
      <c r="Y19" s="148">
        <v>13969.04</v>
      </c>
      <c r="Z19" s="149">
        <f t="shared" ref="Z19" si="5">X19+Y19</f>
        <v>254969.04</v>
      </c>
    </row>
    <row r="20" spans="1:26" s="7" customFormat="1" ht="48.5" customHeight="1">
      <c r="A20" s="15"/>
      <c r="B20" s="46"/>
      <c r="C20" s="82">
        <f t="shared" si="1"/>
        <v>17</v>
      </c>
      <c r="D20" s="74" t="s">
        <v>637</v>
      </c>
      <c r="E20" s="74" t="s">
        <v>638</v>
      </c>
      <c r="F20" s="12"/>
      <c r="G20" s="13"/>
      <c r="H20" s="13"/>
      <c r="I20" s="13"/>
      <c r="J20" s="13"/>
      <c r="K20" s="13"/>
      <c r="L20" s="13"/>
      <c r="M20" s="80" t="s">
        <v>657</v>
      </c>
      <c r="N20" s="12"/>
      <c r="O20" s="12"/>
      <c r="P20" s="12"/>
      <c r="Q20" s="12"/>
      <c r="R20" s="78"/>
      <c r="S20" s="78"/>
      <c r="T20" s="78"/>
      <c r="U20" s="14" t="s">
        <v>43</v>
      </c>
      <c r="V20" s="150" t="s">
        <v>687</v>
      </c>
      <c r="W20" s="11" t="s">
        <v>42</v>
      </c>
      <c r="X20" s="73">
        <v>165400</v>
      </c>
      <c r="Y20" s="73">
        <v>34779.490000000005</v>
      </c>
      <c r="Z20" s="84">
        <f t="shared" si="3"/>
        <v>200179.49</v>
      </c>
    </row>
    <row r="21" spans="1:26" s="7" customFormat="1" ht="48.5" customHeight="1">
      <c r="A21" s="15"/>
      <c r="B21" s="46"/>
      <c r="C21" s="82">
        <f t="shared" si="1"/>
        <v>18</v>
      </c>
      <c r="D21" s="74" t="s">
        <v>639</v>
      </c>
      <c r="E21" s="74" t="s">
        <v>688</v>
      </c>
      <c r="F21" s="12"/>
      <c r="G21" s="13"/>
      <c r="H21" s="13"/>
      <c r="I21" s="13"/>
      <c r="J21" s="13"/>
      <c r="K21" s="13"/>
      <c r="L21" s="13"/>
      <c r="M21" s="80" t="s">
        <v>657</v>
      </c>
      <c r="N21" s="12"/>
      <c r="O21" s="12"/>
      <c r="P21" s="12"/>
      <c r="Q21" s="12"/>
      <c r="R21" s="78"/>
      <c r="S21" s="78"/>
      <c r="T21" s="78"/>
      <c r="U21" s="14" t="s">
        <v>43</v>
      </c>
      <c r="V21" s="150" t="s">
        <v>689</v>
      </c>
      <c r="W21" s="11" t="s">
        <v>42</v>
      </c>
      <c r="X21" s="73">
        <v>0</v>
      </c>
      <c r="Y21" s="73">
        <v>13969.04</v>
      </c>
      <c r="Z21" s="84">
        <f t="shared" si="3"/>
        <v>13969.04</v>
      </c>
    </row>
    <row r="22" spans="1:26" s="7" customFormat="1" ht="48.5" customHeight="1">
      <c r="A22" s="15"/>
      <c r="B22" s="46"/>
      <c r="C22" s="82">
        <f t="shared" si="1"/>
        <v>19</v>
      </c>
      <c r="D22" s="74" t="s">
        <v>640</v>
      </c>
      <c r="E22" s="74" t="s">
        <v>641</v>
      </c>
      <c r="F22" s="12"/>
      <c r="G22" s="13"/>
      <c r="H22" s="13"/>
      <c r="I22" s="13"/>
      <c r="J22" s="13"/>
      <c r="K22" s="13"/>
      <c r="L22" s="13"/>
      <c r="M22" s="80" t="s">
        <v>657</v>
      </c>
      <c r="N22" s="12"/>
      <c r="O22" s="12"/>
      <c r="P22" s="12"/>
      <c r="Q22" s="12"/>
      <c r="R22" s="78"/>
      <c r="S22" s="78"/>
      <c r="T22" s="78"/>
      <c r="U22" s="14" t="s">
        <v>43</v>
      </c>
      <c r="V22" s="14" t="s">
        <v>690</v>
      </c>
      <c r="W22" s="11" t="s">
        <v>42</v>
      </c>
      <c r="X22" s="73">
        <v>0</v>
      </c>
      <c r="Y22" s="73">
        <v>7625</v>
      </c>
      <c r="Z22" s="84">
        <f t="shared" si="3"/>
        <v>7625</v>
      </c>
    </row>
    <row r="23" spans="1:26" s="7" customFormat="1" ht="48.5" customHeight="1">
      <c r="A23" s="15"/>
      <c r="B23" s="46"/>
      <c r="C23" s="82">
        <f t="shared" si="1"/>
        <v>20</v>
      </c>
      <c r="D23" s="74" t="s">
        <v>642</v>
      </c>
      <c r="E23" s="74" t="s">
        <v>661</v>
      </c>
      <c r="F23" s="12"/>
      <c r="G23" s="13"/>
      <c r="H23" s="13"/>
      <c r="I23" s="13"/>
      <c r="J23" s="13"/>
      <c r="K23" s="13"/>
      <c r="L23" s="13"/>
      <c r="M23" s="80" t="s">
        <v>657</v>
      </c>
      <c r="N23" s="12"/>
      <c r="O23" s="12"/>
      <c r="P23" s="12"/>
      <c r="Q23" s="12"/>
      <c r="R23" s="78"/>
      <c r="S23" s="78"/>
      <c r="T23" s="78"/>
      <c r="U23" s="14" t="s">
        <v>43</v>
      </c>
      <c r="V23" s="14" t="s">
        <v>682</v>
      </c>
      <c r="W23" s="11" t="s">
        <v>42</v>
      </c>
      <c r="X23" s="73">
        <v>0</v>
      </c>
      <c r="Y23" s="73">
        <v>29026.329999999998</v>
      </c>
      <c r="Z23" s="84">
        <f t="shared" si="3"/>
        <v>29026.329999999998</v>
      </c>
    </row>
    <row r="24" spans="1:26" s="7" customFormat="1" ht="48.5" customHeight="1">
      <c r="A24" s="15"/>
      <c r="B24" s="46"/>
      <c r="C24" s="82">
        <f t="shared" si="1"/>
        <v>21</v>
      </c>
      <c r="D24" s="74" t="s">
        <v>643</v>
      </c>
      <c r="E24" s="74" t="s">
        <v>662</v>
      </c>
      <c r="F24" s="12"/>
      <c r="G24" s="13"/>
      <c r="H24" s="13"/>
      <c r="I24" s="13"/>
      <c r="J24" s="13"/>
      <c r="K24" s="13"/>
      <c r="L24" s="13"/>
      <c r="M24" s="80" t="s">
        <v>657</v>
      </c>
      <c r="N24" s="12"/>
      <c r="O24" s="12"/>
      <c r="P24" s="12"/>
      <c r="Q24" s="12"/>
      <c r="R24" s="78"/>
      <c r="S24" s="78"/>
      <c r="T24" s="78"/>
      <c r="U24" s="14" t="s">
        <v>43</v>
      </c>
      <c r="V24" s="14" t="s">
        <v>683</v>
      </c>
      <c r="W24" s="11" t="s">
        <v>42</v>
      </c>
      <c r="X24" s="73">
        <v>0</v>
      </c>
      <c r="Y24" s="73">
        <v>35435.760000000002</v>
      </c>
      <c r="Z24" s="84">
        <f t="shared" si="3"/>
        <v>35435.760000000002</v>
      </c>
    </row>
    <row r="25" spans="1:26" s="7" customFormat="1" ht="48.5" customHeight="1">
      <c r="A25" s="15"/>
      <c r="B25" s="46"/>
      <c r="C25" s="82">
        <f t="shared" si="1"/>
        <v>22</v>
      </c>
      <c r="D25" s="74" t="s">
        <v>644</v>
      </c>
      <c r="E25" s="74" t="s">
        <v>663</v>
      </c>
      <c r="F25" s="12"/>
      <c r="G25" s="13"/>
      <c r="H25" s="13"/>
      <c r="I25" s="13"/>
      <c r="J25" s="13"/>
      <c r="K25" s="13"/>
      <c r="L25" s="13"/>
      <c r="M25" s="80" t="s">
        <v>657</v>
      </c>
      <c r="N25" s="12"/>
      <c r="O25" s="12"/>
      <c r="P25" s="12"/>
      <c r="Q25" s="12"/>
      <c r="R25" s="78"/>
      <c r="S25" s="78"/>
      <c r="T25" s="78"/>
      <c r="U25" s="14" t="s">
        <v>43</v>
      </c>
      <c r="V25" s="14" t="s">
        <v>684</v>
      </c>
      <c r="W25" s="11" t="s">
        <v>42</v>
      </c>
      <c r="X25" s="73">
        <v>0</v>
      </c>
      <c r="Y25" s="73">
        <v>37166.879999999997</v>
      </c>
      <c r="Z25" s="84">
        <f t="shared" si="3"/>
        <v>37166.879999999997</v>
      </c>
    </row>
    <row r="26" spans="1:26" s="7" customFormat="1" ht="48.5" customHeight="1">
      <c r="A26" s="15"/>
      <c r="B26" s="46"/>
      <c r="C26" s="82">
        <f t="shared" si="1"/>
        <v>23</v>
      </c>
      <c r="D26" s="74" t="s">
        <v>645</v>
      </c>
      <c r="E26" s="74" t="s">
        <v>664</v>
      </c>
      <c r="F26" s="12"/>
      <c r="G26" s="13"/>
      <c r="H26" s="13"/>
      <c r="I26" s="13"/>
      <c r="J26" s="13"/>
      <c r="K26" s="13"/>
      <c r="L26" s="13"/>
      <c r="M26" s="80" t="s">
        <v>657</v>
      </c>
      <c r="N26" s="12"/>
      <c r="O26" s="12"/>
      <c r="P26" s="12"/>
      <c r="Q26" s="12"/>
      <c r="R26" s="78"/>
      <c r="S26" s="78"/>
      <c r="T26" s="78"/>
      <c r="U26" s="14" t="s">
        <v>43</v>
      </c>
      <c r="V26" s="14" t="s">
        <v>685</v>
      </c>
      <c r="W26" s="11" t="s">
        <v>42</v>
      </c>
      <c r="X26" s="73">
        <v>0</v>
      </c>
      <c r="Y26" s="73">
        <v>25882.210000000003</v>
      </c>
      <c r="Z26" s="84">
        <f t="shared" si="3"/>
        <v>25882.210000000003</v>
      </c>
    </row>
    <row r="27" spans="1:26" s="7" customFormat="1" ht="48.5" customHeight="1">
      <c r="A27" s="15"/>
      <c r="B27" s="46"/>
      <c r="C27" s="82">
        <f t="shared" si="1"/>
        <v>24</v>
      </c>
      <c r="D27" s="74" t="s">
        <v>646</v>
      </c>
      <c r="E27" s="74" t="s">
        <v>647</v>
      </c>
      <c r="F27" s="12"/>
      <c r="G27" s="13"/>
      <c r="H27" s="13"/>
      <c r="I27" s="13"/>
      <c r="J27" s="13"/>
      <c r="K27" s="13"/>
      <c r="L27" s="13"/>
      <c r="M27" s="80" t="s">
        <v>657</v>
      </c>
      <c r="N27" s="12"/>
      <c r="O27" s="12"/>
      <c r="P27" s="12"/>
      <c r="Q27" s="12"/>
      <c r="R27" s="78"/>
      <c r="S27" s="78"/>
      <c r="T27" s="78"/>
      <c r="U27" s="14" t="s">
        <v>43</v>
      </c>
      <c r="V27" s="150" t="s">
        <v>686</v>
      </c>
      <c r="W27" s="11" t="s">
        <v>42</v>
      </c>
      <c r="X27" s="73">
        <v>0</v>
      </c>
      <c r="Y27" s="73">
        <v>4982.21</v>
      </c>
      <c r="Z27" s="84">
        <f t="shared" si="3"/>
        <v>4982.21</v>
      </c>
    </row>
    <row r="28" spans="1:26" s="7" customFormat="1" ht="13"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21"/>
      <c r="S28" s="21"/>
      <c r="T28" s="21"/>
      <c r="X28" s="17"/>
      <c r="Y28" s="17"/>
    </row>
  </sheetData>
  <autoFilter ref="A2:W27">
    <sortState ref="A2:S29">
      <sortCondition ref="D2:D21"/>
    </sortState>
  </autoFilter>
  <mergeCells count="22">
    <mergeCell ref="Y2:Y3"/>
    <mergeCell ref="R2:R3"/>
    <mergeCell ref="U2:U3"/>
    <mergeCell ref="V2:V3"/>
    <mergeCell ref="X2:X3"/>
    <mergeCell ref="S2:S3"/>
    <mergeCell ref="Z2:Z3"/>
    <mergeCell ref="P2:P3"/>
    <mergeCell ref="A1:W1"/>
    <mergeCell ref="A2:A3"/>
    <mergeCell ref="B2:B3"/>
    <mergeCell ref="C2:C3"/>
    <mergeCell ref="D2:D3"/>
    <mergeCell ref="E2:E3"/>
    <mergeCell ref="F2:F3"/>
    <mergeCell ref="G2:L2"/>
    <mergeCell ref="N2:N3"/>
    <mergeCell ref="W2:W3"/>
    <mergeCell ref="M2:M3"/>
    <mergeCell ref="O2:O3"/>
    <mergeCell ref="Q2:Q3"/>
    <mergeCell ref="T2:T3"/>
  </mergeCells>
  <phoneticPr fontId="6" type="noConversion"/>
  <conditionalFormatting sqref="G4:M11">
    <cfRule type="cellIs" dxfId="62" priority="43" operator="equal">
      <formula>"√"</formula>
    </cfRule>
  </conditionalFormatting>
  <conditionalFormatting sqref="C2:C3">
    <cfRule type="duplicateValues" dxfId="61" priority="39"/>
  </conditionalFormatting>
  <conditionalFormatting sqref="D12">
    <cfRule type="duplicateValues" dxfId="60" priority="33"/>
  </conditionalFormatting>
  <conditionalFormatting sqref="G12:M12 G20:M27">
    <cfRule type="cellIs" dxfId="59" priority="32" operator="equal">
      <formula>"√"</formula>
    </cfRule>
  </conditionalFormatting>
  <conditionalFormatting sqref="D10">
    <cfRule type="duplicateValues" dxfId="58" priority="28"/>
  </conditionalFormatting>
  <conditionalFormatting sqref="D10">
    <cfRule type="duplicateValues" dxfId="57" priority="27"/>
  </conditionalFormatting>
  <conditionalFormatting sqref="D20">
    <cfRule type="duplicateValues" dxfId="56" priority="26"/>
  </conditionalFormatting>
  <conditionalFormatting sqref="D20">
    <cfRule type="duplicateValues" dxfId="55" priority="25"/>
  </conditionalFormatting>
  <conditionalFormatting sqref="D21:D27">
    <cfRule type="duplicateValues" dxfId="54" priority="23"/>
  </conditionalFormatting>
  <conditionalFormatting sqref="G13:M14">
    <cfRule type="cellIs" dxfId="53" priority="16" operator="equal">
      <formula>"√"</formula>
    </cfRule>
  </conditionalFormatting>
  <conditionalFormatting sqref="D13">
    <cfRule type="duplicateValues" dxfId="52" priority="15"/>
  </conditionalFormatting>
  <conditionalFormatting sqref="D13">
    <cfRule type="duplicateValues" dxfId="51" priority="14"/>
  </conditionalFormatting>
  <conditionalFormatting sqref="D14">
    <cfRule type="duplicateValues" dxfId="50" priority="13"/>
  </conditionalFormatting>
  <conditionalFormatting sqref="D14">
    <cfRule type="duplicateValues" dxfId="49" priority="12"/>
  </conditionalFormatting>
  <conditionalFormatting sqref="D6">
    <cfRule type="duplicateValues" dxfId="48" priority="9"/>
  </conditionalFormatting>
  <conditionalFormatting sqref="D6">
    <cfRule type="duplicateValues" dxfId="47" priority="8"/>
  </conditionalFormatting>
  <conditionalFormatting sqref="D21:D27">
    <cfRule type="duplicateValues" dxfId="46" priority="52"/>
  </conditionalFormatting>
  <conditionalFormatting sqref="D16:D18">
    <cfRule type="duplicateValues" dxfId="45" priority="7"/>
  </conditionalFormatting>
  <conditionalFormatting sqref="G16:M18">
    <cfRule type="cellIs" dxfId="44" priority="6" operator="equal">
      <formula>"√"</formula>
    </cfRule>
  </conditionalFormatting>
  <conditionalFormatting sqref="G15:M15">
    <cfRule type="cellIs" dxfId="43" priority="5" operator="equal">
      <formula>"√"</formula>
    </cfRule>
  </conditionalFormatting>
  <conditionalFormatting sqref="D15">
    <cfRule type="duplicateValues" dxfId="42" priority="4"/>
  </conditionalFormatting>
  <conditionalFormatting sqref="D15">
    <cfRule type="duplicateValues" dxfId="41" priority="3"/>
  </conditionalFormatting>
  <conditionalFormatting sqref="D19">
    <cfRule type="duplicateValues" dxfId="40" priority="2"/>
  </conditionalFormatting>
  <conditionalFormatting sqref="G19:M19">
    <cfRule type="cellIs" dxfId="39" priority="1" operator="equal">
      <formula>"√"</formula>
    </cfRule>
  </conditionalFormatting>
  <conditionalFormatting sqref="D28:D1048576 D1:D5 D11 D7:D9">
    <cfRule type="duplicateValues" dxfId="0" priority="53"/>
  </conditionalFormatting>
  <hyperlinks>
    <hyperlink ref="E7" location="轻卡减震!A1" display="一汽轻卡减震"/>
    <hyperlink ref="E5" location="欧马可!A1" display="福田轻卡（欧马可）"/>
    <hyperlink ref="E4" location="统帅!A1" display="济南轻卡（统帅）"/>
    <hyperlink ref="E11" location="奥杰!A1" display="奥杰"/>
  </hyperlinks>
  <pageMargins left="0.70866141732283505" right="0.70866141732283505" top="0.74803149606299202" bottom="0.74803149606299202" header="0.31496062992126" footer="0.31496062992126"/>
  <pageSetup paperSize="9" orientation="landscape" r:id="rId1"/>
  <headerFooter>
    <oddFooter>&amp;C第 &amp;P 页，共 &amp;N 页</oddFooter>
  </headerFooter>
  <drawing r:id="rId2"/>
  <legacyDrawing r:id="rId3"/>
  <oleObjects>
    <mc:AlternateContent xmlns:mc="http://schemas.openxmlformats.org/markup-compatibility/2006">
      <mc:Choice Requires="x14">
        <oleObject progId="包装程序外壳对象" dvAspect="DVASPECT_ICON" shapeId="1025" r:id="rId4">
          <objectPr defaultSize="0" autoPict="0" r:id="rId5">
            <anchor moveWithCells="1">
              <from>
                <xdr:col>12</xdr:col>
                <xdr:colOff>393700</xdr:colOff>
                <xdr:row>3</xdr:row>
                <xdr:rowOff>101600</xdr:rowOff>
              </from>
              <to>
                <xdr:col>12</xdr:col>
                <xdr:colOff>1111250</xdr:colOff>
                <xdr:row>3</xdr:row>
                <xdr:rowOff>641350</xdr:rowOff>
              </to>
            </anchor>
          </objectPr>
        </oleObject>
      </mc:Choice>
      <mc:Fallback>
        <oleObject progId="包装程序外壳对象" dvAspect="DVASPECT_ICON" shapeId="1025" r:id="rId4"/>
      </mc:Fallback>
    </mc:AlternateContent>
    <mc:AlternateContent xmlns:mc="http://schemas.openxmlformats.org/markup-compatibility/2006">
      <mc:Choice Requires="x14">
        <oleObject progId="包装程序外壳对象" dvAspect="DVASPECT_ICON" shapeId="1027" r:id="rId6">
          <objectPr defaultSize="0" autoPict="0" r:id="rId7">
            <anchor moveWithCells="1">
              <from>
                <xdr:col>12</xdr:col>
                <xdr:colOff>393700</xdr:colOff>
                <xdr:row>4</xdr:row>
                <xdr:rowOff>508000</xdr:rowOff>
              </from>
              <to>
                <xdr:col>12</xdr:col>
                <xdr:colOff>1111250</xdr:colOff>
                <xdr:row>4</xdr:row>
                <xdr:rowOff>1041400</xdr:rowOff>
              </to>
            </anchor>
          </objectPr>
        </oleObject>
      </mc:Choice>
      <mc:Fallback>
        <oleObject progId="包装程序外壳对象" dvAspect="DVASPECT_ICON" shapeId="1027" r:id="rId6"/>
      </mc:Fallback>
    </mc:AlternateContent>
    <mc:AlternateContent xmlns:mc="http://schemas.openxmlformats.org/markup-compatibility/2006">
      <mc:Choice Requires="x14">
        <oleObject progId="工作表" dvAspect="DVASPECT_ICON" shapeId="1028" r:id="rId8">
          <objectPr defaultSize="0" r:id="rId9">
            <anchor moveWithCells="1">
              <from>
                <xdr:col>16</xdr:col>
                <xdr:colOff>114300</xdr:colOff>
                <xdr:row>4</xdr:row>
                <xdr:rowOff>406400</xdr:rowOff>
              </from>
              <to>
                <xdr:col>16</xdr:col>
                <xdr:colOff>1028700</xdr:colOff>
                <xdr:row>4</xdr:row>
                <xdr:rowOff>1092200</xdr:rowOff>
              </to>
            </anchor>
          </objectPr>
        </oleObject>
      </mc:Choice>
      <mc:Fallback>
        <oleObject progId="工作表" dvAspect="DVASPECT_ICON" shapeId="1028" r:id="rId8"/>
      </mc:Fallback>
    </mc:AlternateContent>
    <mc:AlternateContent xmlns:mc="http://schemas.openxmlformats.org/markup-compatibility/2006">
      <mc:Choice Requires="x14">
        <oleObject progId="包装程序外壳对象" dvAspect="DVASPECT_ICON" shapeId="1029" r:id="rId10">
          <objectPr defaultSize="0" autoPict="0" r:id="rId11">
            <anchor moveWithCells="1">
              <from>
                <xdr:col>12</xdr:col>
                <xdr:colOff>381000</xdr:colOff>
                <xdr:row>6</xdr:row>
                <xdr:rowOff>215900</xdr:rowOff>
              </from>
              <to>
                <xdr:col>12</xdr:col>
                <xdr:colOff>1098550</xdr:colOff>
                <xdr:row>6</xdr:row>
                <xdr:rowOff>825500</xdr:rowOff>
              </to>
            </anchor>
          </objectPr>
        </oleObject>
      </mc:Choice>
      <mc:Fallback>
        <oleObject progId="包装程序外壳对象" dvAspect="DVASPECT_ICON" shapeId="1029" r:id="rId10"/>
      </mc:Fallback>
    </mc:AlternateContent>
    <mc:AlternateContent xmlns:mc="http://schemas.openxmlformats.org/markup-compatibility/2006">
      <mc:Choice Requires="x14">
        <oleObject progId="包装程序外壳对象" dvAspect="DVASPECT_ICON" shapeId="1031" r:id="rId12">
          <objectPr defaultSize="0" autoPict="0" r:id="rId13">
            <anchor moveWithCells="1">
              <from>
                <xdr:col>12</xdr:col>
                <xdr:colOff>361950</xdr:colOff>
                <xdr:row>7</xdr:row>
                <xdr:rowOff>285750</xdr:rowOff>
              </from>
              <to>
                <xdr:col>12</xdr:col>
                <xdr:colOff>1079500</xdr:colOff>
                <xdr:row>7</xdr:row>
                <xdr:rowOff>857250</xdr:rowOff>
              </to>
            </anchor>
          </objectPr>
        </oleObject>
      </mc:Choice>
      <mc:Fallback>
        <oleObject progId="包装程序外壳对象" dvAspect="DVASPECT_ICON" shapeId="1031" r:id="rId12"/>
      </mc:Fallback>
    </mc:AlternateContent>
    <mc:AlternateContent xmlns:mc="http://schemas.openxmlformats.org/markup-compatibility/2006">
      <mc:Choice Requires="x14">
        <oleObject progId="包装程序外壳对象" dvAspect="DVASPECT_ICON" shapeId="1032" r:id="rId14">
          <objectPr defaultSize="0" autoPict="0" r:id="rId15">
            <anchor moveWithCells="1">
              <from>
                <xdr:col>12</xdr:col>
                <xdr:colOff>330200</xdr:colOff>
                <xdr:row>8</xdr:row>
                <xdr:rowOff>203200</xdr:rowOff>
              </from>
              <to>
                <xdr:col>12</xdr:col>
                <xdr:colOff>1047750</xdr:colOff>
                <xdr:row>8</xdr:row>
                <xdr:rowOff>1041400</xdr:rowOff>
              </to>
            </anchor>
          </objectPr>
        </oleObject>
      </mc:Choice>
      <mc:Fallback>
        <oleObject progId="包装程序外壳对象" dvAspect="DVASPECT_ICON" shapeId="1032" r:id="rId14"/>
      </mc:Fallback>
    </mc:AlternateContent>
    <mc:AlternateContent xmlns:mc="http://schemas.openxmlformats.org/markup-compatibility/2006">
      <mc:Choice Requires="x14">
        <oleObject progId="包装程序外壳对象" dvAspect="DVASPECT_ICON" shapeId="1033" r:id="rId16">
          <objectPr defaultSize="0" autoPict="0" r:id="rId17">
            <anchor moveWithCells="1">
              <from>
                <xdr:col>12</xdr:col>
                <xdr:colOff>425450</xdr:colOff>
                <xdr:row>9</xdr:row>
                <xdr:rowOff>298450</xdr:rowOff>
              </from>
              <to>
                <xdr:col>12</xdr:col>
                <xdr:colOff>1136650</xdr:colOff>
                <xdr:row>9</xdr:row>
                <xdr:rowOff>1079500</xdr:rowOff>
              </to>
            </anchor>
          </objectPr>
        </oleObject>
      </mc:Choice>
      <mc:Fallback>
        <oleObject progId="包装程序外壳对象" dvAspect="DVASPECT_ICON" shapeId="1033" r:id="rId16"/>
      </mc:Fallback>
    </mc:AlternateContent>
    <mc:AlternateContent xmlns:mc="http://schemas.openxmlformats.org/markup-compatibility/2006">
      <mc:Choice Requires="x14">
        <oleObject progId="包装程序外壳对象" dvAspect="DVASPECT_ICON" shapeId="1034" r:id="rId18">
          <objectPr defaultSize="0" autoPict="0" r:id="rId19">
            <anchor moveWithCells="1">
              <from>
                <xdr:col>12</xdr:col>
                <xdr:colOff>400050</xdr:colOff>
                <xdr:row>5</xdr:row>
                <xdr:rowOff>381000</xdr:rowOff>
              </from>
              <to>
                <xdr:col>12</xdr:col>
                <xdr:colOff>1117600</xdr:colOff>
                <xdr:row>5</xdr:row>
                <xdr:rowOff>1079500</xdr:rowOff>
              </to>
            </anchor>
          </objectPr>
        </oleObject>
      </mc:Choice>
      <mc:Fallback>
        <oleObject progId="包装程序外壳对象" dvAspect="DVASPECT_ICON" shapeId="1034" r:id="rId18"/>
      </mc:Fallback>
    </mc:AlternateContent>
    <mc:AlternateContent xmlns:mc="http://schemas.openxmlformats.org/markup-compatibility/2006">
      <mc:Choice Requires="x14">
        <oleObject progId="包装程序外壳对象" dvAspect="DVASPECT_ICON" shapeId="1035" r:id="rId20">
          <objectPr defaultSize="0" autoPict="0" r:id="rId21">
            <anchor moveWithCells="1">
              <from>
                <xdr:col>12</xdr:col>
                <xdr:colOff>355600</xdr:colOff>
                <xdr:row>13</xdr:row>
                <xdr:rowOff>196850</xdr:rowOff>
              </from>
              <to>
                <xdr:col>12</xdr:col>
                <xdr:colOff>1162050</xdr:colOff>
                <xdr:row>13</xdr:row>
                <xdr:rowOff>869950</xdr:rowOff>
              </to>
            </anchor>
          </objectPr>
        </oleObject>
      </mc:Choice>
      <mc:Fallback>
        <oleObject progId="包装程序外壳对象" dvAspect="DVASPECT_ICON" shapeId="1035" r:id="rId20"/>
      </mc:Fallback>
    </mc:AlternateContent>
    <mc:AlternateContent xmlns:mc="http://schemas.openxmlformats.org/markup-compatibility/2006">
      <mc:Choice Requires="x14">
        <oleObject progId="包装程序外壳对象" dvAspect="DVASPECT_ICON" shapeId="1036" r:id="rId22">
          <objectPr defaultSize="0" autoPict="0" r:id="rId23">
            <anchor moveWithCells="1">
              <from>
                <xdr:col>12</xdr:col>
                <xdr:colOff>368300</xdr:colOff>
                <xdr:row>11</xdr:row>
                <xdr:rowOff>304800</xdr:rowOff>
              </from>
              <to>
                <xdr:col>12</xdr:col>
                <xdr:colOff>1263650</xdr:colOff>
                <xdr:row>11</xdr:row>
                <xdr:rowOff>857250</xdr:rowOff>
              </to>
            </anchor>
          </objectPr>
        </oleObject>
      </mc:Choice>
      <mc:Fallback>
        <oleObject progId="包装程序外壳对象" dvAspect="DVASPECT_ICON" shapeId="1036" r:id="rId22"/>
      </mc:Fallback>
    </mc:AlternateContent>
    <mc:AlternateContent xmlns:mc="http://schemas.openxmlformats.org/markup-compatibility/2006">
      <mc:Choice Requires="x14">
        <oleObject progId="包装程序外壳对象" dvAspect="DVASPECT_ICON" shapeId="1038" r:id="rId24">
          <objectPr defaultSize="0" autoPict="0" r:id="rId25">
            <anchor moveWithCells="1">
              <from>
                <xdr:col>12</xdr:col>
                <xdr:colOff>311150</xdr:colOff>
                <xdr:row>15</xdr:row>
                <xdr:rowOff>260350</xdr:rowOff>
              </from>
              <to>
                <xdr:col>12</xdr:col>
                <xdr:colOff>1181100</xdr:colOff>
                <xdr:row>15</xdr:row>
                <xdr:rowOff>1060450</xdr:rowOff>
              </to>
            </anchor>
          </objectPr>
        </oleObject>
      </mc:Choice>
      <mc:Fallback>
        <oleObject progId="包装程序外壳对象" dvAspect="DVASPECT_ICON" shapeId="1038" r:id="rId24"/>
      </mc:Fallback>
    </mc:AlternateContent>
    <mc:AlternateContent xmlns:mc="http://schemas.openxmlformats.org/markup-compatibility/2006">
      <mc:Choice Requires="x14">
        <oleObject progId="包装程序外壳对象" dvAspect="DVASPECT_ICON" shapeId="1039" r:id="rId26">
          <objectPr defaultSize="0" autoPict="0" r:id="rId27">
            <anchor moveWithCells="1">
              <from>
                <xdr:col>12</xdr:col>
                <xdr:colOff>330200</xdr:colOff>
                <xdr:row>14</xdr:row>
                <xdr:rowOff>88900</xdr:rowOff>
              </from>
              <to>
                <xdr:col>12</xdr:col>
                <xdr:colOff>1270000</xdr:colOff>
                <xdr:row>14</xdr:row>
                <xdr:rowOff>863600</xdr:rowOff>
              </to>
            </anchor>
          </objectPr>
        </oleObject>
      </mc:Choice>
      <mc:Fallback>
        <oleObject progId="包装程序外壳对象" dvAspect="DVASPECT_ICON" shapeId="1039" r:id="rId2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0"/>
  <sheetViews>
    <sheetView workbookViewId="0">
      <selection activeCell="B14" sqref="B14"/>
    </sheetView>
  </sheetViews>
  <sheetFormatPr defaultRowHeight="14"/>
  <cols>
    <col min="1" max="1" width="14" customWidth="1"/>
    <col min="2" max="2" width="27" customWidth="1"/>
    <col min="3" max="3" width="16" customWidth="1"/>
    <col min="4" max="5" width="8" customWidth="1"/>
    <col min="6" max="6" width="14" customWidth="1"/>
    <col min="7" max="7" width="16" customWidth="1"/>
    <col min="8" max="30" width="14" customWidth="1"/>
  </cols>
  <sheetData>
    <row r="1" spans="1:30" ht="14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14.5">
      <c r="A2" s="1" t="s">
        <v>9</v>
      </c>
      <c r="B2" s="1" t="s">
        <v>10</v>
      </c>
      <c r="C2" s="3">
        <v>36000</v>
      </c>
      <c r="D2" s="1" t="s">
        <v>11</v>
      </c>
      <c r="E2" s="4" t="s">
        <v>12</v>
      </c>
      <c r="F2" s="4" t="s">
        <v>13</v>
      </c>
      <c r="G2" s="5">
        <v>44783</v>
      </c>
      <c r="H2" s="2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14.5">
      <c r="A3" s="1" t="s">
        <v>14</v>
      </c>
      <c r="B3" s="1" t="s">
        <v>15</v>
      </c>
      <c r="C3" s="3">
        <v>15000</v>
      </c>
      <c r="D3" s="1" t="s">
        <v>11</v>
      </c>
      <c r="E3" s="4" t="s">
        <v>12</v>
      </c>
      <c r="F3" s="4" t="s">
        <v>13</v>
      </c>
      <c r="G3" s="5">
        <v>44788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14.5">
      <c r="A4" s="1" t="s">
        <v>16</v>
      </c>
      <c r="B4" s="1" t="s">
        <v>17</v>
      </c>
      <c r="C4" s="3">
        <v>5000</v>
      </c>
      <c r="D4" s="1" t="s">
        <v>11</v>
      </c>
      <c r="E4" s="4" t="s">
        <v>12</v>
      </c>
      <c r="F4" s="4" t="s">
        <v>18</v>
      </c>
      <c r="G4" s="5">
        <v>44789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14.5">
      <c r="A5" s="1" t="s">
        <v>16</v>
      </c>
      <c r="B5" s="1" t="s">
        <v>19</v>
      </c>
      <c r="C5" s="3">
        <v>5000</v>
      </c>
      <c r="D5" s="1" t="s">
        <v>11</v>
      </c>
      <c r="E5" s="4" t="s">
        <v>12</v>
      </c>
      <c r="F5" s="4" t="s">
        <v>18</v>
      </c>
      <c r="G5" s="5">
        <v>44789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14.5">
      <c r="A6" s="1" t="s">
        <v>16</v>
      </c>
      <c r="B6" s="1" t="s">
        <v>20</v>
      </c>
      <c r="C6" s="3">
        <v>20000</v>
      </c>
      <c r="D6" s="1" t="s">
        <v>11</v>
      </c>
      <c r="E6" s="4" t="s">
        <v>12</v>
      </c>
      <c r="F6" s="4" t="s">
        <v>18</v>
      </c>
      <c r="G6" s="5">
        <v>44789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4.5">
      <c r="A7" s="1" t="s">
        <v>16</v>
      </c>
      <c r="B7" s="1" t="s">
        <v>21</v>
      </c>
      <c r="C7" s="3">
        <v>20000</v>
      </c>
      <c r="D7" s="1" t="s">
        <v>11</v>
      </c>
      <c r="E7" s="4" t="s">
        <v>12</v>
      </c>
      <c r="F7" s="4" t="s">
        <v>18</v>
      </c>
      <c r="G7" s="5">
        <v>44789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14.5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14.5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14.5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14.5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14.5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14.5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14.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14.5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14.5">
      <c r="A16" s="2"/>
      <c r="B16" s="2"/>
      <c r="C16" s="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14.5">
      <c r="A17" s="2"/>
      <c r="B17" s="2"/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14.5">
      <c r="A18" s="2"/>
      <c r="B18" s="2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14.5">
      <c r="A19" s="2"/>
      <c r="B19" s="2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14.5">
      <c r="A20" s="2"/>
      <c r="B20" s="2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14.5">
      <c r="A21" s="2"/>
      <c r="B21" s="2"/>
      <c r="C21" s="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14.5">
      <c r="A22" s="2"/>
      <c r="B22" s="2"/>
      <c r="C22" s="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14.5">
      <c r="A23" s="2"/>
      <c r="B23" s="2"/>
      <c r="C23" s="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14.5">
      <c r="A24" s="2"/>
      <c r="B24" s="2"/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14.5">
      <c r="A25" s="2"/>
      <c r="B25" s="2"/>
      <c r="C25" s="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14.5">
      <c r="A26" s="2"/>
      <c r="B26" s="2"/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14.5">
      <c r="A27" s="2"/>
      <c r="B27" s="2"/>
      <c r="C27" s="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14.5">
      <c r="A28" s="2"/>
      <c r="B28" s="2"/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14.5">
      <c r="A29" s="2"/>
      <c r="B29" s="2"/>
      <c r="C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14.5">
      <c r="A30" s="2"/>
      <c r="B30" s="2"/>
      <c r="C30" s="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14.5">
      <c r="A31" s="2"/>
      <c r="B31" s="2"/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14.5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14.5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14.5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14.5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14.5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14.5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14.5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14.5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4.5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4.5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4.5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4.5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4.5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4.5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4.5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4.5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4.5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4.5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4.5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4.5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4.5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4.5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4.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4.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4.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4.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4.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4.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4.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4.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4.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4.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4.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4.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4.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4.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4.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4.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4.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4.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4.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4.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4.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4.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4.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4.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4.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4.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4.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4.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4.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4.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4.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4.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4.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4.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4.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4.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4.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4.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4.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4.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4.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4.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4.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4.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4.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4.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4.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4.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4.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4.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4.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4.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4.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4.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4.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4.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4.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4.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4.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4.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4.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4.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4.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4.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4.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4.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4.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4.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4.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4.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4.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4.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4.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4.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4.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4.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4.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4.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4.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4.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4.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4.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4.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4.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4.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4.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4.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4.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4.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4.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4.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4.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4.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4.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4.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4.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4.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4.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4.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4.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4.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4.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4.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4.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4.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4.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4.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4.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4.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4.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4.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4.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4.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4.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4.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4.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4.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4.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4.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4.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4.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4.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4.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4.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4.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4.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4.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4.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4.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4.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4.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4.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4.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4.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4.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4.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4.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4.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4.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4.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4.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4.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4.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4.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4.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4.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4.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</sheetData>
  <phoneticPr fontId="6" type="noConversion"/>
  <dataValidations count="2">
    <dataValidation type="list" errorStyle="warning" allowBlank="1" showErrorMessage="1" promptTitle="提示" prompt="您选择的不是下拉列表中的选项" sqref="E2:E7">
      <formula1>"预算内,预算外"</formula1>
    </dataValidation>
    <dataValidation type="list" errorStyle="warning" allowBlank="1" showErrorMessage="1" promptTitle="提示" prompt="您选择的不是下拉列表中的选项" sqref="F2:F7">
      <formula1>"设备,工具,工位器具,冲压模具,焊接夹具,注塑模具,发泡模具,实验工装"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zoomScaleNormal="100" workbookViewId="0">
      <pane xSplit="1" ySplit="2" topLeftCell="B18" activePane="bottomRight" state="frozen"/>
      <selection pane="topRight"/>
      <selection pane="bottomLeft"/>
      <selection pane="bottomRight" activeCell="P69" sqref="P69"/>
    </sheetView>
  </sheetViews>
  <sheetFormatPr defaultColWidth="8.25" defaultRowHeight="11.5"/>
  <cols>
    <col min="1" max="1" width="8.58203125" style="25" customWidth="1"/>
    <col min="2" max="3" width="8.58203125" style="29" customWidth="1"/>
    <col min="4" max="4" width="20.58203125" style="25" customWidth="1"/>
    <col min="5" max="5" width="21.9140625" style="25" bestFit="1" customWidth="1"/>
    <col min="6" max="6" width="8.58203125" style="25" customWidth="1"/>
    <col min="7" max="7" width="12.58203125" style="50" customWidth="1"/>
    <col min="8" max="8" width="4.58203125" style="25" customWidth="1"/>
    <col min="9" max="9" width="10.58203125" style="50" customWidth="1"/>
    <col min="10" max="10" width="10.58203125" style="30" customWidth="1"/>
    <col min="11" max="14" width="10.58203125" style="54" customWidth="1"/>
    <col min="15" max="15" width="10.58203125" style="30" customWidth="1"/>
    <col min="16" max="17" width="10.58203125" style="54" customWidth="1"/>
    <col min="18" max="18" width="32.1640625" style="60" bestFit="1" customWidth="1"/>
    <col min="19" max="19" width="12.25" style="25" customWidth="1"/>
    <col min="20" max="16384" width="8.25" style="25"/>
  </cols>
  <sheetData>
    <row r="1" spans="1:18" ht="14.25" customHeight="1">
      <c r="A1" s="118" t="s">
        <v>25</v>
      </c>
      <c r="B1" s="120" t="s">
        <v>26</v>
      </c>
      <c r="C1" s="120" t="s">
        <v>66</v>
      </c>
      <c r="D1" s="118" t="s">
        <v>64</v>
      </c>
      <c r="E1" s="118" t="s">
        <v>65</v>
      </c>
      <c r="F1" s="118" t="s">
        <v>50</v>
      </c>
      <c r="G1" s="122" t="s">
        <v>87</v>
      </c>
      <c r="H1" s="118" t="s">
        <v>51</v>
      </c>
      <c r="I1" s="124" t="s">
        <v>82</v>
      </c>
      <c r="J1" s="126" t="s">
        <v>83</v>
      </c>
      <c r="K1" s="122" t="s">
        <v>74</v>
      </c>
      <c r="L1" s="122" t="s">
        <v>75</v>
      </c>
      <c r="M1" s="122" t="s">
        <v>76</v>
      </c>
      <c r="N1" s="122" t="s">
        <v>77</v>
      </c>
      <c r="O1" s="126" t="s">
        <v>78</v>
      </c>
      <c r="P1" s="122" t="s">
        <v>444</v>
      </c>
      <c r="Q1" s="122" t="s">
        <v>443</v>
      </c>
      <c r="R1" s="128" t="s">
        <v>52</v>
      </c>
    </row>
    <row r="2" spans="1:18" ht="13.5" customHeight="1">
      <c r="A2" s="119"/>
      <c r="B2" s="121"/>
      <c r="C2" s="121"/>
      <c r="D2" s="119"/>
      <c r="E2" s="119"/>
      <c r="F2" s="119"/>
      <c r="G2" s="123"/>
      <c r="H2" s="119"/>
      <c r="I2" s="125"/>
      <c r="J2" s="127"/>
      <c r="K2" s="123"/>
      <c r="L2" s="123"/>
      <c r="M2" s="123"/>
      <c r="N2" s="123"/>
      <c r="O2" s="127"/>
      <c r="P2" s="123"/>
      <c r="Q2" s="123"/>
      <c r="R2" s="129"/>
    </row>
    <row r="3" spans="1:18" ht="13.5" customHeight="1">
      <c r="A3" s="106" t="s">
        <v>62</v>
      </c>
      <c r="B3" s="109" t="s">
        <v>61</v>
      </c>
      <c r="C3" s="112" t="s">
        <v>63</v>
      </c>
      <c r="D3" s="26" t="s">
        <v>314</v>
      </c>
      <c r="E3" s="26" t="s">
        <v>315</v>
      </c>
      <c r="F3" s="26" t="s">
        <v>54</v>
      </c>
      <c r="G3" s="51" t="s">
        <v>313</v>
      </c>
      <c r="H3" s="26">
        <v>1</v>
      </c>
      <c r="I3" s="51">
        <v>48500</v>
      </c>
      <c r="J3" s="27">
        <f>H3*I3</f>
        <v>48500</v>
      </c>
      <c r="K3" s="52">
        <f>J3*0.3</f>
        <v>14550</v>
      </c>
      <c r="L3" s="52"/>
      <c r="M3" s="52"/>
      <c r="N3" s="52"/>
      <c r="O3" s="27">
        <f>J3-K3-L3-M3-N3</f>
        <v>33950</v>
      </c>
      <c r="P3" s="52" t="s">
        <v>452</v>
      </c>
      <c r="Q3" s="65" t="s">
        <v>446</v>
      </c>
      <c r="R3" s="66"/>
    </row>
    <row r="4" spans="1:18" ht="13.5" customHeight="1">
      <c r="A4" s="107"/>
      <c r="B4" s="110"/>
      <c r="C4" s="113"/>
      <c r="D4" s="26" t="s">
        <v>316</v>
      </c>
      <c r="E4" s="26" t="s">
        <v>317</v>
      </c>
      <c r="F4" s="26" t="s">
        <v>54</v>
      </c>
      <c r="G4" s="51" t="s">
        <v>313</v>
      </c>
      <c r="H4" s="26">
        <v>1</v>
      </c>
      <c r="I4" s="51"/>
      <c r="J4" s="27">
        <f t="shared" ref="J4:J12" si="0">H4*I4</f>
        <v>0</v>
      </c>
      <c r="K4" s="52"/>
      <c r="L4" s="52"/>
      <c r="M4" s="52"/>
      <c r="N4" s="52"/>
      <c r="O4" s="27">
        <f t="shared" ref="O4:O12" si="1">J4-K4-L4-M4-N4</f>
        <v>0</v>
      </c>
      <c r="P4" s="52"/>
      <c r="Q4" s="65"/>
      <c r="R4" s="66"/>
    </row>
    <row r="5" spans="1:18" ht="13.5" customHeight="1">
      <c r="A5" s="107"/>
      <c r="B5" s="110"/>
      <c r="C5" s="113"/>
      <c r="D5" s="26" t="s">
        <v>318</v>
      </c>
      <c r="E5" s="26" t="s">
        <v>319</v>
      </c>
      <c r="F5" s="26" t="s">
        <v>54</v>
      </c>
      <c r="G5" s="51" t="s">
        <v>313</v>
      </c>
      <c r="H5" s="26">
        <v>1</v>
      </c>
      <c r="I5" s="51">
        <v>34500</v>
      </c>
      <c r="J5" s="27">
        <f t="shared" si="0"/>
        <v>34500</v>
      </c>
      <c r="K5" s="52">
        <f>J5*0.3</f>
        <v>10350</v>
      </c>
      <c r="L5" s="52"/>
      <c r="M5" s="52"/>
      <c r="N5" s="52"/>
      <c r="O5" s="27">
        <f t="shared" si="1"/>
        <v>24150</v>
      </c>
      <c r="P5" s="52" t="s">
        <v>452</v>
      </c>
      <c r="Q5" s="65" t="s">
        <v>446</v>
      </c>
      <c r="R5" s="66"/>
    </row>
    <row r="6" spans="1:18" ht="13.5" customHeight="1">
      <c r="A6" s="107"/>
      <c r="B6" s="110"/>
      <c r="C6" s="113"/>
      <c r="D6" s="26" t="s">
        <v>320</v>
      </c>
      <c r="E6" s="26" t="s">
        <v>321</v>
      </c>
      <c r="F6" s="26" t="s">
        <v>54</v>
      </c>
      <c r="G6" s="51" t="s">
        <v>313</v>
      </c>
      <c r="H6" s="26">
        <v>1</v>
      </c>
      <c r="I6" s="51"/>
      <c r="J6" s="27">
        <f t="shared" si="0"/>
        <v>0</v>
      </c>
      <c r="K6" s="52"/>
      <c r="L6" s="52"/>
      <c r="M6" s="52"/>
      <c r="N6" s="52"/>
      <c r="O6" s="27">
        <f t="shared" si="1"/>
        <v>0</v>
      </c>
      <c r="P6" s="52"/>
      <c r="Q6" s="52"/>
      <c r="R6" s="66" t="s">
        <v>330</v>
      </c>
    </row>
    <row r="7" spans="1:18" ht="23" customHeight="1">
      <c r="A7" s="107"/>
      <c r="B7" s="110"/>
      <c r="C7" s="113"/>
      <c r="D7" s="26" t="s">
        <v>322</v>
      </c>
      <c r="E7" s="26" t="s">
        <v>323</v>
      </c>
      <c r="F7" s="26" t="s">
        <v>54</v>
      </c>
      <c r="G7" s="51" t="s">
        <v>313</v>
      </c>
      <c r="H7" s="26">
        <v>1</v>
      </c>
      <c r="I7" s="51"/>
      <c r="J7" s="27">
        <f t="shared" si="0"/>
        <v>0</v>
      </c>
      <c r="K7" s="52"/>
      <c r="L7" s="52"/>
      <c r="M7" s="52"/>
      <c r="N7" s="52"/>
      <c r="O7" s="27">
        <f t="shared" si="1"/>
        <v>0</v>
      </c>
      <c r="P7" s="52"/>
      <c r="Q7" s="52"/>
      <c r="R7" s="66" t="s">
        <v>330</v>
      </c>
    </row>
    <row r="8" spans="1:18" ht="13.5" customHeight="1">
      <c r="A8" s="107"/>
      <c r="B8" s="110"/>
      <c r="C8" s="113"/>
      <c r="D8" s="26" t="s">
        <v>324</v>
      </c>
      <c r="E8" s="26" t="s">
        <v>325</v>
      </c>
      <c r="F8" s="26" t="s">
        <v>54</v>
      </c>
      <c r="G8" s="51" t="s">
        <v>313</v>
      </c>
      <c r="H8" s="26">
        <v>1</v>
      </c>
      <c r="I8" s="51"/>
      <c r="J8" s="27">
        <f t="shared" si="0"/>
        <v>0</v>
      </c>
      <c r="K8" s="52"/>
      <c r="L8" s="52"/>
      <c r="M8" s="52"/>
      <c r="N8" s="52"/>
      <c r="O8" s="27">
        <f t="shared" si="1"/>
        <v>0</v>
      </c>
      <c r="P8" s="52"/>
      <c r="Q8" s="52"/>
      <c r="R8" s="66" t="s">
        <v>330</v>
      </c>
    </row>
    <row r="9" spans="1:18" ht="13.5" customHeight="1">
      <c r="A9" s="107"/>
      <c r="B9" s="110"/>
      <c r="C9" s="113"/>
      <c r="D9" s="26" t="s">
        <v>326</v>
      </c>
      <c r="E9" s="26" t="s">
        <v>327</v>
      </c>
      <c r="F9" s="26" t="s">
        <v>54</v>
      </c>
      <c r="G9" s="51" t="s">
        <v>313</v>
      </c>
      <c r="H9" s="26">
        <v>1</v>
      </c>
      <c r="I9" s="51"/>
      <c r="J9" s="27">
        <f t="shared" si="0"/>
        <v>0</v>
      </c>
      <c r="K9" s="52"/>
      <c r="L9" s="52"/>
      <c r="M9" s="52"/>
      <c r="N9" s="52"/>
      <c r="O9" s="27">
        <f t="shared" si="1"/>
        <v>0</v>
      </c>
      <c r="P9" s="52"/>
      <c r="Q9" s="52"/>
      <c r="R9" s="66" t="s">
        <v>330</v>
      </c>
    </row>
    <row r="10" spans="1:18" ht="13.5" customHeight="1">
      <c r="A10" s="107"/>
      <c r="B10" s="110"/>
      <c r="C10" s="113"/>
      <c r="D10" s="26" t="s">
        <v>328</v>
      </c>
      <c r="E10" s="26" t="s">
        <v>329</v>
      </c>
      <c r="F10" s="26" t="s">
        <v>54</v>
      </c>
      <c r="G10" s="51" t="s">
        <v>313</v>
      </c>
      <c r="H10" s="26">
        <v>1</v>
      </c>
      <c r="I10" s="51"/>
      <c r="J10" s="27">
        <f t="shared" si="0"/>
        <v>0</v>
      </c>
      <c r="K10" s="52"/>
      <c r="L10" s="52"/>
      <c r="M10" s="52"/>
      <c r="N10" s="52"/>
      <c r="O10" s="27">
        <f t="shared" si="1"/>
        <v>0</v>
      </c>
      <c r="P10" s="52"/>
      <c r="Q10" s="52"/>
      <c r="R10" s="66" t="s">
        <v>330</v>
      </c>
    </row>
    <row r="11" spans="1:18" ht="13.5" customHeight="1">
      <c r="A11" s="107"/>
      <c r="B11" s="110"/>
      <c r="C11" s="113"/>
      <c r="D11" s="26"/>
      <c r="E11" s="26" t="s">
        <v>453</v>
      </c>
      <c r="F11" s="26" t="s">
        <v>54</v>
      </c>
      <c r="G11" s="59" t="s">
        <v>454</v>
      </c>
      <c r="H11" s="26">
        <v>1</v>
      </c>
      <c r="I11" s="51">
        <v>160000</v>
      </c>
      <c r="J11" s="27">
        <f t="shared" si="0"/>
        <v>160000</v>
      </c>
      <c r="K11" s="52">
        <f>J11*0.5</f>
        <v>80000</v>
      </c>
      <c r="L11" s="52"/>
      <c r="M11" s="52"/>
      <c r="N11" s="52"/>
      <c r="O11" s="27">
        <f t="shared" si="1"/>
        <v>80000</v>
      </c>
      <c r="P11" s="52"/>
      <c r="Q11" s="52"/>
      <c r="R11" s="66"/>
    </row>
    <row r="12" spans="1:18" ht="13.5" customHeight="1">
      <c r="A12" s="107"/>
      <c r="B12" s="110"/>
      <c r="C12" s="113"/>
      <c r="D12" s="26"/>
      <c r="E12" s="26"/>
      <c r="F12" s="26"/>
      <c r="G12" s="59"/>
      <c r="H12" s="26"/>
      <c r="I12" s="51"/>
      <c r="J12" s="27">
        <f t="shared" si="0"/>
        <v>0</v>
      </c>
      <c r="K12" s="52"/>
      <c r="L12" s="52"/>
      <c r="M12" s="52"/>
      <c r="N12" s="52"/>
      <c r="O12" s="27">
        <f t="shared" si="1"/>
        <v>0</v>
      </c>
      <c r="P12" s="52"/>
      <c r="Q12" s="52"/>
      <c r="R12" s="66"/>
    </row>
    <row r="13" spans="1:18" ht="13.5" customHeight="1">
      <c r="A13" s="107"/>
      <c r="B13" s="110"/>
      <c r="C13" s="113"/>
      <c r="D13" s="103" t="s">
        <v>383</v>
      </c>
      <c r="E13" s="104"/>
      <c r="F13" s="104"/>
      <c r="G13" s="104"/>
      <c r="H13" s="105"/>
      <c r="I13" s="49"/>
      <c r="J13" s="31">
        <f>SUM(J3:J12)</f>
        <v>243000</v>
      </c>
      <c r="K13" s="52"/>
      <c r="L13" s="52"/>
      <c r="M13" s="52"/>
      <c r="N13" s="52"/>
      <c r="O13" s="31">
        <f>SUM(O3:O12)</f>
        <v>138100</v>
      </c>
      <c r="P13" s="52"/>
      <c r="Q13" s="52"/>
      <c r="R13" s="66"/>
    </row>
    <row r="14" spans="1:18" ht="13.5" customHeight="1">
      <c r="A14" s="107"/>
      <c r="B14" s="110"/>
      <c r="C14" s="113"/>
      <c r="D14" s="26"/>
      <c r="E14" s="26"/>
      <c r="F14" s="26" t="s">
        <v>18</v>
      </c>
      <c r="G14" s="49"/>
      <c r="H14" s="26"/>
      <c r="I14" s="51"/>
      <c r="J14" s="27">
        <f t="shared" ref="J14:J17" si="2">H14*I14</f>
        <v>0</v>
      </c>
      <c r="K14" s="52"/>
      <c r="L14" s="52"/>
      <c r="M14" s="52"/>
      <c r="N14" s="52"/>
      <c r="O14" s="27">
        <f t="shared" ref="O14:O15" si="3">J14-K14-L14-M14-N14</f>
        <v>0</v>
      </c>
      <c r="P14" s="52"/>
      <c r="Q14" s="52"/>
      <c r="R14" s="66"/>
    </row>
    <row r="15" spans="1:18" ht="13.5" customHeight="1">
      <c r="A15" s="107"/>
      <c r="B15" s="110"/>
      <c r="C15" s="113"/>
      <c r="D15" s="26"/>
      <c r="E15" s="26"/>
      <c r="F15" s="26"/>
      <c r="G15" s="49"/>
      <c r="H15" s="26"/>
      <c r="I15" s="49"/>
      <c r="J15" s="27">
        <f t="shared" si="2"/>
        <v>0</v>
      </c>
      <c r="K15" s="52"/>
      <c r="L15" s="52"/>
      <c r="M15" s="52"/>
      <c r="N15" s="52"/>
      <c r="O15" s="27">
        <f t="shared" si="3"/>
        <v>0</v>
      </c>
      <c r="P15" s="52"/>
      <c r="Q15" s="52"/>
      <c r="R15" s="66"/>
    </row>
    <row r="16" spans="1:18" ht="13.5" customHeight="1">
      <c r="A16" s="107"/>
      <c r="B16" s="110"/>
      <c r="C16" s="113"/>
      <c r="D16" s="103" t="s">
        <v>383</v>
      </c>
      <c r="E16" s="104"/>
      <c r="F16" s="104"/>
      <c r="G16" s="104"/>
      <c r="H16" s="105"/>
      <c r="I16" s="49"/>
      <c r="J16" s="31">
        <f>SUM(J14:J15)</f>
        <v>0</v>
      </c>
      <c r="K16" s="52"/>
      <c r="L16" s="52"/>
      <c r="M16" s="52"/>
      <c r="N16" s="52"/>
      <c r="O16" s="31">
        <f>SUM(O14:O15)</f>
        <v>0</v>
      </c>
      <c r="P16" s="52"/>
      <c r="Q16" s="52"/>
      <c r="R16" s="66"/>
    </row>
    <row r="17" spans="1:18" ht="22.5" customHeight="1">
      <c r="A17" s="107"/>
      <c r="B17" s="110"/>
      <c r="C17" s="113"/>
      <c r="D17" s="26" t="s">
        <v>455</v>
      </c>
      <c r="E17" s="26"/>
      <c r="F17" s="26" t="s">
        <v>57</v>
      </c>
      <c r="G17" s="49" t="s">
        <v>456</v>
      </c>
      <c r="H17" s="26">
        <v>1</v>
      </c>
      <c r="I17" s="49">
        <v>24300</v>
      </c>
      <c r="J17" s="27">
        <f t="shared" si="2"/>
        <v>24300</v>
      </c>
      <c r="K17" s="52">
        <f>J17</f>
        <v>24300</v>
      </c>
      <c r="L17" s="52"/>
      <c r="M17" s="52"/>
      <c r="N17" s="52"/>
      <c r="O17" s="27">
        <v>0</v>
      </c>
      <c r="P17" s="56" t="s">
        <v>458</v>
      </c>
      <c r="Q17" s="65" t="s">
        <v>459</v>
      </c>
      <c r="R17" s="67" t="s">
        <v>457</v>
      </c>
    </row>
    <row r="18" spans="1:18" ht="13.5" customHeight="1">
      <c r="A18" s="107"/>
      <c r="B18" s="110"/>
      <c r="C18" s="113"/>
      <c r="D18" s="26"/>
      <c r="E18" s="26"/>
      <c r="F18" s="26"/>
      <c r="G18" s="49"/>
      <c r="H18" s="26"/>
      <c r="I18" s="49"/>
      <c r="J18" s="27">
        <f t="shared" ref="J18" si="4">H18*I18</f>
        <v>0</v>
      </c>
      <c r="K18" s="52"/>
      <c r="L18" s="52"/>
      <c r="M18" s="52"/>
      <c r="N18" s="52"/>
      <c r="O18" s="27">
        <f t="shared" ref="O18:O39" si="5">J18-K18-L18-M18-N18</f>
        <v>0</v>
      </c>
      <c r="P18" s="52"/>
      <c r="Q18" s="52"/>
      <c r="R18" s="66"/>
    </row>
    <row r="19" spans="1:18" ht="13.5" customHeight="1">
      <c r="A19" s="107"/>
      <c r="B19" s="110"/>
      <c r="C19" s="113"/>
      <c r="D19" s="103" t="s">
        <v>383</v>
      </c>
      <c r="E19" s="104"/>
      <c r="F19" s="104"/>
      <c r="G19" s="104"/>
      <c r="H19" s="105"/>
      <c r="I19" s="49"/>
      <c r="J19" s="31">
        <f>SUM(J17:J18)</f>
        <v>24300</v>
      </c>
      <c r="K19" s="52"/>
      <c r="L19" s="52"/>
      <c r="M19" s="52"/>
      <c r="N19" s="52"/>
      <c r="O19" s="31">
        <f>SUM(O17:O18)</f>
        <v>0</v>
      </c>
      <c r="P19" s="52"/>
      <c r="Q19" s="52"/>
      <c r="R19" s="66"/>
    </row>
    <row r="20" spans="1:18" ht="13.5" customHeight="1">
      <c r="A20" s="107"/>
      <c r="B20" s="110"/>
      <c r="C20" s="113"/>
      <c r="D20" s="35" t="s">
        <v>384</v>
      </c>
      <c r="E20" s="35" t="s">
        <v>385</v>
      </c>
      <c r="F20" s="26" t="s">
        <v>55</v>
      </c>
      <c r="G20" s="58" t="s">
        <v>442</v>
      </c>
      <c r="H20" s="28">
        <v>1</v>
      </c>
      <c r="I20" s="51">
        <v>35000</v>
      </c>
      <c r="J20" s="32">
        <f t="shared" ref="J20:J39" si="6">H20*I20</f>
        <v>35000</v>
      </c>
      <c r="K20" s="57">
        <f t="shared" ref="K20:K25" si="7">J20*0.5</f>
        <v>17500</v>
      </c>
      <c r="L20" s="56"/>
      <c r="M20" s="56"/>
      <c r="N20" s="56"/>
      <c r="O20" s="32">
        <f t="shared" ref="O20:O38" si="8">J20-K20-L20-M20-N20</f>
        <v>17500</v>
      </c>
      <c r="P20" s="56"/>
      <c r="Q20" s="56" t="s">
        <v>595</v>
      </c>
      <c r="R20" s="66" t="s">
        <v>386</v>
      </c>
    </row>
    <row r="21" spans="1:18" ht="13.5" customHeight="1">
      <c r="A21" s="107"/>
      <c r="B21" s="110"/>
      <c r="C21" s="113"/>
      <c r="D21" s="35" t="s">
        <v>387</v>
      </c>
      <c r="E21" s="35" t="s">
        <v>388</v>
      </c>
      <c r="F21" s="26" t="s">
        <v>55</v>
      </c>
      <c r="G21" s="58" t="s">
        <v>442</v>
      </c>
      <c r="H21" s="26">
        <v>1</v>
      </c>
      <c r="I21" s="51">
        <v>44000</v>
      </c>
      <c r="J21" s="32">
        <f t="shared" si="6"/>
        <v>44000</v>
      </c>
      <c r="K21" s="57">
        <f t="shared" si="7"/>
        <v>22000</v>
      </c>
      <c r="L21" s="56"/>
      <c r="M21" s="56"/>
      <c r="N21" s="56"/>
      <c r="O21" s="32">
        <f t="shared" si="8"/>
        <v>22000</v>
      </c>
      <c r="P21" s="56"/>
      <c r="Q21" s="56" t="s">
        <v>595</v>
      </c>
      <c r="R21" s="66" t="s">
        <v>386</v>
      </c>
    </row>
    <row r="22" spans="1:18" ht="13.5" customHeight="1">
      <c r="A22" s="107"/>
      <c r="B22" s="110"/>
      <c r="C22" s="113"/>
      <c r="D22" s="35" t="s">
        <v>389</v>
      </c>
      <c r="E22" s="35" t="s">
        <v>390</v>
      </c>
      <c r="F22" s="26" t="s">
        <v>55</v>
      </c>
      <c r="G22" s="58" t="s">
        <v>442</v>
      </c>
      <c r="H22" s="28">
        <v>1</v>
      </c>
      <c r="I22" s="51">
        <v>32000</v>
      </c>
      <c r="J22" s="32">
        <f t="shared" si="6"/>
        <v>32000</v>
      </c>
      <c r="K22" s="57">
        <f t="shared" si="7"/>
        <v>16000</v>
      </c>
      <c r="L22" s="57"/>
      <c r="M22" s="57"/>
      <c r="N22" s="57"/>
      <c r="O22" s="32">
        <f t="shared" si="8"/>
        <v>16000</v>
      </c>
      <c r="P22" s="56"/>
      <c r="Q22" s="56" t="s">
        <v>595</v>
      </c>
      <c r="R22" s="66" t="s">
        <v>386</v>
      </c>
    </row>
    <row r="23" spans="1:18" ht="13.5" customHeight="1">
      <c r="A23" s="107"/>
      <c r="B23" s="110"/>
      <c r="C23" s="113"/>
      <c r="D23" s="35" t="s">
        <v>391</v>
      </c>
      <c r="E23" s="35" t="s">
        <v>392</v>
      </c>
      <c r="F23" s="26" t="s">
        <v>55</v>
      </c>
      <c r="G23" s="58" t="s">
        <v>442</v>
      </c>
      <c r="H23" s="28">
        <v>1</v>
      </c>
      <c r="I23" s="51">
        <v>32000</v>
      </c>
      <c r="J23" s="32">
        <f t="shared" si="6"/>
        <v>32000</v>
      </c>
      <c r="K23" s="57">
        <f t="shared" si="7"/>
        <v>16000</v>
      </c>
      <c r="L23" s="57"/>
      <c r="M23" s="57"/>
      <c r="N23" s="57"/>
      <c r="O23" s="32">
        <f t="shared" si="8"/>
        <v>16000</v>
      </c>
      <c r="P23" s="56"/>
      <c r="Q23" s="56" t="s">
        <v>595</v>
      </c>
      <c r="R23" s="66" t="s">
        <v>386</v>
      </c>
    </row>
    <row r="24" spans="1:18" ht="13.5" customHeight="1">
      <c r="A24" s="107"/>
      <c r="B24" s="110"/>
      <c r="C24" s="113"/>
      <c r="D24" s="35" t="s">
        <v>393</v>
      </c>
      <c r="E24" s="35" t="s">
        <v>394</v>
      </c>
      <c r="F24" s="26" t="s">
        <v>55</v>
      </c>
      <c r="G24" s="58" t="s">
        <v>442</v>
      </c>
      <c r="H24" s="28">
        <v>1</v>
      </c>
      <c r="I24" s="51">
        <v>26000</v>
      </c>
      <c r="J24" s="32">
        <f t="shared" si="6"/>
        <v>26000</v>
      </c>
      <c r="K24" s="57">
        <f t="shared" si="7"/>
        <v>13000</v>
      </c>
      <c r="L24" s="57"/>
      <c r="M24" s="57"/>
      <c r="N24" s="57"/>
      <c r="O24" s="32">
        <f t="shared" si="8"/>
        <v>13000</v>
      </c>
      <c r="P24" s="56"/>
      <c r="Q24" s="56" t="s">
        <v>595</v>
      </c>
      <c r="R24" s="66" t="s">
        <v>386</v>
      </c>
    </row>
    <row r="25" spans="1:18" ht="13.5" customHeight="1">
      <c r="A25" s="107"/>
      <c r="B25" s="110"/>
      <c r="C25" s="113"/>
      <c r="D25" s="35" t="s">
        <v>409</v>
      </c>
      <c r="E25" s="35" t="s">
        <v>395</v>
      </c>
      <c r="F25" s="26" t="s">
        <v>55</v>
      </c>
      <c r="G25" s="58" t="s">
        <v>442</v>
      </c>
      <c r="H25" s="28">
        <v>1</v>
      </c>
      <c r="I25" s="51">
        <v>42000</v>
      </c>
      <c r="J25" s="32">
        <f t="shared" si="6"/>
        <v>42000</v>
      </c>
      <c r="K25" s="57">
        <f t="shared" si="7"/>
        <v>21000</v>
      </c>
      <c r="L25" s="57"/>
      <c r="M25" s="57"/>
      <c r="N25" s="57"/>
      <c r="O25" s="32">
        <f t="shared" si="8"/>
        <v>21000</v>
      </c>
      <c r="P25" s="56"/>
      <c r="Q25" s="56" t="s">
        <v>595</v>
      </c>
      <c r="R25" s="66" t="s">
        <v>396</v>
      </c>
    </row>
    <row r="26" spans="1:18" ht="13.5" customHeight="1">
      <c r="A26" s="107"/>
      <c r="B26" s="110"/>
      <c r="C26" s="113"/>
      <c r="D26" s="35" t="s">
        <v>591</v>
      </c>
      <c r="E26" s="35"/>
      <c r="F26" s="26" t="s">
        <v>379</v>
      </c>
      <c r="G26" s="58" t="s">
        <v>442</v>
      </c>
      <c r="H26" s="28">
        <v>1</v>
      </c>
      <c r="I26" s="51">
        <v>3500</v>
      </c>
      <c r="J26" s="32">
        <f t="shared" si="6"/>
        <v>3500</v>
      </c>
      <c r="K26" s="57">
        <f t="shared" ref="K26:K31" si="9">J26*0.5</f>
        <v>1750</v>
      </c>
      <c r="L26" s="57"/>
      <c r="M26" s="57"/>
      <c r="N26" s="57"/>
      <c r="O26" s="32">
        <f t="shared" si="8"/>
        <v>1750</v>
      </c>
      <c r="P26" s="56"/>
      <c r="Q26" s="56" t="s">
        <v>595</v>
      </c>
      <c r="R26" s="66"/>
    </row>
    <row r="27" spans="1:18" ht="13.5" customHeight="1">
      <c r="A27" s="107"/>
      <c r="B27" s="110"/>
      <c r="C27" s="113"/>
      <c r="D27" s="35" t="s">
        <v>592</v>
      </c>
      <c r="E27" s="35"/>
      <c r="F27" s="26" t="s">
        <v>381</v>
      </c>
      <c r="G27" s="58" t="s">
        <v>442</v>
      </c>
      <c r="H27" s="28">
        <v>1</v>
      </c>
      <c r="I27" s="51">
        <v>4000</v>
      </c>
      <c r="J27" s="32">
        <f t="shared" si="6"/>
        <v>4000</v>
      </c>
      <c r="K27" s="57">
        <f t="shared" si="9"/>
        <v>2000</v>
      </c>
      <c r="L27" s="57"/>
      <c r="M27" s="57"/>
      <c r="N27" s="57"/>
      <c r="O27" s="32">
        <f t="shared" si="8"/>
        <v>2000</v>
      </c>
      <c r="P27" s="56"/>
      <c r="Q27" s="56" t="s">
        <v>595</v>
      </c>
      <c r="R27" s="66"/>
    </row>
    <row r="28" spans="1:18" ht="13.5" customHeight="1">
      <c r="A28" s="107"/>
      <c r="B28" s="110"/>
      <c r="C28" s="113"/>
      <c r="D28" s="36" t="s">
        <v>410</v>
      </c>
      <c r="E28" s="35" t="s">
        <v>397</v>
      </c>
      <c r="F28" s="26" t="s">
        <v>55</v>
      </c>
      <c r="G28" s="58" t="s">
        <v>442</v>
      </c>
      <c r="H28" s="28">
        <v>1</v>
      </c>
      <c r="I28" s="51">
        <v>32000</v>
      </c>
      <c r="J28" s="32">
        <f t="shared" si="6"/>
        <v>32000</v>
      </c>
      <c r="K28" s="57">
        <f t="shared" si="9"/>
        <v>16000</v>
      </c>
      <c r="L28" s="57"/>
      <c r="M28" s="57"/>
      <c r="N28" s="57"/>
      <c r="O28" s="32">
        <f t="shared" si="8"/>
        <v>16000</v>
      </c>
      <c r="P28" s="56"/>
      <c r="Q28" s="56" t="s">
        <v>595</v>
      </c>
      <c r="R28" s="66" t="s">
        <v>396</v>
      </c>
    </row>
    <row r="29" spans="1:18" ht="13.5" customHeight="1">
      <c r="A29" s="107"/>
      <c r="B29" s="110"/>
      <c r="C29" s="113"/>
      <c r="D29" s="35" t="s">
        <v>593</v>
      </c>
      <c r="E29" s="35"/>
      <c r="F29" s="26" t="s">
        <v>379</v>
      </c>
      <c r="G29" s="58" t="s">
        <v>442</v>
      </c>
      <c r="H29" s="28">
        <v>1</v>
      </c>
      <c r="I29" s="51">
        <v>3000</v>
      </c>
      <c r="J29" s="32">
        <f t="shared" si="6"/>
        <v>3000</v>
      </c>
      <c r="K29" s="57">
        <f t="shared" si="9"/>
        <v>1500</v>
      </c>
      <c r="L29" s="57"/>
      <c r="M29" s="57"/>
      <c r="N29" s="57"/>
      <c r="O29" s="32">
        <f t="shared" si="8"/>
        <v>1500</v>
      </c>
      <c r="P29" s="56"/>
      <c r="Q29" s="56" t="s">
        <v>595</v>
      </c>
      <c r="R29" s="66"/>
    </row>
    <row r="30" spans="1:18" ht="13.5" customHeight="1">
      <c r="A30" s="107"/>
      <c r="B30" s="110"/>
      <c r="C30" s="113"/>
      <c r="D30" s="35" t="s">
        <v>594</v>
      </c>
      <c r="E30" s="35"/>
      <c r="F30" s="26" t="s">
        <v>381</v>
      </c>
      <c r="G30" s="58" t="s">
        <v>442</v>
      </c>
      <c r="H30" s="28">
        <v>1</v>
      </c>
      <c r="I30" s="51">
        <v>3500</v>
      </c>
      <c r="J30" s="32">
        <f t="shared" si="6"/>
        <v>3500</v>
      </c>
      <c r="K30" s="57">
        <f t="shared" si="9"/>
        <v>1750</v>
      </c>
      <c r="L30" s="57"/>
      <c r="M30" s="57"/>
      <c r="N30" s="57"/>
      <c r="O30" s="32">
        <f t="shared" si="8"/>
        <v>1750</v>
      </c>
      <c r="P30" s="56"/>
      <c r="Q30" s="56" t="s">
        <v>595</v>
      </c>
      <c r="R30" s="66"/>
    </row>
    <row r="31" spans="1:18" ht="13.5" customHeight="1">
      <c r="A31" s="107"/>
      <c r="B31" s="110"/>
      <c r="C31" s="113"/>
      <c r="D31" s="37" t="s">
        <v>398</v>
      </c>
      <c r="E31" s="37" t="s">
        <v>399</v>
      </c>
      <c r="F31" s="26" t="s">
        <v>55</v>
      </c>
      <c r="G31" s="58" t="s">
        <v>442</v>
      </c>
      <c r="H31" s="26">
        <v>1</v>
      </c>
      <c r="I31" s="51">
        <v>169000</v>
      </c>
      <c r="J31" s="32">
        <f t="shared" si="6"/>
        <v>169000</v>
      </c>
      <c r="K31" s="57">
        <f t="shared" si="9"/>
        <v>84500</v>
      </c>
      <c r="L31" s="57">
        <f>J31*0.4</f>
        <v>67600</v>
      </c>
      <c r="M31" s="57"/>
      <c r="N31" s="57"/>
      <c r="O31" s="32">
        <f t="shared" si="8"/>
        <v>16900</v>
      </c>
      <c r="P31" s="56" t="s">
        <v>598</v>
      </c>
      <c r="Q31" s="56" t="s">
        <v>599</v>
      </c>
      <c r="R31" s="66" t="s">
        <v>400</v>
      </c>
    </row>
    <row r="32" spans="1:18" ht="13.5" customHeight="1">
      <c r="A32" s="107"/>
      <c r="B32" s="110"/>
      <c r="C32" s="113"/>
      <c r="D32" s="37" t="s">
        <v>401</v>
      </c>
      <c r="E32" s="37" t="s">
        <v>402</v>
      </c>
      <c r="F32" s="26" t="s">
        <v>55</v>
      </c>
      <c r="G32" s="58" t="s">
        <v>442</v>
      </c>
      <c r="H32" s="26">
        <v>1</v>
      </c>
      <c r="I32" s="51"/>
      <c r="J32" s="32"/>
      <c r="K32" s="57"/>
      <c r="L32" s="57"/>
      <c r="M32" s="57"/>
      <c r="N32" s="57"/>
      <c r="O32" s="32">
        <f t="shared" si="8"/>
        <v>0</v>
      </c>
      <c r="P32" s="56" t="s">
        <v>598</v>
      </c>
      <c r="Q32" s="56" t="s">
        <v>599</v>
      </c>
      <c r="R32" s="66" t="s">
        <v>400</v>
      </c>
    </row>
    <row r="33" spans="1:18" ht="13.5" customHeight="1">
      <c r="A33" s="107"/>
      <c r="B33" s="110"/>
      <c r="C33" s="113"/>
      <c r="D33" s="37" t="s">
        <v>403</v>
      </c>
      <c r="E33" s="37" t="s">
        <v>404</v>
      </c>
      <c r="F33" s="26" t="s">
        <v>55</v>
      </c>
      <c r="G33" s="58" t="s">
        <v>442</v>
      </c>
      <c r="H33" s="26">
        <v>1</v>
      </c>
      <c r="I33" s="51"/>
      <c r="J33" s="32"/>
      <c r="K33" s="57"/>
      <c r="L33" s="57"/>
      <c r="M33" s="57"/>
      <c r="N33" s="57"/>
      <c r="O33" s="32">
        <f t="shared" si="8"/>
        <v>0</v>
      </c>
      <c r="P33" s="56" t="s">
        <v>598</v>
      </c>
      <c r="Q33" s="56" t="s">
        <v>599</v>
      </c>
      <c r="R33" s="66" t="s">
        <v>400</v>
      </c>
    </row>
    <row r="34" spans="1:18" ht="13.5" customHeight="1">
      <c r="A34" s="107"/>
      <c r="B34" s="110"/>
      <c r="C34" s="113"/>
      <c r="D34" s="37" t="s">
        <v>405</v>
      </c>
      <c r="E34" s="37" t="s">
        <v>406</v>
      </c>
      <c r="F34" s="26" t="s">
        <v>55</v>
      </c>
      <c r="G34" s="58" t="s">
        <v>442</v>
      </c>
      <c r="H34" s="26">
        <v>1</v>
      </c>
      <c r="I34" s="51"/>
      <c r="J34" s="32"/>
      <c r="K34" s="57"/>
      <c r="L34" s="57"/>
      <c r="M34" s="57"/>
      <c r="N34" s="57"/>
      <c r="O34" s="32">
        <f t="shared" si="8"/>
        <v>0</v>
      </c>
      <c r="P34" s="56" t="s">
        <v>598</v>
      </c>
      <c r="Q34" s="56" t="s">
        <v>599</v>
      </c>
      <c r="R34" s="66" t="s">
        <v>400</v>
      </c>
    </row>
    <row r="35" spans="1:18" ht="13.5" customHeight="1">
      <c r="A35" s="107"/>
      <c r="B35" s="110"/>
      <c r="C35" s="113"/>
      <c r="D35" s="37" t="s">
        <v>407</v>
      </c>
      <c r="E35" s="37" t="s">
        <v>408</v>
      </c>
      <c r="F35" s="26" t="s">
        <v>55</v>
      </c>
      <c r="G35" s="58" t="s">
        <v>442</v>
      </c>
      <c r="H35" s="26">
        <v>1</v>
      </c>
      <c r="I35" s="51"/>
      <c r="J35" s="32"/>
      <c r="K35" s="57"/>
      <c r="L35" s="57"/>
      <c r="M35" s="57"/>
      <c r="N35" s="57"/>
      <c r="O35" s="32">
        <f t="shared" si="8"/>
        <v>0</v>
      </c>
      <c r="P35" s="56" t="s">
        <v>598</v>
      </c>
      <c r="Q35" s="56" t="s">
        <v>599</v>
      </c>
      <c r="R35" s="66" t="s">
        <v>400</v>
      </c>
    </row>
    <row r="36" spans="1:18" ht="13.5" customHeight="1">
      <c r="A36" s="107"/>
      <c r="B36" s="110"/>
      <c r="C36" s="113"/>
      <c r="D36" s="26" t="s">
        <v>460</v>
      </c>
      <c r="E36" s="26"/>
      <c r="F36" s="26" t="s">
        <v>55</v>
      </c>
      <c r="G36" s="49"/>
      <c r="H36" s="26">
        <v>1</v>
      </c>
      <c r="I36" s="51">
        <v>12000</v>
      </c>
      <c r="J36" s="27">
        <f t="shared" si="6"/>
        <v>12000</v>
      </c>
      <c r="K36" s="52">
        <f>J36*0.5</f>
        <v>6000</v>
      </c>
      <c r="L36" s="52"/>
      <c r="M36" s="52"/>
      <c r="N36" s="52"/>
      <c r="O36" s="27">
        <f t="shared" si="8"/>
        <v>6000</v>
      </c>
      <c r="P36" s="52" t="s">
        <v>445</v>
      </c>
      <c r="Q36" s="65" t="s">
        <v>449</v>
      </c>
      <c r="R36" s="67" t="s">
        <v>448</v>
      </c>
    </row>
    <row r="37" spans="1:18" ht="13.5" customHeight="1">
      <c r="A37" s="107"/>
      <c r="B37" s="110"/>
      <c r="C37" s="113"/>
      <c r="D37" s="35" t="s">
        <v>596</v>
      </c>
      <c r="E37" s="35" t="s">
        <v>390</v>
      </c>
      <c r="F37" s="26" t="s">
        <v>55</v>
      </c>
      <c r="G37" s="58" t="s">
        <v>442</v>
      </c>
      <c r="H37" s="26">
        <v>1</v>
      </c>
      <c r="I37" s="51">
        <v>2800</v>
      </c>
      <c r="J37" s="32">
        <f t="shared" si="6"/>
        <v>2800</v>
      </c>
      <c r="K37" s="52">
        <f>J37</f>
        <v>2800</v>
      </c>
      <c r="L37" s="52"/>
      <c r="M37" s="52"/>
      <c r="N37" s="52"/>
      <c r="O37" s="27">
        <f t="shared" si="8"/>
        <v>0</v>
      </c>
      <c r="P37" s="52"/>
      <c r="Q37" s="65"/>
      <c r="R37" s="67"/>
    </row>
    <row r="38" spans="1:18" ht="13.5" customHeight="1">
      <c r="A38" s="107"/>
      <c r="B38" s="110"/>
      <c r="C38" s="113"/>
      <c r="D38" s="35" t="s">
        <v>597</v>
      </c>
      <c r="E38" s="35" t="s">
        <v>388</v>
      </c>
      <c r="F38" s="26" t="s">
        <v>55</v>
      </c>
      <c r="G38" s="58" t="s">
        <v>442</v>
      </c>
      <c r="H38" s="26">
        <v>1</v>
      </c>
      <c r="I38" s="51">
        <v>3500</v>
      </c>
      <c r="J38" s="32">
        <f t="shared" si="6"/>
        <v>3500</v>
      </c>
      <c r="K38" s="52">
        <f>J38</f>
        <v>3500</v>
      </c>
      <c r="L38" s="52"/>
      <c r="M38" s="52"/>
      <c r="N38" s="52"/>
      <c r="O38" s="27">
        <f t="shared" si="8"/>
        <v>0</v>
      </c>
      <c r="P38" s="52"/>
      <c r="Q38" s="65"/>
      <c r="R38" s="67"/>
    </row>
    <row r="39" spans="1:18" ht="13.5" customHeight="1">
      <c r="A39" s="107"/>
      <c r="B39" s="110"/>
      <c r="C39" s="113"/>
      <c r="D39" s="26"/>
      <c r="E39" s="26"/>
      <c r="F39" s="26"/>
      <c r="G39" s="49"/>
      <c r="H39" s="26"/>
      <c r="I39" s="51"/>
      <c r="J39" s="32">
        <f t="shared" si="6"/>
        <v>0</v>
      </c>
      <c r="K39" s="52"/>
      <c r="L39" s="52"/>
      <c r="M39" s="52"/>
      <c r="N39" s="52"/>
      <c r="O39" s="27">
        <f t="shared" si="5"/>
        <v>0</v>
      </c>
      <c r="P39" s="52"/>
      <c r="Q39" s="52"/>
      <c r="R39" s="66"/>
    </row>
    <row r="40" spans="1:18" ht="13.5" customHeight="1">
      <c r="A40" s="107"/>
      <c r="B40" s="110"/>
      <c r="C40" s="113"/>
      <c r="D40" s="103" t="s">
        <v>383</v>
      </c>
      <c r="E40" s="104"/>
      <c r="F40" s="104"/>
      <c r="G40" s="104"/>
      <c r="H40" s="105"/>
      <c r="I40" s="49"/>
      <c r="J40" s="31">
        <f>SUM(J20:J39)</f>
        <v>444300</v>
      </c>
      <c r="K40" s="52"/>
      <c r="L40" s="52"/>
      <c r="M40" s="52"/>
      <c r="N40" s="52"/>
      <c r="O40" s="31">
        <f>SUM(O20:O39)</f>
        <v>151400</v>
      </c>
      <c r="P40" s="52"/>
      <c r="Q40" s="52"/>
      <c r="R40" s="66"/>
    </row>
    <row r="41" spans="1:18" ht="13.5" customHeight="1">
      <c r="A41" s="107"/>
      <c r="B41" s="110"/>
      <c r="C41" s="113"/>
      <c r="D41" s="26" t="s">
        <v>461</v>
      </c>
      <c r="E41" s="26"/>
      <c r="F41" s="26" t="s">
        <v>56</v>
      </c>
      <c r="G41" s="49"/>
      <c r="H41" s="26">
        <v>1</v>
      </c>
      <c r="I41" s="49">
        <v>15000</v>
      </c>
      <c r="J41" s="27">
        <f t="shared" ref="J41:J54" si="10">H41*I41</f>
        <v>15000</v>
      </c>
      <c r="K41" s="52">
        <f>J41*0.3</f>
        <v>4500</v>
      </c>
      <c r="L41" s="52">
        <f>J41*0.3</f>
        <v>4500</v>
      </c>
      <c r="M41" s="52">
        <f>J41*0.3</f>
        <v>4500</v>
      </c>
      <c r="N41" s="52"/>
      <c r="O41" s="27">
        <f t="shared" ref="O41" si="11">J41-K41-L41-M41-N41</f>
        <v>1500</v>
      </c>
      <c r="P41" s="52" t="s">
        <v>462</v>
      </c>
      <c r="Q41" s="65" t="s">
        <v>463</v>
      </c>
      <c r="R41" s="62" t="s">
        <v>448</v>
      </c>
    </row>
    <row r="42" spans="1:18" ht="13.5" customHeight="1">
      <c r="A42" s="107"/>
      <c r="B42" s="110"/>
      <c r="C42" s="113"/>
      <c r="D42" s="26" t="s">
        <v>464</v>
      </c>
      <c r="E42" s="26"/>
      <c r="F42" s="26" t="s">
        <v>56</v>
      </c>
      <c r="G42" s="49"/>
      <c r="H42" s="26">
        <v>1</v>
      </c>
      <c r="I42" s="49">
        <v>30000</v>
      </c>
      <c r="J42" s="27">
        <f t="shared" si="10"/>
        <v>30000</v>
      </c>
      <c r="K42" s="52">
        <f>J42*0.3</f>
        <v>9000</v>
      </c>
      <c r="L42" s="52">
        <f>J42*0.3</f>
        <v>9000</v>
      </c>
      <c r="M42" s="52">
        <f>J42*0.3</f>
        <v>9000</v>
      </c>
      <c r="N42" s="52"/>
      <c r="O42" s="27">
        <f>J42-K42-L42-M42-N42</f>
        <v>3000</v>
      </c>
      <c r="P42" s="52" t="s">
        <v>462</v>
      </c>
      <c r="Q42" s="65" t="s">
        <v>463</v>
      </c>
      <c r="R42" s="62" t="s">
        <v>448</v>
      </c>
    </row>
    <row r="43" spans="1:18" ht="13.5" customHeight="1">
      <c r="A43" s="107"/>
      <c r="B43" s="110"/>
      <c r="C43" s="113"/>
      <c r="D43" s="26" t="s">
        <v>465</v>
      </c>
      <c r="E43" s="26" t="s">
        <v>466</v>
      </c>
      <c r="F43" s="26" t="s">
        <v>56</v>
      </c>
      <c r="G43" s="59" t="s">
        <v>454</v>
      </c>
      <c r="H43" s="26">
        <v>1</v>
      </c>
      <c r="I43" s="51">
        <v>22000</v>
      </c>
      <c r="J43" s="27">
        <f t="shared" si="10"/>
        <v>22000</v>
      </c>
      <c r="K43" s="52">
        <f>J43*0.3</f>
        <v>6600</v>
      </c>
      <c r="L43" s="52">
        <f>J43*0.3</f>
        <v>6600</v>
      </c>
      <c r="M43" s="52">
        <f>J43*0.3</f>
        <v>6600</v>
      </c>
      <c r="N43" s="52"/>
      <c r="O43" s="27">
        <f t="shared" ref="O43:O53" si="12">J43-K43-L43-M43-N43</f>
        <v>2200</v>
      </c>
      <c r="P43" s="52" t="s">
        <v>467</v>
      </c>
      <c r="Q43" s="65" t="s">
        <v>431</v>
      </c>
      <c r="R43" s="62" t="s">
        <v>468</v>
      </c>
    </row>
    <row r="44" spans="1:18" ht="13.5" customHeight="1">
      <c r="A44" s="107"/>
      <c r="B44" s="110"/>
      <c r="C44" s="113"/>
      <c r="D44" s="26" t="s">
        <v>469</v>
      </c>
      <c r="E44" s="26" t="s">
        <v>470</v>
      </c>
      <c r="F44" s="26" t="s">
        <v>56</v>
      </c>
      <c r="G44" s="59" t="s">
        <v>454</v>
      </c>
      <c r="H44" s="26">
        <v>1</v>
      </c>
      <c r="I44" s="51">
        <v>21000</v>
      </c>
      <c r="J44" s="27">
        <f t="shared" si="10"/>
        <v>21000</v>
      </c>
      <c r="K44" s="52">
        <f t="shared" ref="K44:K49" si="13">J44*0.3</f>
        <v>6300</v>
      </c>
      <c r="L44" s="52">
        <f t="shared" ref="L44:L49" si="14">J44*0.3</f>
        <v>6300</v>
      </c>
      <c r="M44" s="52">
        <f t="shared" ref="M44:M49" si="15">J44*0.3</f>
        <v>6300</v>
      </c>
      <c r="N44" s="52"/>
      <c r="O44" s="27">
        <f t="shared" si="12"/>
        <v>2100</v>
      </c>
      <c r="P44" s="52" t="s">
        <v>467</v>
      </c>
      <c r="Q44" s="65" t="s">
        <v>431</v>
      </c>
      <c r="R44" s="62" t="s">
        <v>468</v>
      </c>
    </row>
    <row r="45" spans="1:18" ht="13.5" customHeight="1">
      <c r="A45" s="107"/>
      <c r="B45" s="110"/>
      <c r="C45" s="113"/>
      <c r="D45" s="26" t="s">
        <v>471</v>
      </c>
      <c r="E45" s="26" t="s">
        <v>472</v>
      </c>
      <c r="F45" s="26" t="s">
        <v>56</v>
      </c>
      <c r="G45" s="59" t="s">
        <v>454</v>
      </c>
      <c r="H45" s="26">
        <v>1</v>
      </c>
      <c r="I45" s="51">
        <v>12000</v>
      </c>
      <c r="J45" s="27">
        <f t="shared" si="10"/>
        <v>12000</v>
      </c>
      <c r="K45" s="52">
        <f t="shared" si="13"/>
        <v>3600</v>
      </c>
      <c r="L45" s="52">
        <f t="shared" si="14"/>
        <v>3600</v>
      </c>
      <c r="M45" s="52">
        <f t="shared" si="15"/>
        <v>3600</v>
      </c>
      <c r="N45" s="52"/>
      <c r="O45" s="27">
        <f t="shared" si="12"/>
        <v>1200</v>
      </c>
      <c r="P45" s="52" t="s">
        <v>467</v>
      </c>
      <c r="Q45" s="65" t="s">
        <v>431</v>
      </c>
      <c r="R45" s="62" t="s">
        <v>468</v>
      </c>
    </row>
    <row r="46" spans="1:18" ht="13.5" customHeight="1">
      <c r="A46" s="107"/>
      <c r="B46" s="110"/>
      <c r="C46" s="113"/>
      <c r="D46" s="26" t="s">
        <v>473</v>
      </c>
      <c r="E46" s="26" t="s">
        <v>474</v>
      </c>
      <c r="F46" s="26" t="s">
        <v>56</v>
      </c>
      <c r="G46" s="59" t="s">
        <v>454</v>
      </c>
      <c r="H46" s="26">
        <v>1</v>
      </c>
      <c r="I46" s="51">
        <v>7200</v>
      </c>
      <c r="J46" s="27">
        <f t="shared" si="10"/>
        <v>7200</v>
      </c>
      <c r="K46" s="52">
        <f t="shared" si="13"/>
        <v>2160</v>
      </c>
      <c r="L46" s="52">
        <f t="shared" si="14"/>
        <v>2160</v>
      </c>
      <c r="M46" s="52">
        <f t="shared" si="15"/>
        <v>2160</v>
      </c>
      <c r="N46" s="52"/>
      <c r="O46" s="27">
        <f t="shared" si="12"/>
        <v>720</v>
      </c>
      <c r="P46" s="52" t="s">
        <v>467</v>
      </c>
      <c r="Q46" s="65" t="s">
        <v>431</v>
      </c>
      <c r="R46" s="62" t="s">
        <v>468</v>
      </c>
    </row>
    <row r="47" spans="1:18" ht="23" customHeight="1">
      <c r="A47" s="107"/>
      <c r="B47" s="110"/>
      <c r="C47" s="113"/>
      <c r="D47" s="26" t="s">
        <v>475</v>
      </c>
      <c r="E47" s="26" t="s">
        <v>476</v>
      </c>
      <c r="F47" s="26" t="s">
        <v>56</v>
      </c>
      <c r="G47" s="59" t="s">
        <v>454</v>
      </c>
      <c r="H47" s="26">
        <v>1</v>
      </c>
      <c r="I47" s="51">
        <v>4500</v>
      </c>
      <c r="J47" s="27">
        <f t="shared" si="10"/>
        <v>4500</v>
      </c>
      <c r="K47" s="52">
        <f t="shared" si="13"/>
        <v>1350</v>
      </c>
      <c r="L47" s="52">
        <f t="shared" si="14"/>
        <v>1350</v>
      </c>
      <c r="M47" s="52">
        <f t="shared" si="15"/>
        <v>1350</v>
      </c>
      <c r="N47" s="52"/>
      <c r="O47" s="27">
        <f t="shared" si="12"/>
        <v>450</v>
      </c>
      <c r="P47" s="52" t="s">
        <v>467</v>
      </c>
      <c r="Q47" s="65" t="s">
        <v>431</v>
      </c>
      <c r="R47" s="62" t="s">
        <v>468</v>
      </c>
    </row>
    <row r="48" spans="1:18" ht="13.5" customHeight="1">
      <c r="A48" s="107"/>
      <c r="B48" s="110"/>
      <c r="C48" s="113"/>
      <c r="D48" s="26" t="s">
        <v>477</v>
      </c>
      <c r="E48" s="26" t="s">
        <v>478</v>
      </c>
      <c r="F48" s="26" t="s">
        <v>56</v>
      </c>
      <c r="G48" s="59" t="s">
        <v>454</v>
      </c>
      <c r="H48" s="26">
        <v>1</v>
      </c>
      <c r="I48" s="51">
        <v>7200</v>
      </c>
      <c r="J48" s="27">
        <f t="shared" si="10"/>
        <v>7200</v>
      </c>
      <c r="K48" s="52">
        <f t="shared" si="13"/>
        <v>2160</v>
      </c>
      <c r="L48" s="52">
        <f t="shared" si="14"/>
        <v>2160</v>
      </c>
      <c r="M48" s="52">
        <f t="shared" si="15"/>
        <v>2160</v>
      </c>
      <c r="N48" s="52"/>
      <c r="O48" s="27">
        <f t="shared" si="12"/>
        <v>720</v>
      </c>
      <c r="P48" s="52" t="s">
        <v>467</v>
      </c>
      <c r="Q48" s="65" t="s">
        <v>431</v>
      </c>
      <c r="R48" s="62" t="s">
        <v>468</v>
      </c>
    </row>
    <row r="49" spans="1:18" ht="13.5" customHeight="1">
      <c r="A49" s="107"/>
      <c r="B49" s="110"/>
      <c r="C49" s="113"/>
      <c r="D49" s="26" t="s">
        <v>479</v>
      </c>
      <c r="E49" s="26" t="s">
        <v>480</v>
      </c>
      <c r="F49" s="26" t="s">
        <v>56</v>
      </c>
      <c r="G49" s="59" t="s">
        <v>454</v>
      </c>
      <c r="H49" s="26">
        <v>1</v>
      </c>
      <c r="I49" s="51">
        <v>15000</v>
      </c>
      <c r="J49" s="27">
        <f t="shared" si="10"/>
        <v>15000</v>
      </c>
      <c r="K49" s="52">
        <f t="shared" si="13"/>
        <v>4500</v>
      </c>
      <c r="L49" s="52">
        <f t="shared" si="14"/>
        <v>4500</v>
      </c>
      <c r="M49" s="52">
        <f t="shared" si="15"/>
        <v>4500</v>
      </c>
      <c r="N49" s="52"/>
      <c r="O49" s="27">
        <f t="shared" si="12"/>
        <v>1500</v>
      </c>
      <c r="P49" s="52" t="s">
        <v>467</v>
      </c>
      <c r="Q49" s="65" t="s">
        <v>431</v>
      </c>
      <c r="R49" s="62" t="s">
        <v>468</v>
      </c>
    </row>
    <row r="50" spans="1:18" ht="13.5" customHeight="1">
      <c r="A50" s="107"/>
      <c r="B50" s="110"/>
      <c r="C50" s="113"/>
      <c r="D50" s="26" t="s">
        <v>481</v>
      </c>
      <c r="E50" s="26"/>
      <c r="F50" s="26" t="s">
        <v>56</v>
      </c>
      <c r="G50" s="49"/>
      <c r="H50" s="26">
        <v>1</v>
      </c>
      <c r="I50" s="49">
        <v>9500</v>
      </c>
      <c r="J50" s="27">
        <f t="shared" si="10"/>
        <v>9500</v>
      </c>
      <c r="K50" s="52">
        <f>J50*0.3</f>
        <v>2850</v>
      </c>
      <c r="L50" s="52">
        <f>J50*0.3</f>
        <v>2850</v>
      </c>
      <c r="M50" s="52"/>
      <c r="N50" s="52"/>
      <c r="O50" s="27">
        <f t="shared" si="12"/>
        <v>3800</v>
      </c>
      <c r="P50" s="52" t="s">
        <v>462</v>
      </c>
      <c r="Q50" s="65" t="s">
        <v>459</v>
      </c>
      <c r="R50" s="62" t="s">
        <v>448</v>
      </c>
    </row>
    <row r="51" spans="1:18" ht="13.5" customHeight="1">
      <c r="A51" s="107"/>
      <c r="B51" s="110"/>
      <c r="C51" s="113"/>
      <c r="D51" s="26" t="s">
        <v>482</v>
      </c>
      <c r="E51" s="26"/>
      <c r="F51" s="26" t="s">
        <v>56</v>
      </c>
      <c r="G51" s="49"/>
      <c r="H51" s="26">
        <v>1</v>
      </c>
      <c r="I51" s="49">
        <v>7500</v>
      </c>
      <c r="J51" s="27">
        <f t="shared" si="10"/>
        <v>7500</v>
      </c>
      <c r="K51" s="52">
        <f t="shared" ref="K51:K53" si="16">J51*0.3</f>
        <v>2250</v>
      </c>
      <c r="L51" s="52">
        <f t="shared" ref="L51:L53" si="17">J51*0.3</f>
        <v>2250</v>
      </c>
      <c r="M51" s="52"/>
      <c r="N51" s="52"/>
      <c r="O51" s="27">
        <f t="shared" si="12"/>
        <v>3000</v>
      </c>
      <c r="P51" s="52" t="s">
        <v>462</v>
      </c>
      <c r="Q51" s="65" t="s">
        <v>459</v>
      </c>
      <c r="R51" s="62" t="s">
        <v>448</v>
      </c>
    </row>
    <row r="52" spans="1:18" ht="13.5" customHeight="1">
      <c r="A52" s="107"/>
      <c r="B52" s="110"/>
      <c r="C52" s="113"/>
      <c r="D52" s="26" t="s">
        <v>483</v>
      </c>
      <c r="E52" s="26"/>
      <c r="F52" s="26" t="s">
        <v>56</v>
      </c>
      <c r="G52" s="49"/>
      <c r="H52" s="26">
        <v>1</v>
      </c>
      <c r="I52" s="49">
        <v>9000</v>
      </c>
      <c r="J52" s="27">
        <f t="shared" si="10"/>
        <v>9000</v>
      </c>
      <c r="K52" s="52">
        <f t="shared" si="16"/>
        <v>2700</v>
      </c>
      <c r="L52" s="52">
        <f t="shared" si="17"/>
        <v>2700</v>
      </c>
      <c r="M52" s="52"/>
      <c r="N52" s="52"/>
      <c r="O52" s="27">
        <f t="shared" si="12"/>
        <v>3600</v>
      </c>
      <c r="P52" s="52" t="s">
        <v>462</v>
      </c>
      <c r="Q52" s="65" t="s">
        <v>459</v>
      </c>
      <c r="R52" s="62" t="s">
        <v>448</v>
      </c>
    </row>
    <row r="53" spans="1:18" ht="13.5" customHeight="1">
      <c r="A53" s="107"/>
      <c r="B53" s="110"/>
      <c r="C53" s="113"/>
      <c r="D53" s="26" t="s">
        <v>484</v>
      </c>
      <c r="E53" s="26"/>
      <c r="F53" s="26" t="s">
        <v>56</v>
      </c>
      <c r="G53" s="49"/>
      <c r="H53" s="26">
        <v>1</v>
      </c>
      <c r="I53" s="49">
        <v>8500</v>
      </c>
      <c r="J53" s="27">
        <f t="shared" si="10"/>
        <v>8500</v>
      </c>
      <c r="K53" s="52">
        <f t="shared" si="16"/>
        <v>2550</v>
      </c>
      <c r="L53" s="52">
        <f t="shared" si="17"/>
        <v>2550</v>
      </c>
      <c r="M53" s="52"/>
      <c r="N53" s="52"/>
      <c r="O53" s="27">
        <f t="shared" si="12"/>
        <v>3400</v>
      </c>
      <c r="P53" s="52" t="s">
        <v>462</v>
      </c>
      <c r="Q53" s="65" t="s">
        <v>459</v>
      </c>
      <c r="R53" s="62" t="s">
        <v>448</v>
      </c>
    </row>
    <row r="54" spans="1:18" ht="13.5" customHeight="1">
      <c r="A54" s="107"/>
      <c r="B54" s="110"/>
      <c r="C54" s="113"/>
      <c r="D54" s="26" t="s">
        <v>485</v>
      </c>
      <c r="E54" s="26"/>
      <c r="F54" s="26" t="s">
        <v>56</v>
      </c>
      <c r="G54" s="49"/>
      <c r="H54" s="26">
        <v>1</v>
      </c>
      <c r="I54" s="49">
        <v>9000</v>
      </c>
      <c r="J54" s="27">
        <f t="shared" si="10"/>
        <v>9000</v>
      </c>
      <c r="K54" s="52"/>
      <c r="L54" s="52"/>
      <c r="M54" s="52"/>
      <c r="N54" s="52"/>
      <c r="O54" s="27"/>
      <c r="P54" s="52"/>
      <c r="Q54" s="65"/>
      <c r="R54" s="62" t="s">
        <v>448</v>
      </c>
    </row>
    <row r="55" spans="1:18" ht="13.5" customHeight="1">
      <c r="A55" s="107"/>
      <c r="B55" s="110"/>
      <c r="C55" s="113"/>
      <c r="D55" s="26"/>
      <c r="E55" s="26"/>
      <c r="F55" s="26"/>
      <c r="G55" s="49"/>
      <c r="H55" s="26"/>
      <c r="I55" s="49"/>
      <c r="J55" s="27"/>
      <c r="K55" s="52"/>
      <c r="L55" s="52"/>
      <c r="M55" s="52"/>
      <c r="N55" s="52"/>
      <c r="O55" s="27"/>
      <c r="P55" s="52"/>
      <c r="Q55" s="52"/>
      <c r="R55" s="66"/>
    </row>
    <row r="56" spans="1:18" ht="13.5" customHeight="1">
      <c r="A56" s="107"/>
      <c r="B56" s="110"/>
      <c r="C56" s="113"/>
      <c r="D56" s="103" t="s">
        <v>383</v>
      </c>
      <c r="E56" s="104"/>
      <c r="F56" s="104"/>
      <c r="G56" s="104"/>
      <c r="H56" s="105"/>
      <c r="I56" s="49"/>
      <c r="J56" s="31">
        <f>SUM(J41:J55)</f>
        <v>177400</v>
      </c>
      <c r="K56" s="52"/>
      <c r="L56" s="52"/>
      <c r="M56" s="52"/>
      <c r="N56" s="52"/>
      <c r="O56" s="31"/>
      <c r="P56" s="52"/>
      <c r="Q56" s="52"/>
      <c r="R56" s="66"/>
    </row>
    <row r="57" spans="1:18" ht="13.5" customHeight="1">
      <c r="A57" s="107"/>
      <c r="B57" s="110"/>
      <c r="C57" s="113"/>
      <c r="D57" s="26"/>
      <c r="E57" s="26"/>
      <c r="F57" s="26" t="s">
        <v>81</v>
      </c>
      <c r="G57" s="49"/>
      <c r="H57" s="26"/>
      <c r="I57" s="49"/>
      <c r="J57" s="27">
        <f t="shared" ref="J57:J58" si="18">H57*I57</f>
        <v>0</v>
      </c>
      <c r="K57" s="52"/>
      <c r="L57" s="52"/>
      <c r="M57" s="52"/>
      <c r="N57" s="52"/>
      <c r="O57" s="27"/>
      <c r="P57" s="52"/>
      <c r="Q57" s="52"/>
      <c r="R57" s="66"/>
    </row>
    <row r="58" spans="1:18" ht="13.5" customHeight="1">
      <c r="A58" s="107"/>
      <c r="B58" s="110"/>
      <c r="C58" s="113"/>
      <c r="D58" s="26"/>
      <c r="E58" s="26"/>
      <c r="F58" s="26"/>
      <c r="G58" s="49"/>
      <c r="H58" s="26"/>
      <c r="I58" s="49"/>
      <c r="J58" s="27">
        <f t="shared" si="18"/>
        <v>0</v>
      </c>
      <c r="K58" s="52"/>
      <c r="L58" s="52"/>
      <c r="M58" s="52"/>
      <c r="N58" s="52"/>
      <c r="O58" s="27"/>
      <c r="P58" s="52"/>
      <c r="Q58" s="52"/>
      <c r="R58" s="66"/>
    </row>
    <row r="59" spans="1:18" ht="13.5" customHeight="1">
      <c r="A59" s="107"/>
      <c r="B59" s="110"/>
      <c r="C59" s="113"/>
      <c r="D59" s="103" t="s">
        <v>383</v>
      </c>
      <c r="E59" s="104"/>
      <c r="F59" s="104"/>
      <c r="G59" s="104"/>
      <c r="H59" s="105"/>
      <c r="I59" s="49"/>
      <c r="J59" s="31">
        <f>SUM(J57:J58)</f>
        <v>0</v>
      </c>
      <c r="K59" s="52"/>
      <c r="L59" s="52"/>
      <c r="M59" s="52"/>
      <c r="N59" s="52"/>
      <c r="O59" s="31"/>
      <c r="P59" s="52"/>
      <c r="Q59" s="52"/>
      <c r="R59" s="66"/>
    </row>
    <row r="60" spans="1:18" ht="13.5" customHeight="1">
      <c r="A60" s="107"/>
      <c r="B60" s="110"/>
      <c r="C60" s="113"/>
      <c r="D60" s="26" t="s">
        <v>486</v>
      </c>
      <c r="E60" s="26"/>
      <c r="F60" s="26" t="s">
        <v>13</v>
      </c>
      <c r="G60" s="51" t="s">
        <v>487</v>
      </c>
      <c r="H60" s="26">
        <v>3</v>
      </c>
      <c r="I60" s="49"/>
      <c r="J60" s="27">
        <v>18300</v>
      </c>
      <c r="K60" s="52"/>
      <c r="L60" s="52"/>
      <c r="M60" s="52"/>
      <c r="N60" s="52"/>
      <c r="O60" s="27"/>
      <c r="P60" s="52"/>
      <c r="Q60" s="65"/>
      <c r="R60" s="66"/>
    </row>
    <row r="61" spans="1:18" ht="13.5" customHeight="1">
      <c r="A61" s="107"/>
      <c r="B61" s="110"/>
      <c r="C61" s="113"/>
      <c r="D61" s="26"/>
      <c r="E61" s="26"/>
      <c r="F61" s="26"/>
      <c r="G61" s="49"/>
      <c r="H61" s="26"/>
      <c r="I61" s="49"/>
      <c r="J61" s="27">
        <f t="shared" ref="J61" si="19">H61*I61</f>
        <v>0</v>
      </c>
      <c r="K61" s="52"/>
      <c r="L61" s="52"/>
      <c r="M61" s="52"/>
      <c r="N61" s="52"/>
      <c r="O61" s="27"/>
      <c r="P61" s="52"/>
      <c r="Q61" s="52"/>
      <c r="R61" s="66"/>
    </row>
    <row r="62" spans="1:18" ht="13.5" customHeight="1">
      <c r="A62" s="107"/>
      <c r="B62" s="110"/>
      <c r="C62" s="113"/>
      <c r="D62" s="103" t="s">
        <v>383</v>
      </c>
      <c r="E62" s="104"/>
      <c r="F62" s="104"/>
      <c r="G62" s="104"/>
      <c r="H62" s="105"/>
      <c r="I62" s="49"/>
      <c r="J62" s="31">
        <f>SUM(J60:J61)</f>
        <v>18300</v>
      </c>
      <c r="K62" s="52"/>
      <c r="L62" s="52"/>
      <c r="M62" s="52"/>
      <c r="N62" s="52"/>
      <c r="O62" s="31"/>
      <c r="P62" s="52"/>
      <c r="Q62" s="52"/>
      <c r="R62" s="66"/>
    </row>
    <row r="63" spans="1:18" ht="13.5" customHeight="1">
      <c r="A63" s="107"/>
      <c r="B63" s="110"/>
      <c r="C63" s="113"/>
      <c r="D63" s="26"/>
      <c r="E63" s="26"/>
      <c r="F63" s="26" t="s">
        <v>85</v>
      </c>
      <c r="G63" s="49"/>
      <c r="H63" s="26"/>
      <c r="I63" s="49"/>
      <c r="J63" s="27">
        <f t="shared" ref="J63:J64" si="20">H63*I63</f>
        <v>0</v>
      </c>
      <c r="K63" s="52"/>
      <c r="L63" s="52"/>
      <c r="M63" s="52"/>
      <c r="N63" s="52"/>
      <c r="O63" s="27"/>
      <c r="P63" s="52"/>
      <c r="Q63" s="52"/>
      <c r="R63" s="66"/>
    </row>
    <row r="64" spans="1:18" ht="13.5" customHeight="1">
      <c r="A64" s="107"/>
      <c r="B64" s="110"/>
      <c r="C64" s="113"/>
      <c r="D64" s="26"/>
      <c r="E64" s="26"/>
      <c r="F64" s="26"/>
      <c r="G64" s="49"/>
      <c r="H64" s="26"/>
      <c r="I64" s="49"/>
      <c r="J64" s="27">
        <f t="shared" si="20"/>
        <v>0</v>
      </c>
      <c r="K64" s="52"/>
      <c r="L64" s="52"/>
      <c r="M64" s="52"/>
      <c r="N64" s="52"/>
      <c r="O64" s="27"/>
      <c r="P64" s="52"/>
      <c r="Q64" s="52"/>
      <c r="R64" s="66"/>
    </row>
    <row r="65" spans="1:18" ht="13.5" customHeight="1">
      <c r="A65" s="107"/>
      <c r="B65" s="110"/>
      <c r="C65" s="113"/>
      <c r="D65" s="103" t="s">
        <v>383</v>
      </c>
      <c r="E65" s="104"/>
      <c r="F65" s="104"/>
      <c r="G65" s="104"/>
      <c r="H65" s="105"/>
      <c r="I65" s="49"/>
      <c r="J65" s="31">
        <f>SUM(J63:J64)</f>
        <v>0</v>
      </c>
      <c r="K65" s="52"/>
      <c r="L65" s="52"/>
      <c r="M65" s="52"/>
      <c r="N65" s="52"/>
      <c r="O65" s="31"/>
      <c r="P65" s="52"/>
      <c r="Q65" s="52"/>
      <c r="R65" s="66"/>
    </row>
    <row r="66" spans="1:18" ht="13.5" customHeight="1">
      <c r="A66" s="107"/>
      <c r="B66" s="110"/>
      <c r="C66" s="113"/>
      <c r="D66" s="26"/>
      <c r="E66" s="26"/>
      <c r="F66" s="26" t="s">
        <v>79</v>
      </c>
      <c r="G66" s="49"/>
      <c r="H66" s="26"/>
      <c r="I66" s="49"/>
      <c r="J66" s="27">
        <f t="shared" ref="J66:J67" si="21">H66*I66</f>
        <v>0</v>
      </c>
      <c r="K66" s="52"/>
      <c r="L66" s="52"/>
      <c r="M66" s="52"/>
      <c r="N66" s="52"/>
      <c r="O66" s="27"/>
      <c r="P66" s="52"/>
      <c r="Q66" s="52"/>
      <c r="R66" s="66"/>
    </row>
    <row r="67" spans="1:18" ht="13.5" customHeight="1">
      <c r="A67" s="107"/>
      <c r="B67" s="110"/>
      <c r="C67" s="113"/>
      <c r="D67" s="26"/>
      <c r="E67" s="26"/>
      <c r="F67" s="26"/>
      <c r="G67" s="49"/>
      <c r="H67" s="26"/>
      <c r="I67" s="51"/>
      <c r="J67" s="27">
        <f t="shared" si="21"/>
        <v>0</v>
      </c>
      <c r="K67" s="52"/>
      <c r="L67" s="52"/>
      <c r="M67" s="52"/>
      <c r="N67" s="52"/>
      <c r="O67" s="27"/>
      <c r="P67" s="52"/>
      <c r="Q67" s="52"/>
      <c r="R67" s="66"/>
    </row>
    <row r="68" spans="1:18" ht="13.5" customHeight="1">
      <c r="A68" s="107"/>
      <c r="B68" s="110"/>
      <c r="C68" s="113"/>
      <c r="D68" s="103" t="s">
        <v>383</v>
      </c>
      <c r="E68" s="104"/>
      <c r="F68" s="104"/>
      <c r="G68" s="104"/>
      <c r="H68" s="105"/>
      <c r="I68" s="49"/>
      <c r="J68" s="31">
        <f>SUM(J66:J67)</f>
        <v>0</v>
      </c>
      <c r="K68" s="52"/>
      <c r="L68" s="52"/>
      <c r="M68" s="52"/>
      <c r="N68" s="52"/>
      <c r="O68" s="31"/>
      <c r="P68" s="52"/>
      <c r="Q68" s="52"/>
      <c r="R68" s="66"/>
    </row>
    <row r="69" spans="1:18" ht="13.5" customHeight="1">
      <c r="A69" s="108"/>
      <c r="B69" s="111"/>
      <c r="C69" s="114"/>
      <c r="D69" s="115" t="s">
        <v>53</v>
      </c>
      <c r="E69" s="116"/>
      <c r="F69" s="116"/>
      <c r="G69" s="116"/>
      <c r="H69" s="117"/>
      <c r="I69" s="51"/>
      <c r="J69" s="34">
        <f>J13+J16+J19+J40+J56+J59+J62+J65+J68</f>
        <v>907300</v>
      </c>
      <c r="K69" s="53"/>
      <c r="L69" s="53"/>
      <c r="M69" s="53"/>
      <c r="N69" s="53"/>
      <c r="O69" s="34"/>
      <c r="P69" s="53"/>
      <c r="Q69" s="53"/>
      <c r="R69" s="66"/>
    </row>
  </sheetData>
  <mergeCells count="31">
    <mergeCell ref="I1:I2"/>
    <mergeCell ref="J1:J2"/>
    <mergeCell ref="R1:R2"/>
    <mergeCell ref="K1:K2"/>
    <mergeCell ref="L1:L2"/>
    <mergeCell ref="M1:M2"/>
    <mergeCell ref="N1:N2"/>
    <mergeCell ref="O1:O2"/>
    <mergeCell ref="P1:P2"/>
    <mergeCell ref="Q1:Q2"/>
    <mergeCell ref="A3:A69"/>
    <mergeCell ref="B3:B69"/>
    <mergeCell ref="C3:C69"/>
    <mergeCell ref="D69:H69"/>
    <mergeCell ref="A1:A2"/>
    <mergeCell ref="B1:B2"/>
    <mergeCell ref="C1:C2"/>
    <mergeCell ref="D1:D2"/>
    <mergeCell ref="E1:E2"/>
    <mergeCell ref="F1:F2"/>
    <mergeCell ref="H1:H2"/>
    <mergeCell ref="G1:G2"/>
    <mergeCell ref="D13:H13"/>
    <mergeCell ref="D16:H16"/>
    <mergeCell ref="D19:H19"/>
    <mergeCell ref="D40:H40"/>
    <mergeCell ref="D56:H56"/>
    <mergeCell ref="D59:H59"/>
    <mergeCell ref="D62:H62"/>
    <mergeCell ref="D65:H65"/>
    <mergeCell ref="D68:H68"/>
  </mergeCells>
  <phoneticPr fontId="6" type="noConversion"/>
  <conditionalFormatting sqref="R1">
    <cfRule type="duplicateValues" dxfId="38" priority="7"/>
  </conditionalFormatting>
  <conditionalFormatting sqref="S1:V1 C1 F1 H1">
    <cfRule type="duplicateValues" dxfId="37" priority="8"/>
  </conditionalFormatting>
  <conditionalFormatting sqref="D1:E1">
    <cfRule type="duplicateValues" dxfId="36" priority="6"/>
  </conditionalFormatting>
  <conditionalFormatting sqref="K1:O1">
    <cfRule type="duplicateValues" dxfId="35" priority="5"/>
  </conditionalFormatting>
  <conditionalFormatting sqref="A1:B1">
    <cfRule type="duplicateValues" dxfId="34" priority="29"/>
  </conditionalFormatting>
  <conditionalFormatting sqref="G1">
    <cfRule type="duplicateValues" dxfId="33" priority="4"/>
  </conditionalFormatting>
  <conditionalFormatting sqref="I1">
    <cfRule type="duplicateValues" dxfId="32" priority="3"/>
  </conditionalFormatting>
  <conditionalFormatting sqref="J1">
    <cfRule type="duplicateValues" dxfId="31" priority="2"/>
  </conditionalFormatting>
  <conditionalFormatting sqref="P1:Q1">
    <cfRule type="duplicateValues" dxfId="30" priority="1"/>
  </conditionalFormatting>
  <hyperlinks>
    <hyperlink ref="B3:B69" location="'2022年新项目'!A1" display="济南轻卡（统帅）"/>
    <hyperlink ref="B13" location="'2022年新项目'!A1" display="济南重汽换档扶手"/>
    <hyperlink ref="B14:B62" location="'2022年新项目'!A1" display="济南重汽换档扶手"/>
    <hyperlink ref="B63:B68" location="'2022年新项目'!A1" display="济南重汽换档扶手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Sheet5!$B$2:$B$12</xm:f>
          </x14:formula1>
          <xm:sqref>F3:F12 F57:F58 F39 F18 F66:F67 F14:F15 F55 F63:F64 F61 F26:F27 F29:F30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6"/>
  <sheetViews>
    <sheetView zoomScaleNormal="100" workbookViewId="0">
      <pane xSplit="1" ySplit="2" topLeftCell="B45" activePane="bottomRight" state="frozen"/>
      <selection pane="topRight"/>
      <selection pane="bottomLeft"/>
      <selection pane="bottomRight" activeCell="D9" sqref="D9"/>
    </sheetView>
  </sheetViews>
  <sheetFormatPr defaultColWidth="8.25" defaultRowHeight="11.5"/>
  <cols>
    <col min="1" max="3" width="8.58203125" style="29" customWidth="1"/>
    <col min="4" max="4" width="29.6640625" style="29" bestFit="1" customWidth="1"/>
    <col min="5" max="5" width="23.25" style="25" customWidth="1"/>
    <col min="6" max="6" width="8.58203125" style="25" customWidth="1"/>
    <col min="7" max="7" width="12.58203125" style="50" customWidth="1"/>
    <col min="8" max="8" width="4.58203125" style="25" customWidth="1"/>
    <col min="9" max="9" width="10.58203125" style="50" customWidth="1"/>
    <col min="10" max="10" width="10.58203125" style="30" customWidth="1"/>
    <col min="11" max="14" width="10.58203125" style="54" customWidth="1"/>
    <col min="15" max="15" width="10.58203125" style="30" customWidth="1"/>
    <col min="16" max="17" width="10.58203125" style="54" customWidth="1"/>
    <col min="18" max="18" width="11.58203125" style="55" customWidth="1"/>
    <col min="19" max="19" width="12.25" style="25" customWidth="1"/>
    <col min="20" max="16384" width="8.25" style="25"/>
  </cols>
  <sheetData>
    <row r="1" spans="1:18" ht="14.25" customHeight="1">
      <c r="A1" s="120" t="s">
        <v>25</v>
      </c>
      <c r="B1" s="120" t="s">
        <v>26</v>
      </c>
      <c r="C1" s="120" t="s">
        <v>66</v>
      </c>
      <c r="D1" s="120" t="s">
        <v>64</v>
      </c>
      <c r="E1" s="118" t="s">
        <v>65</v>
      </c>
      <c r="F1" s="118" t="s">
        <v>50</v>
      </c>
      <c r="G1" s="122" t="s">
        <v>87</v>
      </c>
      <c r="H1" s="118" t="s">
        <v>51</v>
      </c>
      <c r="I1" s="124" t="s">
        <v>82</v>
      </c>
      <c r="J1" s="135" t="s">
        <v>83</v>
      </c>
      <c r="K1" s="137" t="s">
        <v>74</v>
      </c>
      <c r="L1" s="122" t="s">
        <v>75</v>
      </c>
      <c r="M1" s="122" t="s">
        <v>76</v>
      </c>
      <c r="N1" s="122" t="s">
        <v>77</v>
      </c>
      <c r="O1" s="126" t="s">
        <v>78</v>
      </c>
      <c r="P1" s="122" t="s">
        <v>444</v>
      </c>
      <c r="Q1" s="122" t="s">
        <v>443</v>
      </c>
      <c r="R1" s="130" t="s">
        <v>52</v>
      </c>
    </row>
    <row r="2" spans="1:18" ht="13.5" customHeight="1">
      <c r="A2" s="121"/>
      <c r="B2" s="121"/>
      <c r="C2" s="121"/>
      <c r="D2" s="121"/>
      <c r="E2" s="119"/>
      <c r="F2" s="119"/>
      <c r="G2" s="123"/>
      <c r="H2" s="119"/>
      <c r="I2" s="125"/>
      <c r="J2" s="136"/>
      <c r="K2" s="138"/>
      <c r="L2" s="123"/>
      <c r="M2" s="123"/>
      <c r="N2" s="123"/>
      <c r="O2" s="127"/>
      <c r="P2" s="123"/>
      <c r="Q2" s="123"/>
      <c r="R2" s="131"/>
    </row>
    <row r="3" spans="1:18" ht="13.5" customHeight="1">
      <c r="A3" s="112" t="s">
        <v>68</v>
      </c>
      <c r="B3" s="132" t="s">
        <v>67</v>
      </c>
      <c r="C3" s="112" t="s">
        <v>42</v>
      </c>
      <c r="D3" s="26" t="s">
        <v>331</v>
      </c>
      <c r="E3" s="26" t="s">
        <v>332</v>
      </c>
      <c r="F3" s="26" t="s">
        <v>54</v>
      </c>
      <c r="G3" s="59" t="s">
        <v>354</v>
      </c>
      <c r="H3" s="28">
        <v>1</v>
      </c>
      <c r="I3" s="51">
        <v>4200</v>
      </c>
      <c r="J3" s="27">
        <f t="shared" ref="J3:J14" si="0">H3*I3</f>
        <v>4200</v>
      </c>
      <c r="K3" s="52">
        <f>J3</f>
        <v>4200</v>
      </c>
      <c r="L3" s="52"/>
      <c r="M3" s="52"/>
      <c r="N3" s="52"/>
      <c r="O3" s="27">
        <f t="shared" ref="O3:O14" si="1">J3-K3-L3-M3-N3</f>
        <v>0</v>
      </c>
      <c r="P3" s="52"/>
      <c r="Q3" s="52"/>
      <c r="R3" s="47"/>
    </row>
    <row r="4" spans="1:18" ht="13.5" customHeight="1">
      <c r="A4" s="113"/>
      <c r="B4" s="133"/>
      <c r="C4" s="113"/>
      <c r="D4" s="26" t="s">
        <v>333</v>
      </c>
      <c r="E4" s="26" t="s">
        <v>334</v>
      </c>
      <c r="F4" s="26" t="s">
        <v>54</v>
      </c>
      <c r="G4" s="59" t="s">
        <v>354</v>
      </c>
      <c r="H4" s="28">
        <v>1</v>
      </c>
      <c r="I4" s="51">
        <v>4200</v>
      </c>
      <c r="J4" s="27">
        <f t="shared" si="0"/>
        <v>4200</v>
      </c>
      <c r="K4" s="52">
        <f t="shared" ref="K4:K14" si="2">J4</f>
        <v>4200</v>
      </c>
      <c r="L4" s="52"/>
      <c r="M4" s="52"/>
      <c r="N4" s="52"/>
      <c r="O4" s="27">
        <f t="shared" si="1"/>
        <v>0</v>
      </c>
      <c r="P4" s="52"/>
      <c r="Q4" s="52"/>
      <c r="R4" s="47"/>
    </row>
    <row r="5" spans="1:18" ht="13.5" customHeight="1">
      <c r="A5" s="113"/>
      <c r="B5" s="133"/>
      <c r="C5" s="113"/>
      <c r="D5" s="26" t="s">
        <v>335</v>
      </c>
      <c r="E5" s="26" t="s">
        <v>336</v>
      </c>
      <c r="F5" s="26" t="s">
        <v>54</v>
      </c>
      <c r="G5" s="59" t="s">
        <v>354</v>
      </c>
      <c r="H5" s="28">
        <v>1</v>
      </c>
      <c r="I5" s="51">
        <v>3800</v>
      </c>
      <c r="J5" s="27">
        <f t="shared" si="0"/>
        <v>3800</v>
      </c>
      <c r="K5" s="52">
        <f t="shared" si="2"/>
        <v>3800</v>
      </c>
      <c r="L5" s="52"/>
      <c r="M5" s="52"/>
      <c r="N5" s="52"/>
      <c r="O5" s="27">
        <f t="shared" si="1"/>
        <v>0</v>
      </c>
      <c r="P5" s="52"/>
      <c r="Q5" s="52"/>
      <c r="R5" s="47"/>
    </row>
    <row r="6" spans="1:18" ht="13.5" customHeight="1">
      <c r="A6" s="113"/>
      <c r="B6" s="133"/>
      <c r="C6" s="113"/>
      <c r="D6" s="26" t="s">
        <v>337</v>
      </c>
      <c r="E6" s="26" t="s">
        <v>338</v>
      </c>
      <c r="F6" s="26" t="s">
        <v>54</v>
      </c>
      <c r="G6" s="59" t="s">
        <v>354</v>
      </c>
      <c r="H6" s="28">
        <v>1</v>
      </c>
      <c r="I6" s="51">
        <v>3800</v>
      </c>
      <c r="J6" s="27">
        <f t="shared" si="0"/>
        <v>3800</v>
      </c>
      <c r="K6" s="52">
        <f t="shared" si="2"/>
        <v>3800</v>
      </c>
      <c r="L6" s="52"/>
      <c r="M6" s="52"/>
      <c r="N6" s="52"/>
      <c r="O6" s="27">
        <f t="shared" si="1"/>
        <v>0</v>
      </c>
      <c r="P6" s="52"/>
      <c r="Q6" s="52"/>
      <c r="R6" s="47"/>
    </row>
    <row r="7" spans="1:18" ht="13.5" customHeight="1">
      <c r="A7" s="113"/>
      <c r="B7" s="133"/>
      <c r="C7" s="113"/>
      <c r="D7" s="26" t="s">
        <v>324</v>
      </c>
      <c r="E7" s="26" t="s">
        <v>339</v>
      </c>
      <c r="F7" s="26" t="s">
        <v>54</v>
      </c>
      <c r="G7" s="59" t="s">
        <v>354</v>
      </c>
      <c r="H7" s="28">
        <v>1</v>
      </c>
      <c r="I7" s="51">
        <v>4500</v>
      </c>
      <c r="J7" s="27">
        <f t="shared" si="0"/>
        <v>4500</v>
      </c>
      <c r="K7" s="52">
        <f t="shared" si="2"/>
        <v>4500</v>
      </c>
      <c r="L7" s="52"/>
      <c r="M7" s="52"/>
      <c r="N7" s="52"/>
      <c r="O7" s="27">
        <f t="shared" si="1"/>
        <v>0</v>
      </c>
      <c r="P7" s="52"/>
      <c r="Q7" s="52"/>
      <c r="R7" s="47"/>
    </row>
    <row r="8" spans="1:18" ht="13.5" customHeight="1">
      <c r="A8" s="113"/>
      <c r="B8" s="133"/>
      <c r="C8" s="113"/>
      <c r="D8" s="26" t="s">
        <v>340</v>
      </c>
      <c r="E8" s="26" t="s">
        <v>341</v>
      </c>
      <c r="F8" s="26" t="s">
        <v>54</v>
      </c>
      <c r="G8" s="59" t="s">
        <v>354</v>
      </c>
      <c r="H8" s="28">
        <v>1</v>
      </c>
      <c r="I8" s="51">
        <v>4200</v>
      </c>
      <c r="J8" s="27">
        <f t="shared" si="0"/>
        <v>4200</v>
      </c>
      <c r="K8" s="52">
        <f t="shared" si="2"/>
        <v>4200</v>
      </c>
      <c r="L8" s="52"/>
      <c r="M8" s="52"/>
      <c r="N8" s="52"/>
      <c r="O8" s="27">
        <f t="shared" si="1"/>
        <v>0</v>
      </c>
      <c r="P8" s="52"/>
      <c r="Q8" s="52"/>
      <c r="R8" s="47"/>
    </row>
    <row r="9" spans="1:18" ht="13.5" customHeight="1">
      <c r="A9" s="113"/>
      <c r="B9" s="133"/>
      <c r="C9" s="113"/>
      <c r="D9" s="26" t="s">
        <v>342</v>
      </c>
      <c r="E9" s="26" t="s">
        <v>343</v>
      </c>
      <c r="F9" s="26" t="s">
        <v>54</v>
      </c>
      <c r="G9" s="59" t="s">
        <v>354</v>
      </c>
      <c r="H9" s="28">
        <v>1</v>
      </c>
      <c r="I9" s="51">
        <v>4200</v>
      </c>
      <c r="J9" s="27">
        <f t="shared" si="0"/>
        <v>4200</v>
      </c>
      <c r="K9" s="52">
        <f t="shared" si="2"/>
        <v>4200</v>
      </c>
      <c r="L9" s="52"/>
      <c r="M9" s="52"/>
      <c r="N9" s="52"/>
      <c r="O9" s="27">
        <f t="shared" si="1"/>
        <v>0</v>
      </c>
      <c r="P9" s="52"/>
      <c r="Q9" s="52"/>
      <c r="R9" s="47"/>
    </row>
    <row r="10" spans="1:18" ht="13.5" customHeight="1">
      <c r="A10" s="113"/>
      <c r="B10" s="133"/>
      <c r="C10" s="113"/>
      <c r="D10" s="26" t="s">
        <v>344</v>
      </c>
      <c r="E10" s="26" t="s">
        <v>345</v>
      </c>
      <c r="F10" s="26" t="s">
        <v>54</v>
      </c>
      <c r="G10" s="59" t="s">
        <v>354</v>
      </c>
      <c r="H10" s="28">
        <v>1</v>
      </c>
      <c r="I10" s="51">
        <v>4000</v>
      </c>
      <c r="J10" s="27">
        <f t="shared" si="0"/>
        <v>4000</v>
      </c>
      <c r="K10" s="52">
        <f t="shared" si="2"/>
        <v>4000</v>
      </c>
      <c r="L10" s="52"/>
      <c r="M10" s="52"/>
      <c r="N10" s="52"/>
      <c r="O10" s="27">
        <f t="shared" si="1"/>
        <v>0</v>
      </c>
      <c r="P10" s="52"/>
      <c r="Q10" s="52"/>
      <c r="R10" s="47"/>
    </row>
    <row r="11" spans="1:18" ht="13.5" customHeight="1">
      <c r="A11" s="113"/>
      <c r="B11" s="133"/>
      <c r="C11" s="113"/>
      <c r="D11" s="26" t="s">
        <v>346</v>
      </c>
      <c r="E11" s="26" t="s">
        <v>347</v>
      </c>
      <c r="F11" s="26" t="s">
        <v>54</v>
      </c>
      <c r="G11" s="59" t="s">
        <v>354</v>
      </c>
      <c r="H11" s="28">
        <v>1</v>
      </c>
      <c r="I11" s="51">
        <v>4000</v>
      </c>
      <c r="J11" s="27">
        <f t="shared" si="0"/>
        <v>4000</v>
      </c>
      <c r="K11" s="52">
        <f t="shared" si="2"/>
        <v>4000</v>
      </c>
      <c r="L11" s="52"/>
      <c r="M11" s="52"/>
      <c r="N11" s="52"/>
      <c r="O11" s="27">
        <f t="shared" si="1"/>
        <v>0</v>
      </c>
      <c r="P11" s="52"/>
      <c r="Q11" s="52"/>
      <c r="R11" s="47"/>
    </row>
    <row r="12" spans="1:18" ht="13.5" customHeight="1">
      <c r="A12" s="113"/>
      <c r="B12" s="133"/>
      <c r="C12" s="113"/>
      <c r="D12" s="26" t="s">
        <v>348</v>
      </c>
      <c r="E12" s="26" t="s">
        <v>349</v>
      </c>
      <c r="F12" s="26" t="s">
        <v>54</v>
      </c>
      <c r="G12" s="59" t="s">
        <v>354</v>
      </c>
      <c r="H12" s="28">
        <v>1</v>
      </c>
      <c r="I12" s="51">
        <v>3800</v>
      </c>
      <c r="J12" s="27">
        <f t="shared" si="0"/>
        <v>3800</v>
      </c>
      <c r="K12" s="52">
        <f t="shared" si="2"/>
        <v>3800</v>
      </c>
      <c r="L12" s="52"/>
      <c r="M12" s="52"/>
      <c r="N12" s="52"/>
      <c r="O12" s="27">
        <f t="shared" si="1"/>
        <v>0</v>
      </c>
      <c r="P12" s="52"/>
      <c r="Q12" s="52"/>
      <c r="R12" s="47"/>
    </row>
    <row r="13" spans="1:18" ht="13.5" customHeight="1">
      <c r="A13" s="113"/>
      <c r="B13" s="133"/>
      <c r="C13" s="113"/>
      <c r="D13" s="26" t="s">
        <v>350</v>
      </c>
      <c r="E13" s="26" t="s">
        <v>351</v>
      </c>
      <c r="F13" s="26" t="s">
        <v>54</v>
      </c>
      <c r="G13" s="59" t="s">
        <v>354</v>
      </c>
      <c r="H13" s="28">
        <v>1</v>
      </c>
      <c r="I13" s="51">
        <v>3800</v>
      </c>
      <c r="J13" s="27">
        <f t="shared" si="0"/>
        <v>3800</v>
      </c>
      <c r="K13" s="52">
        <f t="shared" si="2"/>
        <v>3800</v>
      </c>
      <c r="L13" s="52"/>
      <c r="M13" s="52"/>
      <c r="N13" s="52"/>
      <c r="O13" s="27">
        <f t="shared" si="1"/>
        <v>0</v>
      </c>
      <c r="P13" s="52"/>
      <c r="Q13" s="52"/>
      <c r="R13" s="47"/>
    </row>
    <row r="14" spans="1:18" ht="13.5" customHeight="1">
      <c r="A14" s="113"/>
      <c r="B14" s="133"/>
      <c r="C14" s="113"/>
      <c r="D14" s="26" t="s">
        <v>352</v>
      </c>
      <c r="E14" s="26" t="s">
        <v>353</v>
      </c>
      <c r="F14" s="26" t="s">
        <v>54</v>
      </c>
      <c r="G14" s="59" t="s">
        <v>354</v>
      </c>
      <c r="H14" s="28">
        <v>1</v>
      </c>
      <c r="I14" s="51">
        <v>1500</v>
      </c>
      <c r="J14" s="27">
        <f t="shared" si="0"/>
        <v>1500</v>
      </c>
      <c r="K14" s="52">
        <f t="shared" si="2"/>
        <v>1500</v>
      </c>
      <c r="L14" s="52"/>
      <c r="M14" s="52"/>
      <c r="N14" s="52"/>
      <c r="O14" s="27">
        <f t="shared" si="1"/>
        <v>0</v>
      </c>
      <c r="P14" s="52"/>
      <c r="Q14" s="52"/>
      <c r="R14" s="47"/>
    </row>
    <row r="15" spans="1:18" ht="13.5" customHeight="1">
      <c r="A15" s="113"/>
      <c r="B15" s="133"/>
      <c r="C15" s="113"/>
      <c r="D15" s="26"/>
      <c r="E15" s="26"/>
      <c r="F15" s="26"/>
      <c r="G15" s="49"/>
      <c r="H15" s="26"/>
      <c r="I15" s="49"/>
      <c r="J15" s="27">
        <f t="shared" ref="J15" si="3">H15*I15</f>
        <v>0</v>
      </c>
      <c r="K15" s="52"/>
      <c r="L15" s="52"/>
      <c r="M15" s="52"/>
      <c r="N15" s="52"/>
      <c r="O15" s="27">
        <f t="shared" ref="O15" si="4">J15-K15-L15-M15-N15</f>
        <v>0</v>
      </c>
      <c r="P15" s="52"/>
      <c r="Q15" s="52"/>
      <c r="R15" s="47"/>
    </row>
    <row r="16" spans="1:18" ht="13.5" customHeight="1">
      <c r="A16" s="113"/>
      <c r="B16" s="133"/>
      <c r="C16" s="113"/>
      <c r="D16" s="103" t="s">
        <v>383</v>
      </c>
      <c r="E16" s="104"/>
      <c r="F16" s="104"/>
      <c r="G16" s="104"/>
      <c r="H16" s="105"/>
      <c r="I16" s="49"/>
      <c r="J16" s="31">
        <f>SUM(J3:J15)</f>
        <v>46000</v>
      </c>
      <c r="K16" s="52"/>
      <c r="L16" s="52"/>
      <c r="M16" s="52"/>
      <c r="N16" s="52"/>
      <c r="O16" s="31">
        <f>SUM(O3:O15)</f>
        <v>0</v>
      </c>
      <c r="P16" s="52"/>
      <c r="Q16" s="52"/>
      <c r="R16" s="47"/>
    </row>
    <row r="17" spans="1:18" ht="13.5" customHeight="1">
      <c r="A17" s="113"/>
      <c r="B17" s="133"/>
      <c r="C17" s="113"/>
      <c r="D17" s="26" t="s">
        <v>91</v>
      </c>
      <c r="E17" s="26" t="s">
        <v>93</v>
      </c>
      <c r="F17" s="26" t="s">
        <v>18</v>
      </c>
      <c r="G17" s="51" t="s">
        <v>88</v>
      </c>
      <c r="H17" s="26">
        <v>1</v>
      </c>
      <c r="I17" s="49">
        <v>13000</v>
      </c>
      <c r="J17" s="27">
        <f t="shared" ref="J17:J130" si="5">H17*I17</f>
        <v>13000</v>
      </c>
      <c r="K17" s="52">
        <f>J17*0.3</f>
        <v>3900</v>
      </c>
      <c r="L17" s="52">
        <f>J17*0.3</f>
        <v>3900</v>
      </c>
      <c r="M17" s="52"/>
      <c r="N17" s="52"/>
      <c r="O17" s="27">
        <f t="shared" ref="O17:O128" si="6">J17-K17-L17-M17-N17</f>
        <v>5200</v>
      </c>
      <c r="P17" s="56" t="s">
        <v>488</v>
      </c>
      <c r="Q17" s="56" t="s">
        <v>446</v>
      </c>
      <c r="R17" s="47"/>
    </row>
    <row r="18" spans="1:18" ht="13.5" customHeight="1">
      <c r="A18" s="113"/>
      <c r="B18" s="133"/>
      <c r="C18" s="113"/>
      <c r="D18" s="26" t="s">
        <v>92</v>
      </c>
      <c r="E18" s="26" t="s">
        <v>94</v>
      </c>
      <c r="F18" s="26" t="s">
        <v>18</v>
      </c>
      <c r="G18" s="51" t="s">
        <v>88</v>
      </c>
      <c r="H18" s="26">
        <v>1</v>
      </c>
      <c r="I18" s="51">
        <v>13000</v>
      </c>
      <c r="J18" s="27">
        <f t="shared" si="5"/>
        <v>13000</v>
      </c>
      <c r="K18" s="52">
        <f t="shared" ref="K18:K81" si="7">J18*0.3</f>
        <v>3900</v>
      </c>
      <c r="L18" s="52">
        <f t="shared" ref="L18:L29" si="8">J18*0.3</f>
        <v>3900</v>
      </c>
      <c r="M18" s="52"/>
      <c r="N18" s="52"/>
      <c r="O18" s="27">
        <f t="shared" si="6"/>
        <v>5200</v>
      </c>
      <c r="P18" s="56" t="s">
        <v>488</v>
      </c>
      <c r="Q18" s="56" t="s">
        <v>446</v>
      </c>
      <c r="R18" s="47"/>
    </row>
    <row r="19" spans="1:18" ht="13.5" customHeight="1">
      <c r="A19" s="113"/>
      <c r="B19" s="133"/>
      <c r="C19" s="113"/>
      <c r="D19" s="26" t="s">
        <v>95</v>
      </c>
      <c r="E19" s="26" t="s">
        <v>99</v>
      </c>
      <c r="F19" s="26" t="s">
        <v>18</v>
      </c>
      <c r="G19" s="51" t="s">
        <v>88</v>
      </c>
      <c r="H19" s="26">
        <v>1</v>
      </c>
      <c r="I19" s="51">
        <v>18500</v>
      </c>
      <c r="J19" s="27">
        <f t="shared" si="5"/>
        <v>18500</v>
      </c>
      <c r="K19" s="52">
        <f t="shared" si="7"/>
        <v>5550</v>
      </c>
      <c r="L19" s="52">
        <f t="shared" si="8"/>
        <v>5550</v>
      </c>
      <c r="M19" s="52"/>
      <c r="N19" s="52"/>
      <c r="O19" s="27">
        <f t="shared" si="6"/>
        <v>7400</v>
      </c>
      <c r="P19" s="56" t="s">
        <v>488</v>
      </c>
      <c r="Q19" s="56" t="s">
        <v>446</v>
      </c>
      <c r="R19" s="47"/>
    </row>
    <row r="20" spans="1:18" ht="13.5" customHeight="1">
      <c r="A20" s="113"/>
      <c r="B20" s="133"/>
      <c r="C20" s="113"/>
      <c r="D20" s="26" t="s">
        <v>96</v>
      </c>
      <c r="E20" s="26" t="s">
        <v>100</v>
      </c>
      <c r="F20" s="26" t="s">
        <v>18</v>
      </c>
      <c r="G20" s="51" t="s">
        <v>88</v>
      </c>
      <c r="H20" s="26">
        <v>1</v>
      </c>
      <c r="I20" s="51">
        <v>17100</v>
      </c>
      <c r="J20" s="27">
        <f t="shared" si="5"/>
        <v>17100</v>
      </c>
      <c r="K20" s="52">
        <f t="shared" si="7"/>
        <v>5130</v>
      </c>
      <c r="L20" s="52">
        <f t="shared" si="8"/>
        <v>5130</v>
      </c>
      <c r="M20" s="52"/>
      <c r="N20" s="52"/>
      <c r="O20" s="27">
        <f t="shared" si="6"/>
        <v>6840</v>
      </c>
      <c r="P20" s="56" t="s">
        <v>488</v>
      </c>
      <c r="Q20" s="56" t="s">
        <v>446</v>
      </c>
      <c r="R20" s="47"/>
    </row>
    <row r="21" spans="1:18" ht="13.5" customHeight="1">
      <c r="A21" s="113"/>
      <c r="B21" s="133"/>
      <c r="C21" s="113"/>
      <c r="D21" s="26" t="s">
        <v>97</v>
      </c>
      <c r="E21" s="26" t="s">
        <v>101</v>
      </c>
      <c r="F21" s="26" t="s">
        <v>18</v>
      </c>
      <c r="G21" s="51" t="s">
        <v>88</v>
      </c>
      <c r="H21" s="26">
        <v>1</v>
      </c>
      <c r="I21" s="51">
        <v>17100</v>
      </c>
      <c r="J21" s="27">
        <f t="shared" si="5"/>
        <v>17100</v>
      </c>
      <c r="K21" s="52">
        <f t="shared" si="7"/>
        <v>5130</v>
      </c>
      <c r="L21" s="52">
        <f t="shared" si="8"/>
        <v>5130</v>
      </c>
      <c r="M21" s="52"/>
      <c r="N21" s="52"/>
      <c r="O21" s="27">
        <f t="shared" si="6"/>
        <v>6840</v>
      </c>
      <c r="P21" s="56" t="s">
        <v>488</v>
      </c>
      <c r="Q21" s="56" t="s">
        <v>446</v>
      </c>
      <c r="R21" s="47"/>
    </row>
    <row r="22" spans="1:18" ht="13.5" customHeight="1">
      <c r="A22" s="113"/>
      <c r="B22" s="133"/>
      <c r="C22" s="113"/>
      <c r="D22" s="26" t="s">
        <v>98</v>
      </c>
      <c r="E22" s="26" t="s">
        <v>102</v>
      </c>
      <c r="F22" s="26" t="s">
        <v>18</v>
      </c>
      <c r="G22" s="51" t="s">
        <v>88</v>
      </c>
      <c r="H22" s="26">
        <v>1</v>
      </c>
      <c r="I22" s="51">
        <v>17100</v>
      </c>
      <c r="J22" s="27">
        <f t="shared" si="5"/>
        <v>17100</v>
      </c>
      <c r="K22" s="52">
        <f t="shared" si="7"/>
        <v>5130</v>
      </c>
      <c r="L22" s="52">
        <f t="shared" si="8"/>
        <v>5130</v>
      </c>
      <c r="M22" s="52"/>
      <c r="N22" s="52"/>
      <c r="O22" s="27">
        <f t="shared" si="6"/>
        <v>6840</v>
      </c>
      <c r="P22" s="56" t="s">
        <v>488</v>
      </c>
      <c r="Q22" s="56" t="s">
        <v>446</v>
      </c>
      <c r="R22" s="47"/>
    </row>
    <row r="23" spans="1:18" ht="13.5" customHeight="1">
      <c r="A23" s="113"/>
      <c r="B23" s="133"/>
      <c r="C23" s="113"/>
      <c r="D23" s="26" t="s">
        <v>103</v>
      </c>
      <c r="E23" s="26" t="s">
        <v>106</v>
      </c>
      <c r="F23" s="26" t="s">
        <v>18</v>
      </c>
      <c r="G23" s="51" t="s">
        <v>88</v>
      </c>
      <c r="H23" s="26">
        <v>1</v>
      </c>
      <c r="I23" s="51">
        <v>13600</v>
      </c>
      <c r="J23" s="27">
        <f t="shared" si="5"/>
        <v>13600</v>
      </c>
      <c r="K23" s="52">
        <f t="shared" si="7"/>
        <v>4080</v>
      </c>
      <c r="L23" s="52">
        <f t="shared" si="8"/>
        <v>4080</v>
      </c>
      <c r="M23" s="52"/>
      <c r="N23" s="52"/>
      <c r="O23" s="27">
        <f t="shared" si="6"/>
        <v>5440</v>
      </c>
      <c r="P23" s="56" t="s">
        <v>488</v>
      </c>
      <c r="Q23" s="56" t="s">
        <v>446</v>
      </c>
      <c r="R23" s="47"/>
    </row>
    <row r="24" spans="1:18" ht="13.5" customHeight="1">
      <c r="A24" s="113"/>
      <c r="B24" s="133"/>
      <c r="C24" s="113"/>
      <c r="D24" s="26" t="s">
        <v>104</v>
      </c>
      <c r="E24" s="26" t="s">
        <v>107</v>
      </c>
      <c r="F24" s="26" t="s">
        <v>18</v>
      </c>
      <c r="G24" s="51" t="s">
        <v>88</v>
      </c>
      <c r="H24" s="26">
        <v>1</v>
      </c>
      <c r="I24" s="51">
        <v>13600</v>
      </c>
      <c r="J24" s="27">
        <f t="shared" si="5"/>
        <v>13600</v>
      </c>
      <c r="K24" s="52">
        <f t="shared" si="7"/>
        <v>4080</v>
      </c>
      <c r="L24" s="52">
        <f t="shared" si="8"/>
        <v>4080</v>
      </c>
      <c r="M24" s="52"/>
      <c r="N24" s="52"/>
      <c r="O24" s="27">
        <f t="shared" si="6"/>
        <v>5440</v>
      </c>
      <c r="P24" s="56" t="s">
        <v>488</v>
      </c>
      <c r="Q24" s="56" t="s">
        <v>446</v>
      </c>
      <c r="R24" s="47"/>
    </row>
    <row r="25" spans="1:18" ht="13.5" customHeight="1">
      <c r="A25" s="113"/>
      <c r="B25" s="133"/>
      <c r="C25" s="113"/>
      <c r="D25" s="26" t="s">
        <v>105</v>
      </c>
      <c r="E25" s="26" t="s">
        <v>108</v>
      </c>
      <c r="F25" s="26" t="s">
        <v>18</v>
      </c>
      <c r="G25" s="51" t="s">
        <v>88</v>
      </c>
      <c r="H25" s="26">
        <v>1</v>
      </c>
      <c r="I25" s="51">
        <v>11000</v>
      </c>
      <c r="J25" s="27">
        <f t="shared" si="5"/>
        <v>11000</v>
      </c>
      <c r="K25" s="52">
        <f t="shared" si="7"/>
        <v>3300</v>
      </c>
      <c r="L25" s="52">
        <f t="shared" si="8"/>
        <v>3300</v>
      </c>
      <c r="M25" s="52"/>
      <c r="N25" s="52"/>
      <c r="O25" s="27">
        <f t="shared" si="6"/>
        <v>4400</v>
      </c>
      <c r="P25" s="56" t="s">
        <v>488</v>
      </c>
      <c r="Q25" s="56" t="s">
        <v>446</v>
      </c>
      <c r="R25" s="47"/>
    </row>
    <row r="26" spans="1:18" ht="13.5" customHeight="1">
      <c r="A26" s="113"/>
      <c r="B26" s="133"/>
      <c r="C26" s="113"/>
      <c r="D26" s="26" t="s">
        <v>109</v>
      </c>
      <c r="E26" s="26" t="s">
        <v>110</v>
      </c>
      <c r="F26" s="26" t="s">
        <v>18</v>
      </c>
      <c r="G26" s="51" t="s">
        <v>88</v>
      </c>
      <c r="H26" s="26">
        <v>1</v>
      </c>
      <c r="I26" s="51">
        <v>13200</v>
      </c>
      <c r="J26" s="27">
        <f t="shared" si="5"/>
        <v>13200</v>
      </c>
      <c r="K26" s="52">
        <f t="shared" si="7"/>
        <v>3960</v>
      </c>
      <c r="L26" s="52">
        <f t="shared" si="8"/>
        <v>3960</v>
      </c>
      <c r="M26" s="52"/>
      <c r="N26" s="52"/>
      <c r="O26" s="27">
        <f t="shared" si="6"/>
        <v>5280</v>
      </c>
      <c r="P26" s="56" t="s">
        <v>488</v>
      </c>
      <c r="Q26" s="56" t="s">
        <v>446</v>
      </c>
      <c r="R26" s="47"/>
    </row>
    <row r="27" spans="1:18" ht="13.5" customHeight="1">
      <c r="A27" s="113"/>
      <c r="B27" s="133"/>
      <c r="C27" s="113"/>
      <c r="D27" s="26" t="s">
        <v>111</v>
      </c>
      <c r="E27" s="26" t="s">
        <v>114</v>
      </c>
      <c r="F27" s="26" t="s">
        <v>18</v>
      </c>
      <c r="G27" s="51" t="s">
        <v>88</v>
      </c>
      <c r="H27" s="26">
        <v>1</v>
      </c>
      <c r="I27" s="51">
        <v>17900</v>
      </c>
      <c r="J27" s="27">
        <f t="shared" si="5"/>
        <v>17900</v>
      </c>
      <c r="K27" s="52">
        <f t="shared" si="7"/>
        <v>5370</v>
      </c>
      <c r="L27" s="52">
        <f t="shared" si="8"/>
        <v>5370</v>
      </c>
      <c r="M27" s="52"/>
      <c r="N27" s="52"/>
      <c r="O27" s="27">
        <f t="shared" si="6"/>
        <v>7160</v>
      </c>
      <c r="P27" s="56" t="s">
        <v>488</v>
      </c>
      <c r="Q27" s="56" t="s">
        <v>446</v>
      </c>
      <c r="R27" s="47"/>
    </row>
    <row r="28" spans="1:18" ht="13.5" customHeight="1">
      <c r="A28" s="113"/>
      <c r="B28" s="133"/>
      <c r="C28" s="113"/>
      <c r="D28" s="26" t="s">
        <v>112</v>
      </c>
      <c r="E28" s="26" t="s">
        <v>115</v>
      </c>
      <c r="F28" s="26" t="s">
        <v>18</v>
      </c>
      <c r="G28" s="51" t="s">
        <v>88</v>
      </c>
      <c r="H28" s="26">
        <v>1</v>
      </c>
      <c r="I28" s="51">
        <v>17900</v>
      </c>
      <c r="J28" s="27">
        <f t="shared" si="5"/>
        <v>17900</v>
      </c>
      <c r="K28" s="52">
        <f t="shared" si="7"/>
        <v>5370</v>
      </c>
      <c r="L28" s="52">
        <f t="shared" si="8"/>
        <v>5370</v>
      </c>
      <c r="M28" s="52"/>
      <c r="N28" s="52"/>
      <c r="O28" s="27">
        <f t="shared" si="6"/>
        <v>7160</v>
      </c>
      <c r="P28" s="56" t="s">
        <v>488</v>
      </c>
      <c r="Q28" s="56" t="s">
        <v>446</v>
      </c>
      <c r="R28" s="47"/>
    </row>
    <row r="29" spans="1:18" ht="13.5" customHeight="1">
      <c r="A29" s="113"/>
      <c r="B29" s="133"/>
      <c r="C29" s="113"/>
      <c r="D29" s="26" t="s">
        <v>113</v>
      </c>
      <c r="E29" s="26" t="s">
        <v>116</v>
      </c>
      <c r="F29" s="26" t="s">
        <v>18</v>
      </c>
      <c r="G29" s="51" t="s">
        <v>88</v>
      </c>
      <c r="H29" s="26">
        <v>1</v>
      </c>
      <c r="I29" s="51">
        <v>17000</v>
      </c>
      <c r="J29" s="27">
        <f t="shared" si="5"/>
        <v>17000</v>
      </c>
      <c r="K29" s="52">
        <f t="shared" si="7"/>
        <v>5100</v>
      </c>
      <c r="L29" s="52">
        <f t="shared" si="8"/>
        <v>5100</v>
      </c>
      <c r="M29" s="52"/>
      <c r="N29" s="52"/>
      <c r="O29" s="27">
        <f t="shared" si="6"/>
        <v>6800</v>
      </c>
      <c r="P29" s="56" t="s">
        <v>488</v>
      </c>
      <c r="Q29" s="56" t="s">
        <v>446</v>
      </c>
      <c r="R29" s="47"/>
    </row>
    <row r="30" spans="1:18" ht="13.5" customHeight="1">
      <c r="A30" s="113"/>
      <c r="B30" s="133"/>
      <c r="C30" s="113"/>
      <c r="D30" s="26" t="s">
        <v>117</v>
      </c>
      <c r="E30" s="26" t="s">
        <v>120</v>
      </c>
      <c r="F30" s="26" t="s">
        <v>18</v>
      </c>
      <c r="G30" s="59" t="s">
        <v>125</v>
      </c>
      <c r="H30" s="26">
        <v>1</v>
      </c>
      <c r="I30" s="51">
        <v>13900</v>
      </c>
      <c r="J30" s="27">
        <f t="shared" si="5"/>
        <v>13900</v>
      </c>
      <c r="K30" s="52">
        <f t="shared" si="7"/>
        <v>4170</v>
      </c>
      <c r="L30" s="52"/>
      <c r="M30" s="52"/>
      <c r="N30" s="52"/>
      <c r="O30" s="27">
        <f t="shared" si="6"/>
        <v>9730</v>
      </c>
      <c r="P30" s="56" t="s">
        <v>489</v>
      </c>
      <c r="Q30" s="56" t="s">
        <v>446</v>
      </c>
      <c r="R30" s="47"/>
    </row>
    <row r="31" spans="1:18" ht="13.5" customHeight="1">
      <c r="A31" s="113"/>
      <c r="B31" s="133"/>
      <c r="C31" s="113"/>
      <c r="D31" s="26" t="s">
        <v>118</v>
      </c>
      <c r="E31" s="26" t="s">
        <v>121</v>
      </c>
      <c r="F31" s="26" t="s">
        <v>18</v>
      </c>
      <c r="G31" s="59" t="s">
        <v>125</v>
      </c>
      <c r="H31" s="26">
        <v>1</v>
      </c>
      <c r="I31" s="51">
        <v>20900</v>
      </c>
      <c r="J31" s="27">
        <f t="shared" si="5"/>
        <v>20900</v>
      </c>
      <c r="K31" s="52">
        <f t="shared" si="7"/>
        <v>6270</v>
      </c>
      <c r="L31" s="52"/>
      <c r="M31" s="52"/>
      <c r="N31" s="52"/>
      <c r="O31" s="27">
        <f t="shared" si="6"/>
        <v>14630</v>
      </c>
      <c r="P31" s="56" t="s">
        <v>489</v>
      </c>
      <c r="Q31" s="56" t="s">
        <v>446</v>
      </c>
      <c r="R31" s="47"/>
    </row>
    <row r="32" spans="1:18" ht="13.5" customHeight="1">
      <c r="A32" s="113"/>
      <c r="B32" s="133"/>
      <c r="C32" s="113"/>
      <c r="D32" s="26" t="s">
        <v>131</v>
      </c>
      <c r="E32" s="26" t="s">
        <v>122</v>
      </c>
      <c r="F32" s="26" t="s">
        <v>18</v>
      </c>
      <c r="G32" s="59" t="s">
        <v>125</v>
      </c>
      <c r="H32" s="26">
        <v>1</v>
      </c>
      <c r="I32" s="51">
        <v>20000</v>
      </c>
      <c r="J32" s="27">
        <f t="shared" si="5"/>
        <v>20000</v>
      </c>
      <c r="K32" s="52">
        <f t="shared" si="7"/>
        <v>6000</v>
      </c>
      <c r="L32" s="52"/>
      <c r="M32" s="52"/>
      <c r="N32" s="52"/>
      <c r="O32" s="27">
        <f t="shared" si="6"/>
        <v>14000</v>
      </c>
      <c r="P32" s="56" t="s">
        <v>489</v>
      </c>
      <c r="Q32" s="56" t="s">
        <v>446</v>
      </c>
      <c r="R32" s="47"/>
    </row>
    <row r="33" spans="1:18" ht="13.5" customHeight="1">
      <c r="A33" s="113"/>
      <c r="B33" s="133"/>
      <c r="C33" s="113"/>
      <c r="D33" s="26" t="s">
        <v>127</v>
      </c>
      <c r="E33" s="26" t="s">
        <v>123</v>
      </c>
      <c r="F33" s="26" t="s">
        <v>18</v>
      </c>
      <c r="G33" s="59" t="s">
        <v>125</v>
      </c>
      <c r="H33" s="26">
        <v>1</v>
      </c>
      <c r="I33" s="51">
        <v>19800</v>
      </c>
      <c r="J33" s="27">
        <f t="shared" si="5"/>
        <v>19800</v>
      </c>
      <c r="K33" s="52">
        <f t="shared" si="7"/>
        <v>5940</v>
      </c>
      <c r="L33" s="52"/>
      <c r="M33" s="52"/>
      <c r="N33" s="52"/>
      <c r="O33" s="27">
        <f t="shared" si="6"/>
        <v>13860</v>
      </c>
      <c r="P33" s="56" t="s">
        <v>489</v>
      </c>
      <c r="Q33" s="56" t="s">
        <v>446</v>
      </c>
      <c r="R33" s="47"/>
    </row>
    <row r="34" spans="1:18" ht="13.5" customHeight="1">
      <c r="A34" s="113"/>
      <c r="B34" s="133"/>
      <c r="C34" s="113"/>
      <c r="D34" s="26" t="s">
        <v>119</v>
      </c>
      <c r="E34" s="26" t="s">
        <v>124</v>
      </c>
      <c r="F34" s="26" t="s">
        <v>18</v>
      </c>
      <c r="G34" s="59" t="s">
        <v>125</v>
      </c>
      <c r="H34" s="26">
        <v>1</v>
      </c>
      <c r="I34" s="51">
        <v>15000</v>
      </c>
      <c r="J34" s="27">
        <f t="shared" si="5"/>
        <v>15000</v>
      </c>
      <c r="K34" s="52">
        <f t="shared" si="7"/>
        <v>4500</v>
      </c>
      <c r="L34" s="52"/>
      <c r="M34" s="52"/>
      <c r="N34" s="52"/>
      <c r="O34" s="27">
        <f t="shared" si="6"/>
        <v>10500</v>
      </c>
      <c r="P34" s="56" t="s">
        <v>489</v>
      </c>
      <c r="Q34" s="56" t="s">
        <v>446</v>
      </c>
      <c r="R34" s="47"/>
    </row>
    <row r="35" spans="1:18" ht="13.5" customHeight="1">
      <c r="A35" s="113"/>
      <c r="B35" s="133"/>
      <c r="C35" s="113"/>
      <c r="D35" s="26" t="s">
        <v>126</v>
      </c>
      <c r="E35" s="26" t="s">
        <v>133</v>
      </c>
      <c r="F35" s="26" t="s">
        <v>18</v>
      </c>
      <c r="G35" s="59" t="s">
        <v>125</v>
      </c>
      <c r="H35" s="26">
        <v>1</v>
      </c>
      <c r="I35" s="51">
        <v>8600</v>
      </c>
      <c r="J35" s="27">
        <f t="shared" si="5"/>
        <v>8600</v>
      </c>
      <c r="K35" s="52">
        <f t="shared" si="7"/>
        <v>2580</v>
      </c>
      <c r="L35" s="52"/>
      <c r="M35" s="52"/>
      <c r="N35" s="52"/>
      <c r="O35" s="27">
        <f t="shared" si="6"/>
        <v>6020</v>
      </c>
      <c r="P35" s="56" t="s">
        <v>489</v>
      </c>
      <c r="Q35" s="56" t="s">
        <v>446</v>
      </c>
      <c r="R35" s="47"/>
    </row>
    <row r="36" spans="1:18" ht="13.5" customHeight="1">
      <c r="A36" s="113"/>
      <c r="B36" s="133"/>
      <c r="C36" s="113"/>
      <c r="D36" s="26" t="s">
        <v>128</v>
      </c>
      <c r="E36" s="26" t="s">
        <v>134</v>
      </c>
      <c r="F36" s="26" t="s">
        <v>18</v>
      </c>
      <c r="G36" s="59" t="s">
        <v>125</v>
      </c>
      <c r="H36" s="26">
        <v>1</v>
      </c>
      <c r="I36" s="51">
        <v>7600</v>
      </c>
      <c r="J36" s="27">
        <f t="shared" si="5"/>
        <v>7600</v>
      </c>
      <c r="K36" s="52">
        <f t="shared" si="7"/>
        <v>2280</v>
      </c>
      <c r="L36" s="52"/>
      <c r="M36" s="52"/>
      <c r="N36" s="52"/>
      <c r="O36" s="27">
        <f t="shared" si="6"/>
        <v>5320</v>
      </c>
      <c r="P36" s="56" t="s">
        <v>489</v>
      </c>
      <c r="Q36" s="56" t="s">
        <v>446</v>
      </c>
      <c r="R36" s="47"/>
    </row>
    <row r="37" spans="1:18" ht="13.5" customHeight="1">
      <c r="A37" s="113"/>
      <c r="B37" s="133"/>
      <c r="C37" s="113"/>
      <c r="D37" s="26" t="s">
        <v>129</v>
      </c>
      <c r="E37" s="26" t="s">
        <v>135</v>
      </c>
      <c r="F37" s="26" t="s">
        <v>18</v>
      </c>
      <c r="G37" s="59" t="s">
        <v>125</v>
      </c>
      <c r="H37" s="26">
        <v>1</v>
      </c>
      <c r="I37" s="51">
        <v>7600</v>
      </c>
      <c r="J37" s="27">
        <f t="shared" si="5"/>
        <v>7600</v>
      </c>
      <c r="K37" s="52">
        <f t="shared" si="7"/>
        <v>2280</v>
      </c>
      <c r="L37" s="52"/>
      <c r="M37" s="52"/>
      <c r="N37" s="52"/>
      <c r="O37" s="27">
        <f t="shared" si="6"/>
        <v>5320</v>
      </c>
      <c r="P37" s="56" t="s">
        <v>489</v>
      </c>
      <c r="Q37" s="56" t="s">
        <v>446</v>
      </c>
      <c r="R37" s="47"/>
    </row>
    <row r="38" spans="1:18" ht="13.5" customHeight="1">
      <c r="A38" s="113"/>
      <c r="B38" s="133"/>
      <c r="C38" s="113"/>
      <c r="D38" s="26" t="s">
        <v>130</v>
      </c>
      <c r="E38" s="26" t="s">
        <v>136</v>
      </c>
      <c r="F38" s="26" t="s">
        <v>18</v>
      </c>
      <c r="G38" s="59" t="s">
        <v>125</v>
      </c>
      <c r="H38" s="26">
        <v>1</v>
      </c>
      <c r="I38" s="51">
        <v>8600</v>
      </c>
      <c r="J38" s="27">
        <f t="shared" si="5"/>
        <v>8600</v>
      </c>
      <c r="K38" s="52">
        <f t="shared" si="7"/>
        <v>2580</v>
      </c>
      <c r="L38" s="52"/>
      <c r="M38" s="52"/>
      <c r="N38" s="52"/>
      <c r="O38" s="27">
        <f t="shared" si="6"/>
        <v>6020</v>
      </c>
      <c r="P38" s="56" t="s">
        <v>489</v>
      </c>
      <c r="Q38" s="56" t="s">
        <v>446</v>
      </c>
      <c r="R38" s="47"/>
    </row>
    <row r="39" spans="1:18" ht="13.5" customHeight="1">
      <c r="A39" s="113"/>
      <c r="B39" s="133"/>
      <c r="C39" s="113"/>
      <c r="D39" s="26" t="s">
        <v>132</v>
      </c>
      <c r="E39" s="26" t="s">
        <v>137</v>
      </c>
      <c r="F39" s="26" t="s">
        <v>18</v>
      </c>
      <c r="G39" s="59" t="s">
        <v>125</v>
      </c>
      <c r="H39" s="26">
        <v>1</v>
      </c>
      <c r="I39" s="51">
        <v>8600</v>
      </c>
      <c r="J39" s="27">
        <f t="shared" si="5"/>
        <v>8600</v>
      </c>
      <c r="K39" s="52">
        <f t="shared" si="7"/>
        <v>2580</v>
      </c>
      <c r="L39" s="52"/>
      <c r="M39" s="52"/>
      <c r="N39" s="52"/>
      <c r="O39" s="27">
        <f t="shared" si="6"/>
        <v>6020</v>
      </c>
      <c r="P39" s="56" t="s">
        <v>489</v>
      </c>
      <c r="Q39" s="56" t="s">
        <v>446</v>
      </c>
      <c r="R39" s="47"/>
    </row>
    <row r="40" spans="1:18" ht="13.5" customHeight="1">
      <c r="A40" s="113"/>
      <c r="B40" s="133"/>
      <c r="C40" s="113"/>
      <c r="D40" s="26" t="s">
        <v>138</v>
      </c>
      <c r="E40" s="26" t="s">
        <v>143</v>
      </c>
      <c r="F40" s="26" t="s">
        <v>18</v>
      </c>
      <c r="G40" s="59" t="s">
        <v>125</v>
      </c>
      <c r="H40" s="26">
        <v>1</v>
      </c>
      <c r="I40" s="51">
        <v>7600</v>
      </c>
      <c r="J40" s="27">
        <f t="shared" si="5"/>
        <v>7600</v>
      </c>
      <c r="K40" s="52">
        <f t="shared" si="7"/>
        <v>2280</v>
      </c>
      <c r="L40" s="52"/>
      <c r="M40" s="52"/>
      <c r="N40" s="52"/>
      <c r="O40" s="27">
        <f t="shared" si="6"/>
        <v>5320</v>
      </c>
      <c r="P40" s="56" t="s">
        <v>489</v>
      </c>
      <c r="Q40" s="56" t="s">
        <v>446</v>
      </c>
      <c r="R40" s="47"/>
    </row>
    <row r="41" spans="1:18" ht="13.5" customHeight="1">
      <c r="A41" s="113"/>
      <c r="B41" s="133"/>
      <c r="C41" s="113"/>
      <c r="D41" s="26" t="s">
        <v>139</v>
      </c>
      <c r="E41" s="26" t="s">
        <v>144</v>
      </c>
      <c r="F41" s="26" t="s">
        <v>18</v>
      </c>
      <c r="G41" s="59" t="s">
        <v>125</v>
      </c>
      <c r="H41" s="26">
        <v>1</v>
      </c>
      <c r="I41" s="51">
        <v>7600</v>
      </c>
      <c r="J41" s="27">
        <f t="shared" si="5"/>
        <v>7600</v>
      </c>
      <c r="K41" s="52">
        <f t="shared" si="7"/>
        <v>2280</v>
      </c>
      <c r="L41" s="52"/>
      <c r="M41" s="52"/>
      <c r="N41" s="52"/>
      <c r="O41" s="27">
        <f t="shared" si="6"/>
        <v>5320</v>
      </c>
      <c r="P41" s="56" t="s">
        <v>489</v>
      </c>
      <c r="Q41" s="56" t="s">
        <v>446</v>
      </c>
      <c r="R41" s="47"/>
    </row>
    <row r="42" spans="1:18" ht="13.5" customHeight="1">
      <c r="A42" s="113"/>
      <c r="B42" s="133"/>
      <c r="C42" s="113"/>
      <c r="D42" s="26" t="s">
        <v>140</v>
      </c>
      <c r="E42" s="26" t="s">
        <v>145</v>
      </c>
      <c r="F42" s="26" t="s">
        <v>18</v>
      </c>
      <c r="G42" s="59" t="s">
        <v>125</v>
      </c>
      <c r="H42" s="26">
        <v>1</v>
      </c>
      <c r="I42" s="51">
        <v>14300</v>
      </c>
      <c r="J42" s="27">
        <f t="shared" si="5"/>
        <v>14300</v>
      </c>
      <c r="K42" s="52">
        <f t="shared" si="7"/>
        <v>4290</v>
      </c>
      <c r="L42" s="52"/>
      <c r="M42" s="52"/>
      <c r="N42" s="52"/>
      <c r="O42" s="27">
        <f t="shared" si="6"/>
        <v>10010</v>
      </c>
      <c r="P42" s="56" t="s">
        <v>489</v>
      </c>
      <c r="Q42" s="56" t="s">
        <v>446</v>
      </c>
      <c r="R42" s="47"/>
    </row>
    <row r="43" spans="1:18" ht="13.5" customHeight="1">
      <c r="A43" s="113"/>
      <c r="B43" s="133"/>
      <c r="C43" s="113"/>
      <c r="D43" s="26" t="s">
        <v>141</v>
      </c>
      <c r="E43" s="26" t="s">
        <v>146</v>
      </c>
      <c r="F43" s="26" t="s">
        <v>18</v>
      </c>
      <c r="G43" s="59" t="s">
        <v>125</v>
      </c>
      <c r="H43" s="26">
        <v>1</v>
      </c>
      <c r="I43" s="51">
        <v>14300</v>
      </c>
      <c r="J43" s="27">
        <f t="shared" si="5"/>
        <v>14300</v>
      </c>
      <c r="K43" s="52">
        <f t="shared" si="7"/>
        <v>4290</v>
      </c>
      <c r="L43" s="52"/>
      <c r="M43" s="52"/>
      <c r="N43" s="52"/>
      <c r="O43" s="27">
        <f t="shared" si="6"/>
        <v>10010</v>
      </c>
      <c r="P43" s="56" t="s">
        <v>489</v>
      </c>
      <c r="Q43" s="56" t="s">
        <v>446</v>
      </c>
      <c r="R43" s="47"/>
    </row>
    <row r="44" spans="1:18" ht="13.5" customHeight="1">
      <c r="A44" s="113"/>
      <c r="B44" s="133"/>
      <c r="C44" s="113"/>
      <c r="D44" s="26" t="s">
        <v>142</v>
      </c>
      <c r="E44" s="26" t="s">
        <v>147</v>
      </c>
      <c r="F44" s="26" t="s">
        <v>18</v>
      </c>
      <c r="G44" s="59" t="s">
        <v>125</v>
      </c>
      <c r="H44" s="26">
        <v>1</v>
      </c>
      <c r="I44" s="51">
        <v>7600</v>
      </c>
      <c r="J44" s="27">
        <f t="shared" si="5"/>
        <v>7600</v>
      </c>
      <c r="K44" s="52">
        <f t="shared" si="7"/>
        <v>2280</v>
      </c>
      <c r="L44" s="52"/>
      <c r="M44" s="52"/>
      <c r="N44" s="52"/>
      <c r="O44" s="27">
        <f t="shared" si="6"/>
        <v>5320</v>
      </c>
      <c r="P44" s="56" t="s">
        <v>489</v>
      </c>
      <c r="Q44" s="56" t="s">
        <v>446</v>
      </c>
      <c r="R44" s="47"/>
    </row>
    <row r="45" spans="1:18" ht="13.5" customHeight="1">
      <c r="A45" s="113"/>
      <c r="B45" s="133"/>
      <c r="C45" s="113"/>
      <c r="D45" s="26" t="s">
        <v>148</v>
      </c>
      <c r="E45" s="26" t="s">
        <v>149</v>
      </c>
      <c r="F45" s="26" t="s">
        <v>18</v>
      </c>
      <c r="G45" s="59" t="s">
        <v>125</v>
      </c>
      <c r="H45" s="26">
        <v>1</v>
      </c>
      <c r="I45" s="51">
        <v>5700</v>
      </c>
      <c r="J45" s="27">
        <f t="shared" si="5"/>
        <v>5700</v>
      </c>
      <c r="K45" s="52">
        <f t="shared" si="7"/>
        <v>1710</v>
      </c>
      <c r="L45" s="52"/>
      <c r="M45" s="52"/>
      <c r="N45" s="52"/>
      <c r="O45" s="27">
        <f t="shared" si="6"/>
        <v>3990</v>
      </c>
      <c r="P45" s="56" t="s">
        <v>489</v>
      </c>
      <c r="Q45" s="56" t="s">
        <v>446</v>
      </c>
      <c r="R45" s="47"/>
    </row>
    <row r="46" spans="1:18" ht="13.5" customHeight="1">
      <c r="A46" s="113"/>
      <c r="B46" s="133"/>
      <c r="C46" s="113"/>
      <c r="D46" s="26" t="s">
        <v>150</v>
      </c>
      <c r="E46" s="26" t="s">
        <v>154</v>
      </c>
      <c r="F46" s="26" t="s">
        <v>18</v>
      </c>
      <c r="G46" s="59" t="s">
        <v>125</v>
      </c>
      <c r="H46" s="26">
        <v>1</v>
      </c>
      <c r="I46" s="51">
        <v>16000</v>
      </c>
      <c r="J46" s="27">
        <f t="shared" si="5"/>
        <v>16000</v>
      </c>
      <c r="K46" s="52">
        <f t="shared" si="7"/>
        <v>4800</v>
      </c>
      <c r="L46" s="52"/>
      <c r="M46" s="52"/>
      <c r="N46" s="52"/>
      <c r="O46" s="27">
        <f t="shared" si="6"/>
        <v>11200</v>
      </c>
      <c r="P46" s="56" t="s">
        <v>489</v>
      </c>
      <c r="Q46" s="56" t="s">
        <v>446</v>
      </c>
      <c r="R46" s="47"/>
    </row>
    <row r="47" spans="1:18" ht="13.5" customHeight="1">
      <c r="A47" s="113"/>
      <c r="B47" s="133"/>
      <c r="C47" s="113"/>
      <c r="D47" s="26" t="s">
        <v>151</v>
      </c>
      <c r="E47" s="26" t="s">
        <v>155</v>
      </c>
      <c r="F47" s="26" t="s">
        <v>18</v>
      </c>
      <c r="G47" s="59" t="s">
        <v>125</v>
      </c>
      <c r="H47" s="26">
        <v>1</v>
      </c>
      <c r="I47" s="51">
        <v>16000</v>
      </c>
      <c r="J47" s="27">
        <f t="shared" si="5"/>
        <v>16000</v>
      </c>
      <c r="K47" s="52">
        <f t="shared" si="7"/>
        <v>4800</v>
      </c>
      <c r="L47" s="52"/>
      <c r="M47" s="52"/>
      <c r="N47" s="52"/>
      <c r="O47" s="27">
        <f t="shared" si="6"/>
        <v>11200</v>
      </c>
      <c r="P47" s="56" t="s">
        <v>489</v>
      </c>
      <c r="Q47" s="56" t="s">
        <v>446</v>
      </c>
      <c r="R47" s="47"/>
    </row>
    <row r="48" spans="1:18" ht="13.5" customHeight="1">
      <c r="A48" s="113"/>
      <c r="B48" s="133"/>
      <c r="C48" s="113"/>
      <c r="D48" s="26" t="s">
        <v>152</v>
      </c>
      <c r="E48" s="26" t="s">
        <v>156</v>
      </c>
      <c r="F48" s="26" t="s">
        <v>18</v>
      </c>
      <c r="G48" s="59" t="s">
        <v>125</v>
      </c>
      <c r="H48" s="26">
        <v>1</v>
      </c>
      <c r="I48" s="51">
        <v>14700</v>
      </c>
      <c r="J48" s="27">
        <f t="shared" si="5"/>
        <v>14700</v>
      </c>
      <c r="K48" s="52">
        <f t="shared" si="7"/>
        <v>4410</v>
      </c>
      <c r="L48" s="52"/>
      <c r="M48" s="52"/>
      <c r="N48" s="52"/>
      <c r="O48" s="27">
        <f t="shared" si="6"/>
        <v>10290</v>
      </c>
      <c r="P48" s="56" t="s">
        <v>489</v>
      </c>
      <c r="Q48" s="56" t="s">
        <v>446</v>
      </c>
      <c r="R48" s="47"/>
    </row>
    <row r="49" spans="1:18" ht="13.5" customHeight="1">
      <c r="A49" s="113"/>
      <c r="B49" s="133"/>
      <c r="C49" s="113"/>
      <c r="D49" s="26" t="s">
        <v>153</v>
      </c>
      <c r="E49" s="26" t="s">
        <v>157</v>
      </c>
      <c r="F49" s="26" t="s">
        <v>18</v>
      </c>
      <c r="G49" s="59" t="s">
        <v>125</v>
      </c>
      <c r="H49" s="26">
        <v>1</v>
      </c>
      <c r="I49" s="51">
        <v>19800</v>
      </c>
      <c r="J49" s="27">
        <f t="shared" si="5"/>
        <v>19800</v>
      </c>
      <c r="K49" s="52">
        <f t="shared" si="7"/>
        <v>5940</v>
      </c>
      <c r="L49" s="52"/>
      <c r="M49" s="52"/>
      <c r="N49" s="52"/>
      <c r="O49" s="27">
        <f t="shared" si="6"/>
        <v>13860</v>
      </c>
      <c r="P49" s="56" t="s">
        <v>489</v>
      </c>
      <c r="Q49" s="56" t="s">
        <v>446</v>
      </c>
      <c r="R49" s="47"/>
    </row>
    <row r="50" spans="1:18" ht="13.5" customHeight="1">
      <c r="A50" s="113"/>
      <c r="B50" s="133"/>
      <c r="C50" s="113"/>
      <c r="D50" s="26" t="s">
        <v>150</v>
      </c>
      <c r="E50" s="26" t="s">
        <v>160</v>
      </c>
      <c r="F50" s="26" t="s">
        <v>18</v>
      </c>
      <c r="G50" s="59" t="s">
        <v>125</v>
      </c>
      <c r="H50" s="26">
        <v>1</v>
      </c>
      <c r="I50" s="51">
        <v>16000</v>
      </c>
      <c r="J50" s="27">
        <f t="shared" si="5"/>
        <v>16000</v>
      </c>
      <c r="K50" s="52">
        <f t="shared" si="7"/>
        <v>4800</v>
      </c>
      <c r="L50" s="52"/>
      <c r="M50" s="52"/>
      <c r="N50" s="52"/>
      <c r="O50" s="27">
        <f t="shared" si="6"/>
        <v>11200</v>
      </c>
      <c r="P50" s="56" t="s">
        <v>489</v>
      </c>
      <c r="Q50" s="56" t="s">
        <v>446</v>
      </c>
      <c r="R50" s="47"/>
    </row>
    <row r="51" spans="1:18" ht="13.5" customHeight="1">
      <c r="A51" s="113"/>
      <c r="B51" s="133"/>
      <c r="C51" s="113"/>
      <c r="D51" s="26" t="s">
        <v>158</v>
      </c>
      <c r="E51" s="26" t="s">
        <v>161</v>
      </c>
      <c r="F51" s="26" t="s">
        <v>18</v>
      </c>
      <c r="G51" s="59" t="s">
        <v>125</v>
      </c>
      <c r="H51" s="26">
        <v>1</v>
      </c>
      <c r="I51" s="51">
        <v>16000</v>
      </c>
      <c r="J51" s="27">
        <f t="shared" si="5"/>
        <v>16000</v>
      </c>
      <c r="K51" s="52">
        <f t="shared" si="7"/>
        <v>4800</v>
      </c>
      <c r="L51" s="52"/>
      <c r="M51" s="52"/>
      <c r="N51" s="52"/>
      <c r="O51" s="27">
        <f t="shared" si="6"/>
        <v>11200</v>
      </c>
      <c r="P51" s="56" t="s">
        <v>489</v>
      </c>
      <c r="Q51" s="56" t="s">
        <v>446</v>
      </c>
      <c r="R51" s="47"/>
    </row>
    <row r="52" spans="1:18" ht="13.5" customHeight="1">
      <c r="A52" s="113"/>
      <c r="B52" s="133"/>
      <c r="C52" s="113"/>
      <c r="D52" s="26" t="s">
        <v>159</v>
      </c>
      <c r="E52" s="26" t="s">
        <v>162</v>
      </c>
      <c r="F52" s="26" t="s">
        <v>18</v>
      </c>
      <c r="G52" s="59" t="s">
        <v>125</v>
      </c>
      <c r="H52" s="26">
        <v>1</v>
      </c>
      <c r="I52" s="51">
        <v>14700</v>
      </c>
      <c r="J52" s="27">
        <f t="shared" si="5"/>
        <v>14700</v>
      </c>
      <c r="K52" s="52">
        <f t="shared" si="7"/>
        <v>4410</v>
      </c>
      <c r="L52" s="52"/>
      <c r="M52" s="52"/>
      <c r="N52" s="52"/>
      <c r="O52" s="27">
        <f t="shared" si="6"/>
        <v>10290</v>
      </c>
      <c r="P52" s="56" t="s">
        <v>489</v>
      </c>
      <c r="Q52" s="56" t="s">
        <v>446</v>
      </c>
      <c r="R52" s="47"/>
    </row>
    <row r="53" spans="1:18" ht="13.5" customHeight="1">
      <c r="A53" s="113"/>
      <c r="B53" s="133"/>
      <c r="C53" s="113"/>
      <c r="D53" s="26" t="s">
        <v>153</v>
      </c>
      <c r="E53" s="26" t="s">
        <v>163</v>
      </c>
      <c r="F53" s="26" t="s">
        <v>18</v>
      </c>
      <c r="G53" s="59" t="s">
        <v>125</v>
      </c>
      <c r="H53" s="26">
        <v>1</v>
      </c>
      <c r="I53" s="51">
        <v>19800</v>
      </c>
      <c r="J53" s="27">
        <f t="shared" si="5"/>
        <v>19800</v>
      </c>
      <c r="K53" s="52">
        <f t="shared" si="7"/>
        <v>5940</v>
      </c>
      <c r="L53" s="52"/>
      <c r="M53" s="52"/>
      <c r="N53" s="52"/>
      <c r="O53" s="27">
        <f t="shared" si="6"/>
        <v>13860</v>
      </c>
      <c r="P53" s="56" t="s">
        <v>489</v>
      </c>
      <c r="Q53" s="56" t="s">
        <v>446</v>
      </c>
      <c r="R53" s="47"/>
    </row>
    <row r="54" spans="1:18" ht="13.5" customHeight="1">
      <c r="A54" s="113"/>
      <c r="B54" s="133"/>
      <c r="C54" s="113"/>
      <c r="D54" s="26" t="s">
        <v>164</v>
      </c>
      <c r="E54" s="26" t="s">
        <v>168</v>
      </c>
      <c r="F54" s="26" t="s">
        <v>18</v>
      </c>
      <c r="G54" s="59" t="s">
        <v>125</v>
      </c>
      <c r="H54" s="26">
        <v>1</v>
      </c>
      <c r="I54" s="51">
        <v>18000</v>
      </c>
      <c r="J54" s="27">
        <f t="shared" si="5"/>
        <v>18000</v>
      </c>
      <c r="K54" s="52">
        <f t="shared" si="7"/>
        <v>5400</v>
      </c>
      <c r="L54" s="52"/>
      <c r="M54" s="52"/>
      <c r="N54" s="52"/>
      <c r="O54" s="27">
        <f t="shared" si="6"/>
        <v>12600</v>
      </c>
      <c r="P54" s="56" t="s">
        <v>489</v>
      </c>
      <c r="Q54" s="56" t="s">
        <v>446</v>
      </c>
      <c r="R54" s="47"/>
    </row>
    <row r="55" spans="1:18" ht="13.5" customHeight="1">
      <c r="A55" s="113"/>
      <c r="B55" s="133"/>
      <c r="C55" s="113"/>
      <c r="D55" s="26" t="s">
        <v>165</v>
      </c>
      <c r="E55" s="26" t="s">
        <v>169</v>
      </c>
      <c r="F55" s="26" t="s">
        <v>18</v>
      </c>
      <c r="G55" s="59" t="s">
        <v>125</v>
      </c>
      <c r="H55" s="26">
        <v>1</v>
      </c>
      <c r="I55" s="51">
        <v>19000</v>
      </c>
      <c r="J55" s="27">
        <f t="shared" si="5"/>
        <v>19000</v>
      </c>
      <c r="K55" s="52">
        <f t="shared" si="7"/>
        <v>5700</v>
      </c>
      <c r="L55" s="52"/>
      <c r="M55" s="52"/>
      <c r="N55" s="52"/>
      <c r="O55" s="27">
        <f t="shared" si="6"/>
        <v>13300</v>
      </c>
      <c r="P55" s="56" t="s">
        <v>489</v>
      </c>
      <c r="Q55" s="56" t="s">
        <v>446</v>
      </c>
      <c r="R55" s="47"/>
    </row>
    <row r="56" spans="1:18" ht="13.5" customHeight="1">
      <c r="A56" s="113"/>
      <c r="B56" s="133"/>
      <c r="C56" s="113"/>
      <c r="D56" s="26" t="s">
        <v>166</v>
      </c>
      <c r="E56" s="26" t="s">
        <v>170</v>
      </c>
      <c r="F56" s="26" t="s">
        <v>18</v>
      </c>
      <c r="G56" s="59" t="s">
        <v>125</v>
      </c>
      <c r="H56" s="26">
        <v>1</v>
      </c>
      <c r="I56" s="51">
        <v>16800</v>
      </c>
      <c r="J56" s="27">
        <f t="shared" si="5"/>
        <v>16800</v>
      </c>
      <c r="K56" s="52">
        <f t="shared" si="7"/>
        <v>5040</v>
      </c>
      <c r="L56" s="52"/>
      <c r="M56" s="52"/>
      <c r="N56" s="52"/>
      <c r="O56" s="27">
        <f t="shared" si="6"/>
        <v>11760</v>
      </c>
      <c r="P56" s="56" t="s">
        <v>489</v>
      </c>
      <c r="Q56" s="56" t="s">
        <v>446</v>
      </c>
      <c r="R56" s="47"/>
    </row>
    <row r="57" spans="1:18" ht="13.5" customHeight="1">
      <c r="A57" s="113"/>
      <c r="B57" s="133"/>
      <c r="C57" s="113"/>
      <c r="D57" s="26" t="s">
        <v>167</v>
      </c>
      <c r="E57" s="26" t="s">
        <v>171</v>
      </c>
      <c r="F57" s="26" t="s">
        <v>18</v>
      </c>
      <c r="G57" s="59" t="s">
        <v>125</v>
      </c>
      <c r="H57" s="26">
        <v>1</v>
      </c>
      <c r="I57" s="51">
        <v>16800</v>
      </c>
      <c r="J57" s="27">
        <f t="shared" si="5"/>
        <v>16800</v>
      </c>
      <c r="K57" s="52">
        <f t="shared" si="7"/>
        <v>5040</v>
      </c>
      <c r="L57" s="52"/>
      <c r="M57" s="52"/>
      <c r="N57" s="52"/>
      <c r="O57" s="27">
        <f t="shared" si="6"/>
        <v>11760</v>
      </c>
      <c r="P57" s="56" t="s">
        <v>489</v>
      </c>
      <c r="Q57" s="56" t="s">
        <v>446</v>
      </c>
      <c r="R57" s="47"/>
    </row>
    <row r="58" spans="1:18" ht="13.5" customHeight="1">
      <c r="A58" s="113"/>
      <c r="B58" s="133"/>
      <c r="C58" s="113"/>
      <c r="D58" s="26" t="s">
        <v>153</v>
      </c>
      <c r="E58" s="26" t="s">
        <v>172</v>
      </c>
      <c r="F58" s="26" t="s">
        <v>18</v>
      </c>
      <c r="G58" s="59" t="s">
        <v>125</v>
      </c>
      <c r="H58" s="26">
        <v>1</v>
      </c>
      <c r="I58" s="51">
        <v>19800</v>
      </c>
      <c r="J58" s="27">
        <f t="shared" si="5"/>
        <v>19800</v>
      </c>
      <c r="K58" s="52">
        <f t="shared" si="7"/>
        <v>5940</v>
      </c>
      <c r="L58" s="52"/>
      <c r="M58" s="52"/>
      <c r="N58" s="52"/>
      <c r="O58" s="27">
        <f t="shared" si="6"/>
        <v>13860</v>
      </c>
      <c r="P58" s="56" t="s">
        <v>489</v>
      </c>
      <c r="Q58" s="56" t="s">
        <v>446</v>
      </c>
      <c r="R58" s="47"/>
    </row>
    <row r="59" spans="1:18" ht="13.5" customHeight="1">
      <c r="A59" s="113"/>
      <c r="B59" s="133"/>
      <c r="C59" s="113"/>
      <c r="D59" s="26" t="s">
        <v>164</v>
      </c>
      <c r="E59" s="26" t="s">
        <v>174</v>
      </c>
      <c r="F59" s="26" t="s">
        <v>18</v>
      </c>
      <c r="G59" s="59" t="s">
        <v>125</v>
      </c>
      <c r="H59" s="26">
        <v>1</v>
      </c>
      <c r="I59" s="51">
        <v>16400</v>
      </c>
      <c r="J59" s="27">
        <f t="shared" si="5"/>
        <v>16400</v>
      </c>
      <c r="K59" s="52">
        <f t="shared" si="7"/>
        <v>4920</v>
      </c>
      <c r="L59" s="52"/>
      <c r="M59" s="52"/>
      <c r="N59" s="52"/>
      <c r="O59" s="27">
        <f t="shared" si="6"/>
        <v>11480</v>
      </c>
      <c r="P59" s="56" t="s">
        <v>489</v>
      </c>
      <c r="Q59" s="56" t="s">
        <v>446</v>
      </c>
      <c r="R59" s="47"/>
    </row>
    <row r="60" spans="1:18" ht="13.5" customHeight="1">
      <c r="A60" s="113"/>
      <c r="B60" s="133"/>
      <c r="C60" s="113"/>
      <c r="D60" s="26" t="s">
        <v>165</v>
      </c>
      <c r="E60" s="26" t="s">
        <v>175</v>
      </c>
      <c r="F60" s="26" t="s">
        <v>18</v>
      </c>
      <c r="G60" s="59" t="s">
        <v>125</v>
      </c>
      <c r="H60" s="26">
        <v>1</v>
      </c>
      <c r="I60" s="51">
        <v>17500</v>
      </c>
      <c r="J60" s="27">
        <f t="shared" si="5"/>
        <v>17500</v>
      </c>
      <c r="K60" s="52">
        <f t="shared" si="7"/>
        <v>5250</v>
      </c>
      <c r="L60" s="52"/>
      <c r="M60" s="52"/>
      <c r="N60" s="52"/>
      <c r="O60" s="27">
        <f t="shared" si="6"/>
        <v>12250</v>
      </c>
      <c r="P60" s="56" t="s">
        <v>489</v>
      </c>
      <c r="Q60" s="56" t="s">
        <v>446</v>
      </c>
      <c r="R60" s="47"/>
    </row>
    <row r="61" spans="1:18" ht="13.5" customHeight="1">
      <c r="A61" s="113"/>
      <c r="B61" s="133"/>
      <c r="C61" s="113"/>
      <c r="D61" s="26" t="s">
        <v>166</v>
      </c>
      <c r="E61" s="26" t="s">
        <v>176</v>
      </c>
      <c r="F61" s="26" t="s">
        <v>18</v>
      </c>
      <c r="G61" s="59" t="s">
        <v>125</v>
      </c>
      <c r="H61" s="26">
        <v>1</v>
      </c>
      <c r="I61" s="51">
        <v>15300</v>
      </c>
      <c r="J61" s="27">
        <f t="shared" si="5"/>
        <v>15300</v>
      </c>
      <c r="K61" s="52">
        <f t="shared" si="7"/>
        <v>4590</v>
      </c>
      <c r="L61" s="52"/>
      <c r="M61" s="52"/>
      <c r="N61" s="52"/>
      <c r="O61" s="27">
        <f t="shared" si="6"/>
        <v>10710</v>
      </c>
      <c r="P61" s="56" t="s">
        <v>489</v>
      </c>
      <c r="Q61" s="56" t="s">
        <v>446</v>
      </c>
      <c r="R61" s="47"/>
    </row>
    <row r="62" spans="1:18" ht="13.5" customHeight="1">
      <c r="A62" s="113"/>
      <c r="B62" s="133"/>
      <c r="C62" s="113"/>
      <c r="D62" s="26" t="s">
        <v>173</v>
      </c>
      <c r="E62" s="26" t="s">
        <v>177</v>
      </c>
      <c r="F62" s="26" t="s">
        <v>18</v>
      </c>
      <c r="G62" s="59" t="s">
        <v>125</v>
      </c>
      <c r="H62" s="26">
        <v>1</v>
      </c>
      <c r="I62" s="51">
        <v>9900</v>
      </c>
      <c r="J62" s="27">
        <f t="shared" si="5"/>
        <v>9900</v>
      </c>
      <c r="K62" s="52">
        <f t="shared" si="7"/>
        <v>2970</v>
      </c>
      <c r="L62" s="52"/>
      <c r="M62" s="52"/>
      <c r="N62" s="52"/>
      <c r="O62" s="27">
        <f t="shared" si="6"/>
        <v>6930</v>
      </c>
      <c r="P62" s="56" t="s">
        <v>489</v>
      </c>
      <c r="Q62" s="56" t="s">
        <v>446</v>
      </c>
      <c r="R62" s="47"/>
    </row>
    <row r="63" spans="1:18" ht="13.5" customHeight="1">
      <c r="A63" s="113"/>
      <c r="B63" s="133"/>
      <c r="C63" s="113"/>
      <c r="D63" s="26" t="s">
        <v>173</v>
      </c>
      <c r="E63" s="26" t="s">
        <v>178</v>
      </c>
      <c r="F63" s="26" t="s">
        <v>18</v>
      </c>
      <c r="G63" s="59" t="s">
        <v>125</v>
      </c>
      <c r="H63" s="26">
        <v>1</v>
      </c>
      <c r="I63" s="51">
        <v>18300</v>
      </c>
      <c r="J63" s="27">
        <f t="shared" si="5"/>
        <v>18300</v>
      </c>
      <c r="K63" s="52">
        <f t="shared" si="7"/>
        <v>5490</v>
      </c>
      <c r="L63" s="52"/>
      <c r="M63" s="52"/>
      <c r="N63" s="52"/>
      <c r="O63" s="27">
        <f t="shared" si="6"/>
        <v>12810</v>
      </c>
      <c r="P63" s="56" t="s">
        <v>489</v>
      </c>
      <c r="Q63" s="56" t="s">
        <v>446</v>
      </c>
      <c r="R63" s="47"/>
    </row>
    <row r="64" spans="1:18" ht="13.5" customHeight="1">
      <c r="A64" s="113"/>
      <c r="B64" s="133"/>
      <c r="C64" s="113"/>
      <c r="D64" s="26" t="s">
        <v>179</v>
      </c>
      <c r="E64" s="26" t="s">
        <v>184</v>
      </c>
      <c r="F64" s="26" t="s">
        <v>18</v>
      </c>
      <c r="G64" s="59" t="s">
        <v>125</v>
      </c>
      <c r="H64" s="26">
        <v>1</v>
      </c>
      <c r="I64" s="51">
        <v>27200</v>
      </c>
      <c r="J64" s="27">
        <f t="shared" si="5"/>
        <v>27200</v>
      </c>
      <c r="K64" s="52">
        <f t="shared" si="7"/>
        <v>8160</v>
      </c>
      <c r="L64" s="52"/>
      <c r="M64" s="52"/>
      <c r="N64" s="52"/>
      <c r="O64" s="27">
        <f t="shared" si="6"/>
        <v>19040</v>
      </c>
      <c r="P64" s="56" t="s">
        <v>489</v>
      </c>
      <c r="Q64" s="56" t="s">
        <v>446</v>
      </c>
      <c r="R64" s="47"/>
    </row>
    <row r="65" spans="1:18" ht="13.5" customHeight="1">
      <c r="A65" s="113"/>
      <c r="B65" s="133"/>
      <c r="C65" s="113"/>
      <c r="D65" s="26" t="s">
        <v>180</v>
      </c>
      <c r="E65" s="26" t="s">
        <v>185</v>
      </c>
      <c r="F65" s="26" t="s">
        <v>18</v>
      </c>
      <c r="G65" s="59" t="s">
        <v>125</v>
      </c>
      <c r="H65" s="26">
        <v>1</v>
      </c>
      <c r="I65" s="51">
        <v>29500</v>
      </c>
      <c r="J65" s="27">
        <f t="shared" si="5"/>
        <v>29500</v>
      </c>
      <c r="K65" s="52">
        <f t="shared" si="7"/>
        <v>8850</v>
      </c>
      <c r="L65" s="52"/>
      <c r="M65" s="52"/>
      <c r="N65" s="52"/>
      <c r="O65" s="27">
        <f t="shared" si="6"/>
        <v>20650</v>
      </c>
      <c r="P65" s="56" t="s">
        <v>489</v>
      </c>
      <c r="Q65" s="56" t="s">
        <v>446</v>
      </c>
      <c r="R65" s="47"/>
    </row>
    <row r="66" spans="1:18" ht="13.5" customHeight="1">
      <c r="A66" s="113"/>
      <c r="B66" s="133"/>
      <c r="C66" s="113"/>
      <c r="D66" s="26" t="s">
        <v>181</v>
      </c>
      <c r="E66" s="26" t="s">
        <v>186</v>
      </c>
      <c r="F66" s="26" t="s">
        <v>18</v>
      </c>
      <c r="G66" s="59" t="s">
        <v>125</v>
      </c>
      <c r="H66" s="26">
        <v>1</v>
      </c>
      <c r="I66" s="51">
        <v>24900</v>
      </c>
      <c r="J66" s="27">
        <f t="shared" si="5"/>
        <v>24900</v>
      </c>
      <c r="K66" s="52">
        <f t="shared" si="7"/>
        <v>7470</v>
      </c>
      <c r="L66" s="52"/>
      <c r="M66" s="52"/>
      <c r="N66" s="52"/>
      <c r="O66" s="27">
        <f t="shared" si="6"/>
        <v>17430</v>
      </c>
      <c r="P66" s="56" t="s">
        <v>489</v>
      </c>
      <c r="Q66" s="56" t="s">
        <v>446</v>
      </c>
      <c r="R66" s="47"/>
    </row>
    <row r="67" spans="1:18" ht="13.5" customHeight="1">
      <c r="A67" s="113"/>
      <c r="B67" s="133"/>
      <c r="C67" s="113"/>
      <c r="D67" s="26" t="s">
        <v>182</v>
      </c>
      <c r="E67" s="26" t="s">
        <v>187</v>
      </c>
      <c r="F67" s="26" t="s">
        <v>18</v>
      </c>
      <c r="G67" s="59" t="s">
        <v>125</v>
      </c>
      <c r="H67" s="26">
        <v>1</v>
      </c>
      <c r="I67" s="51">
        <v>17500</v>
      </c>
      <c r="J67" s="27">
        <f t="shared" si="5"/>
        <v>17500</v>
      </c>
      <c r="K67" s="52">
        <f t="shared" si="7"/>
        <v>5250</v>
      </c>
      <c r="L67" s="52"/>
      <c r="M67" s="52"/>
      <c r="N67" s="52"/>
      <c r="O67" s="27">
        <f t="shared" si="6"/>
        <v>12250</v>
      </c>
      <c r="P67" s="56" t="s">
        <v>489</v>
      </c>
      <c r="Q67" s="56" t="s">
        <v>446</v>
      </c>
      <c r="R67" s="47"/>
    </row>
    <row r="68" spans="1:18" ht="13.5" customHeight="1">
      <c r="A68" s="113"/>
      <c r="B68" s="133"/>
      <c r="C68" s="113"/>
      <c r="D68" s="26" t="s">
        <v>183</v>
      </c>
      <c r="E68" s="26" t="s">
        <v>188</v>
      </c>
      <c r="F68" s="26" t="s">
        <v>18</v>
      </c>
      <c r="G68" s="59" t="s">
        <v>125</v>
      </c>
      <c r="H68" s="26">
        <v>1</v>
      </c>
      <c r="I68" s="51">
        <v>24500</v>
      </c>
      <c r="J68" s="27">
        <f t="shared" si="5"/>
        <v>24500</v>
      </c>
      <c r="K68" s="52">
        <f t="shared" si="7"/>
        <v>7350</v>
      </c>
      <c r="L68" s="52"/>
      <c r="M68" s="52"/>
      <c r="N68" s="52"/>
      <c r="O68" s="27">
        <f t="shared" si="6"/>
        <v>17150</v>
      </c>
      <c r="P68" s="56" t="s">
        <v>489</v>
      </c>
      <c r="Q68" s="56" t="s">
        <v>446</v>
      </c>
      <c r="R68" s="47"/>
    </row>
    <row r="69" spans="1:18" ht="13.5" customHeight="1">
      <c r="A69" s="113"/>
      <c r="B69" s="133"/>
      <c r="C69" s="113"/>
      <c r="D69" s="26" t="s">
        <v>189</v>
      </c>
      <c r="E69" s="26" t="s">
        <v>195</v>
      </c>
      <c r="F69" s="26" t="s">
        <v>18</v>
      </c>
      <c r="G69" s="59" t="s">
        <v>125</v>
      </c>
      <c r="H69" s="26">
        <v>1</v>
      </c>
      <c r="I69" s="51">
        <v>27200</v>
      </c>
      <c r="J69" s="27">
        <f t="shared" si="5"/>
        <v>27200</v>
      </c>
      <c r="K69" s="52">
        <f t="shared" si="7"/>
        <v>8160</v>
      </c>
      <c r="L69" s="52"/>
      <c r="M69" s="52"/>
      <c r="N69" s="52"/>
      <c r="O69" s="27">
        <f t="shared" si="6"/>
        <v>19040</v>
      </c>
      <c r="P69" s="56" t="s">
        <v>489</v>
      </c>
      <c r="Q69" s="56" t="s">
        <v>446</v>
      </c>
      <c r="R69" s="47"/>
    </row>
    <row r="70" spans="1:18" ht="13.5" customHeight="1">
      <c r="A70" s="113"/>
      <c r="B70" s="133"/>
      <c r="C70" s="113"/>
      <c r="D70" s="26" t="s">
        <v>190</v>
      </c>
      <c r="E70" s="26" t="s">
        <v>196</v>
      </c>
      <c r="F70" s="26" t="s">
        <v>18</v>
      </c>
      <c r="G70" s="59" t="s">
        <v>125</v>
      </c>
      <c r="H70" s="26">
        <v>1</v>
      </c>
      <c r="I70" s="51">
        <v>29500</v>
      </c>
      <c r="J70" s="27">
        <f t="shared" si="5"/>
        <v>29500</v>
      </c>
      <c r="K70" s="52">
        <f t="shared" si="7"/>
        <v>8850</v>
      </c>
      <c r="L70" s="52"/>
      <c r="M70" s="52"/>
      <c r="N70" s="52"/>
      <c r="O70" s="27">
        <f t="shared" si="6"/>
        <v>20650</v>
      </c>
      <c r="P70" s="56" t="s">
        <v>489</v>
      </c>
      <c r="Q70" s="56" t="s">
        <v>446</v>
      </c>
      <c r="R70" s="47"/>
    </row>
    <row r="71" spans="1:18" ht="13.5" customHeight="1">
      <c r="A71" s="113"/>
      <c r="B71" s="133"/>
      <c r="C71" s="113"/>
      <c r="D71" s="26" t="s">
        <v>191</v>
      </c>
      <c r="E71" s="26" t="s">
        <v>197</v>
      </c>
      <c r="F71" s="26" t="s">
        <v>18</v>
      </c>
      <c r="G71" s="59" t="s">
        <v>125</v>
      </c>
      <c r="H71" s="26">
        <v>1</v>
      </c>
      <c r="I71" s="51">
        <v>24900</v>
      </c>
      <c r="J71" s="27">
        <f t="shared" si="5"/>
        <v>24900</v>
      </c>
      <c r="K71" s="52">
        <f t="shared" si="7"/>
        <v>7470</v>
      </c>
      <c r="L71" s="52"/>
      <c r="M71" s="52"/>
      <c r="N71" s="52"/>
      <c r="O71" s="27">
        <f t="shared" si="6"/>
        <v>17430</v>
      </c>
      <c r="P71" s="56" t="s">
        <v>489</v>
      </c>
      <c r="Q71" s="56" t="s">
        <v>446</v>
      </c>
      <c r="R71" s="47"/>
    </row>
    <row r="72" spans="1:18" ht="13.5" customHeight="1">
      <c r="A72" s="113"/>
      <c r="B72" s="133"/>
      <c r="C72" s="113"/>
      <c r="D72" s="26" t="s">
        <v>192</v>
      </c>
      <c r="E72" s="26" t="s">
        <v>198</v>
      </c>
      <c r="F72" s="26" t="s">
        <v>18</v>
      </c>
      <c r="G72" s="59" t="s">
        <v>125</v>
      </c>
      <c r="H72" s="26">
        <v>1</v>
      </c>
      <c r="I72" s="51">
        <v>24900</v>
      </c>
      <c r="J72" s="27">
        <f t="shared" si="5"/>
        <v>24900</v>
      </c>
      <c r="K72" s="52">
        <f t="shared" si="7"/>
        <v>7470</v>
      </c>
      <c r="L72" s="52"/>
      <c r="M72" s="52"/>
      <c r="N72" s="52"/>
      <c r="O72" s="27">
        <f t="shared" si="6"/>
        <v>17430</v>
      </c>
      <c r="P72" s="56" t="s">
        <v>489</v>
      </c>
      <c r="Q72" s="56" t="s">
        <v>446</v>
      </c>
      <c r="R72" s="47"/>
    </row>
    <row r="73" spans="1:18" ht="13.5" customHeight="1">
      <c r="A73" s="113"/>
      <c r="B73" s="133"/>
      <c r="C73" s="113"/>
      <c r="D73" s="26" t="s">
        <v>193</v>
      </c>
      <c r="E73" s="26" t="s">
        <v>199</v>
      </c>
      <c r="F73" s="26" t="s">
        <v>18</v>
      </c>
      <c r="G73" s="59" t="s">
        <v>125</v>
      </c>
      <c r="H73" s="26">
        <v>1</v>
      </c>
      <c r="I73" s="51">
        <v>17500</v>
      </c>
      <c r="J73" s="27">
        <f t="shared" si="5"/>
        <v>17500</v>
      </c>
      <c r="K73" s="52">
        <f t="shared" si="7"/>
        <v>5250</v>
      </c>
      <c r="L73" s="52"/>
      <c r="M73" s="52"/>
      <c r="N73" s="52"/>
      <c r="O73" s="27">
        <f t="shared" si="6"/>
        <v>12250</v>
      </c>
      <c r="P73" s="56" t="s">
        <v>489</v>
      </c>
      <c r="Q73" s="56" t="s">
        <v>446</v>
      </c>
      <c r="R73" s="47"/>
    </row>
    <row r="74" spans="1:18" ht="13.5" customHeight="1">
      <c r="A74" s="113"/>
      <c r="B74" s="133"/>
      <c r="C74" s="113"/>
      <c r="D74" s="26" t="s">
        <v>194</v>
      </c>
      <c r="E74" s="26" t="s">
        <v>200</v>
      </c>
      <c r="F74" s="26" t="s">
        <v>18</v>
      </c>
      <c r="G74" s="59" t="s">
        <v>125</v>
      </c>
      <c r="H74" s="26">
        <v>1</v>
      </c>
      <c r="I74" s="51">
        <v>24500</v>
      </c>
      <c r="J74" s="27">
        <f t="shared" si="5"/>
        <v>24500</v>
      </c>
      <c r="K74" s="52">
        <f t="shared" si="7"/>
        <v>7350</v>
      </c>
      <c r="L74" s="52"/>
      <c r="M74" s="52"/>
      <c r="N74" s="52"/>
      <c r="O74" s="27">
        <f t="shared" si="6"/>
        <v>17150</v>
      </c>
      <c r="P74" s="56" t="s">
        <v>489</v>
      </c>
      <c r="Q74" s="56" t="s">
        <v>446</v>
      </c>
      <c r="R74" s="47"/>
    </row>
    <row r="75" spans="1:18" ht="13.5" customHeight="1">
      <c r="A75" s="113"/>
      <c r="B75" s="133"/>
      <c r="C75" s="113"/>
      <c r="D75" s="26" t="s">
        <v>202</v>
      </c>
      <c r="E75" s="26" t="s">
        <v>201</v>
      </c>
      <c r="F75" s="26" t="s">
        <v>18</v>
      </c>
      <c r="G75" s="59" t="s">
        <v>125</v>
      </c>
      <c r="H75" s="26">
        <v>1</v>
      </c>
      <c r="I75" s="51">
        <v>23800</v>
      </c>
      <c r="J75" s="27">
        <f t="shared" si="5"/>
        <v>23800</v>
      </c>
      <c r="K75" s="52">
        <f t="shared" si="7"/>
        <v>7140</v>
      </c>
      <c r="L75" s="52"/>
      <c r="M75" s="52"/>
      <c r="N75" s="52"/>
      <c r="O75" s="27">
        <f t="shared" si="6"/>
        <v>16660</v>
      </c>
      <c r="P75" s="56" t="s">
        <v>489</v>
      </c>
      <c r="Q75" s="56" t="s">
        <v>446</v>
      </c>
      <c r="R75" s="47"/>
    </row>
    <row r="76" spans="1:18" ht="13.5" customHeight="1">
      <c r="A76" s="113"/>
      <c r="B76" s="133"/>
      <c r="C76" s="113"/>
      <c r="D76" s="26" t="s">
        <v>203</v>
      </c>
      <c r="E76" s="26" t="s">
        <v>205</v>
      </c>
      <c r="F76" s="26" t="s">
        <v>18</v>
      </c>
      <c r="G76" s="59" t="s">
        <v>125</v>
      </c>
      <c r="H76" s="26">
        <v>1</v>
      </c>
      <c r="I76" s="51">
        <v>23800</v>
      </c>
      <c r="J76" s="27">
        <f t="shared" si="5"/>
        <v>23800</v>
      </c>
      <c r="K76" s="52">
        <f t="shared" si="7"/>
        <v>7140</v>
      </c>
      <c r="L76" s="52"/>
      <c r="M76" s="52"/>
      <c r="N76" s="52"/>
      <c r="O76" s="27">
        <f t="shared" si="6"/>
        <v>16660</v>
      </c>
      <c r="P76" s="56" t="s">
        <v>489</v>
      </c>
      <c r="Q76" s="56" t="s">
        <v>446</v>
      </c>
      <c r="R76" s="47"/>
    </row>
    <row r="77" spans="1:18" ht="13.5" customHeight="1">
      <c r="A77" s="113"/>
      <c r="B77" s="133"/>
      <c r="C77" s="113"/>
      <c r="D77" s="26" t="s">
        <v>204</v>
      </c>
      <c r="E77" s="26" t="s">
        <v>206</v>
      </c>
      <c r="F77" s="26" t="s">
        <v>18</v>
      </c>
      <c r="G77" s="59" t="s">
        <v>125</v>
      </c>
      <c r="H77" s="26">
        <v>1</v>
      </c>
      <c r="I77" s="51">
        <v>18300</v>
      </c>
      <c r="J77" s="27">
        <f t="shared" si="5"/>
        <v>18300</v>
      </c>
      <c r="K77" s="52">
        <f t="shared" si="7"/>
        <v>5490</v>
      </c>
      <c r="L77" s="52"/>
      <c r="M77" s="52"/>
      <c r="N77" s="52"/>
      <c r="O77" s="27">
        <f t="shared" si="6"/>
        <v>12810</v>
      </c>
      <c r="P77" s="56" t="s">
        <v>489</v>
      </c>
      <c r="Q77" s="56" t="s">
        <v>446</v>
      </c>
      <c r="R77" s="47"/>
    </row>
    <row r="78" spans="1:18" ht="13.5" customHeight="1">
      <c r="A78" s="113"/>
      <c r="B78" s="133"/>
      <c r="C78" s="113"/>
      <c r="D78" s="26" t="s">
        <v>207</v>
      </c>
      <c r="E78" s="26" t="s">
        <v>211</v>
      </c>
      <c r="F78" s="26" t="s">
        <v>18</v>
      </c>
      <c r="G78" s="59" t="s">
        <v>215</v>
      </c>
      <c r="H78" s="26">
        <v>1</v>
      </c>
      <c r="I78" s="51">
        <v>12900</v>
      </c>
      <c r="J78" s="27">
        <f t="shared" si="5"/>
        <v>12900</v>
      </c>
      <c r="K78" s="52">
        <f t="shared" si="7"/>
        <v>3870</v>
      </c>
      <c r="L78" s="52"/>
      <c r="M78" s="52"/>
      <c r="N78" s="52"/>
      <c r="O78" s="27">
        <f t="shared" si="6"/>
        <v>9030</v>
      </c>
      <c r="P78" s="56" t="s">
        <v>490</v>
      </c>
      <c r="Q78" s="56" t="s">
        <v>446</v>
      </c>
      <c r="R78" s="47"/>
    </row>
    <row r="79" spans="1:18" ht="13.5" customHeight="1">
      <c r="A79" s="113"/>
      <c r="B79" s="133"/>
      <c r="C79" s="113"/>
      <c r="D79" s="26" t="s">
        <v>208</v>
      </c>
      <c r="E79" s="26" t="s">
        <v>212</v>
      </c>
      <c r="F79" s="26" t="s">
        <v>18</v>
      </c>
      <c r="G79" s="59" t="s">
        <v>215</v>
      </c>
      <c r="H79" s="26">
        <v>1</v>
      </c>
      <c r="I79" s="51">
        <v>13700</v>
      </c>
      <c r="J79" s="27">
        <f t="shared" si="5"/>
        <v>13700</v>
      </c>
      <c r="K79" s="52">
        <f t="shared" si="7"/>
        <v>4110</v>
      </c>
      <c r="L79" s="52"/>
      <c r="M79" s="52"/>
      <c r="N79" s="52"/>
      <c r="O79" s="27">
        <f t="shared" si="6"/>
        <v>9590</v>
      </c>
      <c r="P79" s="56" t="s">
        <v>490</v>
      </c>
      <c r="Q79" s="56" t="s">
        <v>446</v>
      </c>
      <c r="R79" s="47"/>
    </row>
    <row r="80" spans="1:18" ht="13.5" customHeight="1">
      <c r="A80" s="113"/>
      <c r="B80" s="133"/>
      <c r="C80" s="113"/>
      <c r="D80" s="26" t="s">
        <v>209</v>
      </c>
      <c r="E80" s="26" t="s">
        <v>213</v>
      </c>
      <c r="F80" s="26" t="s">
        <v>18</v>
      </c>
      <c r="G80" s="59" t="s">
        <v>215</v>
      </c>
      <c r="H80" s="26">
        <v>1</v>
      </c>
      <c r="I80" s="51">
        <v>13700</v>
      </c>
      <c r="J80" s="27">
        <f t="shared" si="5"/>
        <v>13700</v>
      </c>
      <c r="K80" s="52">
        <f t="shared" si="7"/>
        <v>4110</v>
      </c>
      <c r="L80" s="52"/>
      <c r="M80" s="52"/>
      <c r="N80" s="52"/>
      <c r="O80" s="27">
        <f t="shared" si="6"/>
        <v>9590</v>
      </c>
      <c r="P80" s="56" t="s">
        <v>490</v>
      </c>
      <c r="Q80" s="56" t="s">
        <v>446</v>
      </c>
      <c r="R80" s="47"/>
    </row>
    <row r="81" spans="1:18" ht="13.5" customHeight="1">
      <c r="A81" s="113"/>
      <c r="B81" s="133"/>
      <c r="C81" s="113"/>
      <c r="D81" s="26" t="s">
        <v>210</v>
      </c>
      <c r="E81" s="26" t="s">
        <v>214</v>
      </c>
      <c r="F81" s="26" t="s">
        <v>18</v>
      </c>
      <c r="G81" s="59" t="s">
        <v>215</v>
      </c>
      <c r="H81" s="26">
        <v>1</v>
      </c>
      <c r="I81" s="51">
        <v>9700</v>
      </c>
      <c r="J81" s="27">
        <f t="shared" si="5"/>
        <v>9700</v>
      </c>
      <c r="K81" s="52">
        <f t="shared" si="7"/>
        <v>2910</v>
      </c>
      <c r="L81" s="52"/>
      <c r="M81" s="52"/>
      <c r="N81" s="52"/>
      <c r="O81" s="27">
        <f t="shared" si="6"/>
        <v>6790</v>
      </c>
      <c r="P81" s="56" t="s">
        <v>490</v>
      </c>
      <c r="Q81" s="56" t="s">
        <v>446</v>
      </c>
      <c r="R81" s="47"/>
    </row>
    <row r="82" spans="1:18" ht="13.5" customHeight="1">
      <c r="A82" s="113"/>
      <c r="B82" s="133"/>
      <c r="C82" s="113"/>
      <c r="D82" s="26" t="s">
        <v>216</v>
      </c>
      <c r="E82" s="26" t="s">
        <v>218</v>
      </c>
      <c r="F82" s="26" t="s">
        <v>18</v>
      </c>
      <c r="G82" s="59" t="s">
        <v>215</v>
      </c>
      <c r="H82" s="26">
        <v>1</v>
      </c>
      <c r="I82" s="51">
        <v>13700</v>
      </c>
      <c r="J82" s="27">
        <f t="shared" si="5"/>
        <v>13700</v>
      </c>
      <c r="K82" s="52">
        <f t="shared" ref="K82:K128" si="9">J82*0.3</f>
        <v>4110</v>
      </c>
      <c r="L82" s="52"/>
      <c r="M82" s="52"/>
      <c r="N82" s="52"/>
      <c r="O82" s="27">
        <f t="shared" si="6"/>
        <v>9590</v>
      </c>
      <c r="P82" s="56" t="s">
        <v>490</v>
      </c>
      <c r="Q82" s="56" t="s">
        <v>446</v>
      </c>
      <c r="R82" s="47"/>
    </row>
    <row r="83" spans="1:18" ht="13.5" customHeight="1">
      <c r="A83" s="113"/>
      <c r="B83" s="133"/>
      <c r="C83" s="113"/>
      <c r="D83" s="26" t="s">
        <v>217</v>
      </c>
      <c r="E83" s="26" t="s">
        <v>219</v>
      </c>
      <c r="F83" s="26" t="s">
        <v>18</v>
      </c>
      <c r="G83" s="59" t="s">
        <v>215</v>
      </c>
      <c r="H83" s="26">
        <v>1</v>
      </c>
      <c r="I83" s="51">
        <v>13700</v>
      </c>
      <c r="J83" s="27">
        <f t="shared" si="5"/>
        <v>13700</v>
      </c>
      <c r="K83" s="52">
        <f t="shared" si="9"/>
        <v>4110</v>
      </c>
      <c r="L83" s="52"/>
      <c r="M83" s="52"/>
      <c r="N83" s="52"/>
      <c r="O83" s="27">
        <f t="shared" si="6"/>
        <v>9590</v>
      </c>
      <c r="P83" s="56" t="s">
        <v>490</v>
      </c>
      <c r="Q83" s="56" t="s">
        <v>446</v>
      </c>
      <c r="R83" s="47"/>
    </row>
    <row r="84" spans="1:18" ht="13.5" customHeight="1">
      <c r="A84" s="113"/>
      <c r="B84" s="133"/>
      <c r="C84" s="113"/>
      <c r="D84" s="26" t="s">
        <v>220</v>
      </c>
      <c r="E84" s="26" t="s">
        <v>222</v>
      </c>
      <c r="F84" s="26" t="s">
        <v>18</v>
      </c>
      <c r="G84" s="59" t="s">
        <v>215</v>
      </c>
      <c r="H84" s="26">
        <v>1</v>
      </c>
      <c r="I84" s="51">
        <v>10000</v>
      </c>
      <c r="J84" s="27">
        <f t="shared" si="5"/>
        <v>10000</v>
      </c>
      <c r="K84" s="52">
        <f t="shared" si="9"/>
        <v>3000</v>
      </c>
      <c r="L84" s="52"/>
      <c r="M84" s="52"/>
      <c r="N84" s="52"/>
      <c r="O84" s="27">
        <f t="shared" si="6"/>
        <v>7000</v>
      </c>
      <c r="P84" s="56" t="s">
        <v>490</v>
      </c>
      <c r="Q84" s="56" t="s">
        <v>446</v>
      </c>
      <c r="R84" s="47"/>
    </row>
    <row r="85" spans="1:18" ht="13.5" customHeight="1">
      <c r="A85" s="113"/>
      <c r="B85" s="133"/>
      <c r="C85" s="113"/>
      <c r="D85" s="26" t="s">
        <v>221</v>
      </c>
      <c r="E85" s="26" t="s">
        <v>223</v>
      </c>
      <c r="F85" s="26" t="s">
        <v>18</v>
      </c>
      <c r="G85" s="59" t="s">
        <v>215</v>
      </c>
      <c r="H85" s="26">
        <v>1</v>
      </c>
      <c r="I85" s="51">
        <v>10000</v>
      </c>
      <c r="J85" s="27">
        <f t="shared" si="5"/>
        <v>10000</v>
      </c>
      <c r="K85" s="52">
        <f t="shared" si="9"/>
        <v>3000</v>
      </c>
      <c r="L85" s="52"/>
      <c r="M85" s="52"/>
      <c r="N85" s="52"/>
      <c r="O85" s="27">
        <f t="shared" si="6"/>
        <v>7000</v>
      </c>
      <c r="P85" s="56" t="s">
        <v>490</v>
      </c>
      <c r="Q85" s="56" t="s">
        <v>446</v>
      </c>
      <c r="R85" s="47"/>
    </row>
    <row r="86" spans="1:18" ht="13.5" customHeight="1">
      <c r="A86" s="113"/>
      <c r="B86" s="133"/>
      <c r="C86" s="113"/>
      <c r="D86" s="26" t="s">
        <v>224</v>
      </c>
      <c r="E86" s="26" t="s">
        <v>226</v>
      </c>
      <c r="F86" s="26" t="s">
        <v>18</v>
      </c>
      <c r="G86" s="59" t="s">
        <v>215</v>
      </c>
      <c r="H86" s="26">
        <v>1</v>
      </c>
      <c r="I86" s="51">
        <v>10000</v>
      </c>
      <c r="J86" s="27">
        <f t="shared" si="5"/>
        <v>10000</v>
      </c>
      <c r="K86" s="52">
        <f t="shared" si="9"/>
        <v>3000</v>
      </c>
      <c r="L86" s="52"/>
      <c r="M86" s="52"/>
      <c r="N86" s="52"/>
      <c r="O86" s="27">
        <f t="shared" si="6"/>
        <v>7000</v>
      </c>
      <c r="P86" s="56" t="s">
        <v>490</v>
      </c>
      <c r="Q86" s="56" t="s">
        <v>446</v>
      </c>
      <c r="R86" s="47"/>
    </row>
    <row r="87" spans="1:18" ht="13.5" customHeight="1">
      <c r="A87" s="113"/>
      <c r="B87" s="133"/>
      <c r="C87" s="113"/>
      <c r="D87" s="26" t="s">
        <v>225</v>
      </c>
      <c r="E87" s="26" t="s">
        <v>227</v>
      </c>
      <c r="F87" s="26" t="s">
        <v>18</v>
      </c>
      <c r="G87" s="59" t="s">
        <v>215</v>
      </c>
      <c r="H87" s="26">
        <v>1</v>
      </c>
      <c r="I87" s="51">
        <v>10000</v>
      </c>
      <c r="J87" s="27">
        <f t="shared" si="5"/>
        <v>10000</v>
      </c>
      <c r="K87" s="52">
        <f t="shared" si="9"/>
        <v>3000</v>
      </c>
      <c r="L87" s="52"/>
      <c r="M87" s="52"/>
      <c r="N87" s="52"/>
      <c r="O87" s="27">
        <f t="shared" si="6"/>
        <v>7000</v>
      </c>
      <c r="P87" s="56" t="s">
        <v>490</v>
      </c>
      <c r="Q87" s="56" t="s">
        <v>446</v>
      </c>
      <c r="R87" s="47"/>
    </row>
    <row r="88" spans="1:18" ht="13.5" customHeight="1">
      <c r="A88" s="113"/>
      <c r="B88" s="133"/>
      <c r="C88" s="113"/>
      <c r="D88" s="26" t="s">
        <v>228</v>
      </c>
      <c r="E88" s="26" t="s">
        <v>230</v>
      </c>
      <c r="F88" s="26" t="s">
        <v>18</v>
      </c>
      <c r="G88" s="59" t="s">
        <v>215</v>
      </c>
      <c r="H88" s="26">
        <v>1</v>
      </c>
      <c r="I88" s="51">
        <v>10000</v>
      </c>
      <c r="J88" s="27">
        <f t="shared" si="5"/>
        <v>10000</v>
      </c>
      <c r="K88" s="52">
        <f t="shared" si="9"/>
        <v>3000</v>
      </c>
      <c r="L88" s="52"/>
      <c r="M88" s="52"/>
      <c r="N88" s="52"/>
      <c r="O88" s="27">
        <f t="shared" si="6"/>
        <v>7000</v>
      </c>
      <c r="P88" s="56" t="s">
        <v>490</v>
      </c>
      <c r="Q88" s="56" t="s">
        <v>446</v>
      </c>
      <c r="R88" s="47"/>
    </row>
    <row r="89" spans="1:18" ht="13.5" customHeight="1">
      <c r="A89" s="113"/>
      <c r="B89" s="133"/>
      <c r="C89" s="113"/>
      <c r="D89" s="26" t="s">
        <v>229</v>
      </c>
      <c r="E89" s="26" t="s">
        <v>231</v>
      </c>
      <c r="F89" s="26" t="s">
        <v>18</v>
      </c>
      <c r="G89" s="59" t="s">
        <v>215</v>
      </c>
      <c r="H89" s="26">
        <v>1</v>
      </c>
      <c r="I89" s="51">
        <v>10000</v>
      </c>
      <c r="J89" s="27">
        <f t="shared" si="5"/>
        <v>10000</v>
      </c>
      <c r="K89" s="52">
        <f t="shared" si="9"/>
        <v>3000</v>
      </c>
      <c r="L89" s="52"/>
      <c r="M89" s="52"/>
      <c r="N89" s="52"/>
      <c r="O89" s="27">
        <f t="shared" si="6"/>
        <v>7000</v>
      </c>
      <c r="P89" s="56" t="s">
        <v>490</v>
      </c>
      <c r="Q89" s="56" t="s">
        <v>446</v>
      </c>
      <c r="R89" s="47"/>
    </row>
    <row r="90" spans="1:18" ht="13.5" customHeight="1">
      <c r="A90" s="113"/>
      <c r="B90" s="133"/>
      <c r="C90" s="113"/>
      <c r="D90" s="26" t="s">
        <v>232</v>
      </c>
      <c r="E90" s="26" t="s">
        <v>235</v>
      </c>
      <c r="F90" s="26" t="s">
        <v>18</v>
      </c>
      <c r="G90" s="51" t="s">
        <v>238</v>
      </c>
      <c r="H90" s="26">
        <v>1</v>
      </c>
      <c r="I90" s="51">
        <v>14100</v>
      </c>
      <c r="J90" s="27">
        <f t="shared" si="5"/>
        <v>14100</v>
      </c>
      <c r="K90" s="52">
        <f t="shared" si="9"/>
        <v>4230</v>
      </c>
      <c r="L90" s="52"/>
      <c r="M90" s="52"/>
      <c r="N90" s="52"/>
      <c r="O90" s="27">
        <f t="shared" si="6"/>
        <v>9870</v>
      </c>
      <c r="P90" s="56" t="s">
        <v>491</v>
      </c>
      <c r="Q90" s="56" t="s">
        <v>446</v>
      </c>
      <c r="R90" s="47"/>
    </row>
    <row r="91" spans="1:18" ht="13.5" customHeight="1">
      <c r="A91" s="113"/>
      <c r="B91" s="133"/>
      <c r="C91" s="113"/>
      <c r="D91" s="26" t="s">
        <v>233</v>
      </c>
      <c r="E91" s="26" t="s">
        <v>236</v>
      </c>
      <c r="F91" s="26" t="s">
        <v>18</v>
      </c>
      <c r="G91" s="51" t="s">
        <v>238</v>
      </c>
      <c r="H91" s="26">
        <v>1</v>
      </c>
      <c r="I91" s="51">
        <v>28500</v>
      </c>
      <c r="J91" s="27">
        <f t="shared" si="5"/>
        <v>28500</v>
      </c>
      <c r="K91" s="52">
        <f t="shared" si="9"/>
        <v>8550</v>
      </c>
      <c r="L91" s="52"/>
      <c r="M91" s="52"/>
      <c r="N91" s="52"/>
      <c r="O91" s="27">
        <f t="shared" si="6"/>
        <v>19950</v>
      </c>
      <c r="P91" s="56" t="s">
        <v>491</v>
      </c>
      <c r="Q91" s="56" t="s">
        <v>446</v>
      </c>
      <c r="R91" s="47"/>
    </row>
    <row r="92" spans="1:18" ht="13.5" customHeight="1">
      <c r="A92" s="113"/>
      <c r="B92" s="133"/>
      <c r="C92" s="113"/>
      <c r="D92" s="26" t="s">
        <v>234</v>
      </c>
      <c r="E92" s="26" t="s">
        <v>237</v>
      </c>
      <c r="F92" s="26" t="s">
        <v>18</v>
      </c>
      <c r="G92" s="51" t="s">
        <v>238</v>
      </c>
      <c r="H92" s="26">
        <v>1</v>
      </c>
      <c r="I92" s="51">
        <v>19000</v>
      </c>
      <c r="J92" s="27">
        <f t="shared" si="5"/>
        <v>19000</v>
      </c>
      <c r="K92" s="52">
        <f t="shared" si="9"/>
        <v>5700</v>
      </c>
      <c r="L92" s="52"/>
      <c r="M92" s="52"/>
      <c r="N92" s="52"/>
      <c r="O92" s="27">
        <f t="shared" si="6"/>
        <v>13300</v>
      </c>
      <c r="P92" s="56" t="s">
        <v>491</v>
      </c>
      <c r="Q92" s="56" t="s">
        <v>446</v>
      </c>
      <c r="R92" s="47"/>
    </row>
    <row r="93" spans="1:18" ht="13.5" customHeight="1">
      <c r="A93" s="113"/>
      <c r="B93" s="133"/>
      <c r="C93" s="113"/>
      <c r="D93" s="26" t="s">
        <v>239</v>
      </c>
      <c r="E93" s="26" t="s">
        <v>242</v>
      </c>
      <c r="F93" s="26" t="s">
        <v>18</v>
      </c>
      <c r="G93" s="51" t="s">
        <v>238</v>
      </c>
      <c r="H93" s="26">
        <v>1</v>
      </c>
      <c r="I93" s="51">
        <v>4800</v>
      </c>
      <c r="J93" s="27">
        <f t="shared" si="5"/>
        <v>4800</v>
      </c>
      <c r="K93" s="52">
        <f t="shared" si="9"/>
        <v>1440</v>
      </c>
      <c r="L93" s="52"/>
      <c r="M93" s="52"/>
      <c r="N93" s="52"/>
      <c r="O93" s="27">
        <f t="shared" si="6"/>
        <v>3360</v>
      </c>
      <c r="P93" s="56" t="s">
        <v>491</v>
      </c>
      <c r="Q93" s="56" t="s">
        <v>446</v>
      </c>
      <c r="R93" s="47"/>
    </row>
    <row r="94" spans="1:18" ht="13.5" customHeight="1">
      <c r="A94" s="113"/>
      <c r="B94" s="133"/>
      <c r="C94" s="113"/>
      <c r="D94" s="26" t="s">
        <v>240</v>
      </c>
      <c r="E94" s="26" t="s">
        <v>243</v>
      </c>
      <c r="F94" s="26" t="s">
        <v>18</v>
      </c>
      <c r="G94" s="51" t="s">
        <v>238</v>
      </c>
      <c r="H94" s="26">
        <v>1</v>
      </c>
      <c r="I94" s="51">
        <v>4300</v>
      </c>
      <c r="J94" s="27">
        <f t="shared" si="5"/>
        <v>4300</v>
      </c>
      <c r="K94" s="52">
        <f t="shared" si="9"/>
        <v>1290</v>
      </c>
      <c r="L94" s="52"/>
      <c r="M94" s="52"/>
      <c r="N94" s="52"/>
      <c r="O94" s="27">
        <f t="shared" si="6"/>
        <v>3010</v>
      </c>
      <c r="P94" s="56" t="s">
        <v>491</v>
      </c>
      <c r="Q94" s="56" t="s">
        <v>446</v>
      </c>
      <c r="R94" s="47"/>
    </row>
    <row r="95" spans="1:18" ht="13.5" customHeight="1">
      <c r="A95" s="113"/>
      <c r="B95" s="133"/>
      <c r="C95" s="113"/>
      <c r="D95" s="26" t="s">
        <v>241</v>
      </c>
      <c r="E95" s="26" t="s">
        <v>244</v>
      </c>
      <c r="F95" s="26" t="s">
        <v>18</v>
      </c>
      <c r="G95" s="51" t="s">
        <v>238</v>
      </c>
      <c r="H95" s="26">
        <v>1</v>
      </c>
      <c r="I95" s="51">
        <v>4800</v>
      </c>
      <c r="J95" s="27">
        <f t="shared" si="5"/>
        <v>4800</v>
      </c>
      <c r="K95" s="52">
        <f t="shared" si="9"/>
        <v>1440</v>
      </c>
      <c r="L95" s="52"/>
      <c r="M95" s="52"/>
      <c r="N95" s="52"/>
      <c r="O95" s="27">
        <f t="shared" si="6"/>
        <v>3360</v>
      </c>
      <c r="P95" s="56" t="s">
        <v>491</v>
      </c>
      <c r="Q95" s="56" t="s">
        <v>446</v>
      </c>
      <c r="R95" s="47"/>
    </row>
    <row r="96" spans="1:18" ht="13.5" customHeight="1">
      <c r="A96" s="113"/>
      <c r="B96" s="133"/>
      <c r="C96" s="113"/>
      <c r="D96" s="26" t="s">
        <v>245</v>
      </c>
      <c r="E96" s="26" t="s">
        <v>247</v>
      </c>
      <c r="F96" s="26" t="s">
        <v>18</v>
      </c>
      <c r="G96" s="51" t="s">
        <v>238</v>
      </c>
      <c r="H96" s="26">
        <v>1</v>
      </c>
      <c r="I96" s="51">
        <v>5700</v>
      </c>
      <c r="J96" s="27">
        <f t="shared" si="5"/>
        <v>5700</v>
      </c>
      <c r="K96" s="52">
        <f t="shared" si="9"/>
        <v>1710</v>
      </c>
      <c r="L96" s="52"/>
      <c r="M96" s="52"/>
      <c r="N96" s="52"/>
      <c r="O96" s="27">
        <f t="shared" si="6"/>
        <v>3990</v>
      </c>
      <c r="P96" s="56" t="s">
        <v>491</v>
      </c>
      <c r="Q96" s="56" t="s">
        <v>446</v>
      </c>
      <c r="R96" s="47"/>
    </row>
    <row r="97" spans="1:18" ht="13.5" customHeight="1">
      <c r="A97" s="113"/>
      <c r="B97" s="133"/>
      <c r="C97" s="113"/>
      <c r="D97" s="26" t="s">
        <v>246</v>
      </c>
      <c r="E97" s="26" t="s">
        <v>248</v>
      </c>
      <c r="F97" s="26" t="s">
        <v>18</v>
      </c>
      <c r="G97" s="51" t="s">
        <v>238</v>
      </c>
      <c r="H97" s="26">
        <v>1</v>
      </c>
      <c r="I97" s="51">
        <v>5700</v>
      </c>
      <c r="J97" s="27">
        <f t="shared" si="5"/>
        <v>5700</v>
      </c>
      <c r="K97" s="52">
        <f t="shared" si="9"/>
        <v>1710</v>
      </c>
      <c r="L97" s="52"/>
      <c r="M97" s="52"/>
      <c r="N97" s="52"/>
      <c r="O97" s="27">
        <f t="shared" si="6"/>
        <v>3990</v>
      </c>
      <c r="P97" s="56" t="s">
        <v>491</v>
      </c>
      <c r="Q97" s="56" t="s">
        <v>446</v>
      </c>
      <c r="R97" s="47"/>
    </row>
    <row r="98" spans="1:18" ht="13.5" customHeight="1">
      <c r="A98" s="113"/>
      <c r="B98" s="133"/>
      <c r="C98" s="113"/>
      <c r="D98" s="26" t="s">
        <v>249</v>
      </c>
      <c r="E98" s="26" t="s">
        <v>251</v>
      </c>
      <c r="F98" s="26" t="s">
        <v>18</v>
      </c>
      <c r="G98" s="51" t="s">
        <v>238</v>
      </c>
      <c r="H98" s="26">
        <v>1</v>
      </c>
      <c r="I98" s="51">
        <v>5700</v>
      </c>
      <c r="J98" s="27">
        <f t="shared" si="5"/>
        <v>5700</v>
      </c>
      <c r="K98" s="52">
        <f t="shared" si="9"/>
        <v>1710</v>
      </c>
      <c r="L98" s="52"/>
      <c r="M98" s="52"/>
      <c r="N98" s="52"/>
      <c r="O98" s="27">
        <f t="shared" si="6"/>
        <v>3990</v>
      </c>
      <c r="P98" s="56" t="s">
        <v>491</v>
      </c>
      <c r="Q98" s="56" t="s">
        <v>446</v>
      </c>
      <c r="R98" s="47"/>
    </row>
    <row r="99" spans="1:18" ht="13.5" customHeight="1">
      <c r="A99" s="113"/>
      <c r="B99" s="133"/>
      <c r="C99" s="113"/>
      <c r="D99" s="26" t="s">
        <v>250</v>
      </c>
      <c r="E99" s="26" t="s">
        <v>252</v>
      </c>
      <c r="F99" s="26" t="s">
        <v>18</v>
      </c>
      <c r="G99" s="51" t="s">
        <v>238</v>
      </c>
      <c r="H99" s="26">
        <v>1</v>
      </c>
      <c r="I99" s="51">
        <v>5700</v>
      </c>
      <c r="J99" s="27">
        <f t="shared" si="5"/>
        <v>5700</v>
      </c>
      <c r="K99" s="52">
        <f t="shared" si="9"/>
        <v>1710</v>
      </c>
      <c r="L99" s="52"/>
      <c r="M99" s="52"/>
      <c r="N99" s="52"/>
      <c r="O99" s="27">
        <f t="shared" si="6"/>
        <v>3990</v>
      </c>
      <c r="P99" s="56" t="s">
        <v>491</v>
      </c>
      <c r="Q99" s="56" t="s">
        <v>446</v>
      </c>
      <c r="R99" s="47"/>
    </row>
    <row r="100" spans="1:18" ht="13.5" customHeight="1">
      <c r="A100" s="113"/>
      <c r="B100" s="133"/>
      <c r="C100" s="113"/>
      <c r="D100" s="26" t="s">
        <v>258</v>
      </c>
      <c r="E100" s="26" t="s">
        <v>256</v>
      </c>
      <c r="F100" s="26" t="s">
        <v>18</v>
      </c>
      <c r="G100" s="51" t="s">
        <v>255</v>
      </c>
      <c r="H100" s="26">
        <v>1</v>
      </c>
      <c r="I100" s="51">
        <v>5800</v>
      </c>
      <c r="J100" s="27">
        <f t="shared" si="5"/>
        <v>5800</v>
      </c>
      <c r="K100" s="52">
        <f t="shared" si="9"/>
        <v>1740</v>
      </c>
      <c r="L100" s="52"/>
      <c r="M100" s="52"/>
      <c r="N100" s="52"/>
      <c r="O100" s="27">
        <f t="shared" si="6"/>
        <v>4060</v>
      </c>
      <c r="P100" s="56" t="s">
        <v>490</v>
      </c>
      <c r="Q100" s="56" t="s">
        <v>446</v>
      </c>
      <c r="R100" s="47"/>
    </row>
    <row r="101" spans="1:18" ht="13.5" customHeight="1">
      <c r="A101" s="113"/>
      <c r="B101" s="133"/>
      <c r="C101" s="113"/>
      <c r="D101" s="26" t="s">
        <v>259</v>
      </c>
      <c r="E101" s="26" t="s">
        <v>257</v>
      </c>
      <c r="F101" s="26" t="s">
        <v>18</v>
      </c>
      <c r="G101" s="51" t="s">
        <v>255</v>
      </c>
      <c r="H101" s="26">
        <v>1</v>
      </c>
      <c r="I101" s="51">
        <v>5800</v>
      </c>
      <c r="J101" s="27">
        <f t="shared" si="5"/>
        <v>5800</v>
      </c>
      <c r="K101" s="52">
        <f t="shared" si="9"/>
        <v>1740</v>
      </c>
      <c r="L101" s="52"/>
      <c r="M101" s="52"/>
      <c r="N101" s="52"/>
      <c r="O101" s="27">
        <f t="shared" si="6"/>
        <v>4060</v>
      </c>
      <c r="P101" s="56" t="s">
        <v>490</v>
      </c>
      <c r="Q101" s="56" t="s">
        <v>446</v>
      </c>
      <c r="R101" s="47"/>
    </row>
    <row r="102" spans="1:18" ht="13.5" customHeight="1">
      <c r="A102" s="113"/>
      <c r="B102" s="133"/>
      <c r="C102" s="113"/>
      <c r="D102" s="26" t="s">
        <v>253</v>
      </c>
      <c r="E102" s="26" t="s">
        <v>260</v>
      </c>
      <c r="F102" s="26" t="s">
        <v>18</v>
      </c>
      <c r="G102" s="51" t="s">
        <v>255</v>
      </c>
      <c r="H102" s="26">
        <v>1</v>
      </c>
      <c r="I102" s="51">
        <v>5800</v>
      </c>
      <c r="J102" s="27">
        <f t="shared" si="5"/>
        <v>5800</v>
      </c>
      <c r="K102" s="52">
        <f t="shared" si="9"/>
        <v>1740</v>
      </c>
      <c r="L102" s="52"/>
      <c r="M102" s="52"/>
      <c r="N102" s="52"/>
      <c r="O102" s="27">
        <f t="shared" si="6"/>
        <v>4060</v>
      </c>
      <c r="P102" s="56" t="s">
        <v>490</v>
      </c>
      <c r="Q102" s="56" t="s">
        <v>446</v>
      </c>
      <c r="R102" s="47"/>
    </row>
    <row r="103" spans="1:18" ht="13.5" customHeight="1">
      <c r="A103" s="113"/>
      <c r="B103" s="133"/>
      <c r="C103" s="113"/>
      <c r="D103" s="26" t="s">
        <v>254</v>
      </c>
      <c r="E103" s="26" t="s">
        <v>261</v>
      </c>
      <c r="F103" s="26" t="s">
        <v>18</v>
      </c>
      <c r="G103" s="51" t="s">
        <v>255</v>
      </c>
      <c r="H103" s="26">
        <v>1</v>
      </c>
      <c r="I103" s="51">
        <v>5800</v>
      </c>
      <c r="J103" s="27">
        <f t="shared" si="5"/>
        <v>5800</v>
      </c>
      <c r="K103" s="52">
        <f t="shared" si="9"/>
        <v>1740</v>
      </c>
      <c r="L103" s="52"/>
      <c r="M103" s="52"/>
      <c r="N103" s="52"/>
      <c r="O103" s="27">
        <f t="shared" si="6"/>
        <v>4060</v>
      </c>
      <c r="P103" s="56" t="s">
        <v>490</v>
      </c>
      <c r="Q103" s="56" t="s">
        <v>446</v>
      </c>
      <c r="R103" s="47"/>
    </row>
    <row r="104" spans="1:18" ht="13.5" customHeight="1">
      <c r="A104" s="113"/>
      <c r="B104" s="133"/>
      <c r="C104" s="113"/>
      <c r="D104" s="26" t="s">
        <v>262</v>
      </c>
      <c r="E104" s="26" t="s">
        <v>265</v>
      </c>
      <c r="F104" s="26" t="s">
        <v>18</v>
      </c>
      <c r="G104" s="51" t="s">
        <v>255</v>
      </c>
      <c r="H104" s="26">
        <v>1</v>
      </c>
      <c r="I104" s="51">
        <v>8000</v>
      </c>
      <c r="J104" s="27">
        <f t="shared" si="5"/>
        <v>8000</v>
      </c>
      <c r="K104" s="52">
        <f t="shared" si="9"/>
        <v>2400</v>
      </c>
      <c r="L104" s="52"/>
      <c r="M104" s="52"/>
      <c r="N104" s="52"/>
      <c r="O104" s="27">
        <f t="shared" si="6"/>
        <v>5600</v>
      </c>
      <c r="P104" s="56" t="s">
        <v>490</v>
      </c>
      <c r="Q104" s="56" t="s">
        <v>446</v>
      </c>
      <c r="R104" s="47"/>
    </row>
    <row r="105" spans="1:18" ht="13.5" customHeight="1">
      <c r="A105" s="113"/>
      <c r="B105" s="133"/>
      <c r="C105" s="113"/>
      <c r="D105" s="26" t="s">
        <v>263</v>
      </c>
      <c r="E105" s="26" t="s">
        <v>266</v>
      </c>
      <c r="F105" s="26" t="s">
        <v>18</v>
      </c>
      <c r="G105" s="51" t="s">
        <v>255</v>
      </c>
      <c r="H105" s="26">
        <v>1</v>
      </c>
      <c r="I105" s="51">
        <v>9500</v>
      </c>
      <c r="J105" s="27">
        <f t="shared" si="5"/>
        <v>9500</v>
      </c>
      <c r="K105" s="52">
        <f t="shared" si="9"/>
        <v>2850</v>
      </c>
      <c r="L105" s="52"/>
      <c r="M105" s="52"/>
      <c r="N105" s="52"/>
      <c r="O105" s="27">
        <f t="shared" si="6"/>
        <v>6650</v>
      </c>
      <c r="P105" s="56" t="s">
        <v>490</v>
      </c>
      <c r="Q105" s="56" t="s">
        <v>446</v>
      </c>
      <c r="R105" s="47"/>
    </row>
    <row r="106" spans="1:18" ht="13.5" customHeight="1">
      <c r="A106" s="113"/>
      <c r="B106" s="133"/>
      <c r="C106" s="113"/>
      <c r="D106" s="26" t="s">
        <v>264</v>
      </c>
      <c r="E106" s="26" t="s">
        <v>267</v>
      </c>
      <c r="F106" s="26" t="s">
        <v>18</v>
      </c>
      <c r="G106" s="51" t="s">
        <v>255</v>
      </c>
      <c r="H106" s="26">
        <v>1</v>
      </c>
      <c r="I106" s="51">
        <v>3200</v>
      </c>
      <c r="J106" s="27">
        <f t="shared" si="5"/>
        <v>3200</v>
      </c>
      <c r="K106" s="52">
        <f t="shared" si="9"/>
        <v>960</v>
      </c>
      <c r="L106" s="52"/>
      <c r="M106" s="52"/>
      <c r="N106" s="52"/>
      <c r="O106" s="27">
        <f t="shared" si="6"/>
        <v>2240</v>
      </c>
      <c r="P106" s="56" t="s">
        <v>490</v>
      </c>
      <c r="Q106" s="56" t="s">
        <v>446</v>
      </c>
      <c r="R106" s="47"/>
    </row>
    <row r="107" spans="1:18" ht="13.5" customHeight="1">
      <c r="A107" s="113"/>
      <c r="B107" s="133"/>
      <c r="C107" s="113"/>
      <c r="D107" s="26" t="s">
        <v>268</v>
      </c>
      <c r="E107" s="26" t="s">
        <v>271</v>
      </c>
      <c r="F107" s="26" t="s">
        <v>18</v>
      </c>
      <c r="G107" s="51" t="s">
        <v>255</v>
      </c>
      <c r="H107" s="26">
        <v>1</v>
      </c>
      <c r="I107" s="51">
        <v>4800</v>
      </c>
      <c r="J107" s="27">
        <f t="shared" si="5"/>
        <v>4800</v>
      </c>
      <c r="K107" s="52">
        <f t="shared" si="9"/>
        <v>1440</v>
      </c>
      <c r="L107" s="52"/>
      <c r="M107" s="52"/>
      <c r="N107" s="52"/>
      <c r="O107" s="27">
        <f t="shared" si="6"/>
        <v>3360</v>
      </c>
      <c r="P107" s="56" t="s">
        <v>490</v>
      </c>
      <c r="Q107" s="56" t="s">
        <v>446</v>
      </c>
      <c r="R107" s="47"/>
    </row>
    <row r="108" spans="1:18" ht="13.5" customHeight="1">
      <c r="A108" s="113"/>
      <c r="B108" s="133"/>
      <c r="C108" s="113"/>
      <c r="D108" s="26" t="s">
        <v>269</v>
      </c>
      <c r="E108" s="26" t="s">
        <v>272</v>
      </c>
      <c r="F108" s="26" t="s">
        <v>18</v>
      </c>
      <c r="G108" s="51" t="s">
        <v>255</v>
      </c>
      <c r="H108" s="26">
        <v>1</v>
      </c>
      <c r="I108" s="51">
        <v>2800</v>
      </c>
      <c r="J108" s="27">
        <f t="shared" si="5"/>
        <v>2800</v>
      </c>
      <c r="K108" s="52">
        <f t="shared" si="9"/>
        <v>840</v>
      </c>
      <c r="L108" s="52"/>
      <c r="M108" s="52"/>
      <c r="N108" s="52"/>
      <c r="O108" s="27">
        <f t="shared" si="6"/>
        <v>1960</v>
      </c>
      <c r="P108" s="56" t="s">
        <v>490</v>
      </c>
      <c r="Q108" s="56" t="s">
        <v>446</v>
      </c>
      <c r="R108" s="47"/>
    </row>
    <row r="109" spans="1:18" ht="13.5" customHeight="1">
      <c r="A109" s="113"/>
      <c r="B109" s="133"/>
      <c r="C109" s="113"/>
      <c r="D109" s="26" t="s">
        <v>270</v>
      </c>
      <c r="E109" s="26" t="s">
        <v>273</v>
      </c>
      <c r="F109" s="26" t="s">
        <v>18</v>
      </c>
      <c r="G109" s="51" t="s">
        <v>255</v>
      </c>
      <c r="H109" s="26">
        <v>1</v>
      </c>
      <c r="I109" s="51">
        <v>2800</v>
      </c>
      <c r="J109" s="27">
        <f t="shared" si="5"/>
        <v>2800</v>
      </c>
      <c r="K109" s="52">
        <f t="shared" si="9"/>
        <v>840</v>
      </c>
      <c r="L109" s="52"/>
      <c r="M109" s="52"/>
      <c r="N109" s="52"/>
      <c r="O109" s="27">
        <f t="shared" si="6"/>
        <v>1960</v>
      </c>
      <c r="P109" s="56" t="s">
        <v>490</v>
      </c>
      <c r="Q109" s="56" t="s">
        <v>446</v>
      </c>
      <c r="R109" s="47"/>
    </row>
    <row r="110" spans="1:18" ht="13.5" customHeight="1">
      <c r="A110" s="113"/>
      <c r="B110" s="133"/>
      <c r="C110" s="113"/>
      <c r="D110" s="26" t="s">
        <v>274</v>
      </c>
      <c r="E110" s="26" t="s">
        <v>278</v>
      </c>
      <c r="F110" s="26" t="s">
        <v>18</v>
      </c>
      <c r="G110" s="51" t="s">
        <v>282</v>
      </c>
      <c r="H110" s="26">
        <v>1</v>
      </c>
      <c r="I110" s="51">
        <v>12200</v>
      </c>
      <c r="J110" s="27">
        <f t="shared" si="5"/>
        <v>12200</v>
      </c>
      <c r="K110" s="52">
        <f t="shared" si="9"/>
        <v>3660</v>
      </c>
      <c r="L110" s="52"/>
      <c r="M110" s="52"/>
      <c r="N110" s="52"/>
      <c r="O110" s="27">
        <f t="shared" si="6"/>
        <v>8540</v>
      </c>
      <c r="P110" s="56" t="s">
        <v>488</v>
      </c>
      <c r="Q110" s="56" t="s">
        <v>446</v>
      </c>
      <c r="R110" s="47"/>
    </row>
    <row r="111" spans="1:18" ht="13.5" customHeight="1">
      <c r="A111" s="113"/>
      <c r="B111" s="133"/>
      <c r="C111" s="113"/>
      <c r="D111" s="26" t="s">
        <v>275</v>
      </c>
      <c r="E111" s="26" t="s">
        <v>279</v>
      </c>
      <c r="F111" s="26" t="s">
        <v>18</v>
      </c>
      <c r="G111" s="51" t="s">
        <v>282</v>
      </c>
      <c r="H111" s="26">
        <v>1</v>
      </c>
      <c r="I111" s="51">
        <v>12200</v>
      </c>
      <c r="J111" s="27">
        <f t="shared" si="5"/>
        <v>12200</v>
      </c>
      <c r="K111" s="52">
        <f t="shared" si="9"/>
        <v>3660</v>
      </c>
      <c r="L111" s="52"/>
      <c r="M111" s="52"/>
      <c r="N111" s="52"/>
      <c r="O111" s="27">
        <f t="shared" si="6"/>
        <v>8540</v>
      </c>
      <c r="P111" s="56" t="s">
        <v>488</v>
      </c>
      <c r="Q111" s="56" t="s">
        <v>446</v>
      </c>
      <c r="R111" s="47"/>
    </row>
    <row r="112" spans="1:18" ht="13.5" customHeight="1">
      <c r="A112" s="113"/>
      <c r="B112" s="133"/>
      <c r="C112" s="113"/>
      <c r="D112" s="26" t="s">
        <v>276</v>
      </c>
      <c r="E112" s="26" t="s">
        <v>280</v>
      </c>
      <c r="F112" s="26" t="s">
        <v>18</v>
      </c>
      <c r="G112" s="51" t="s">
        <v>282</v>
      </c>
      <c r="H112" s="26">
        <v>1</v>
      </c>
      <c r="I112" s="51">
        <v>10600</v>
      </c>
      <c r="J112" s="27">
        <f t="shared" si="5"/>
        <v>10600</v>
      </c>
      <c r="K112" s="52">
        <f t="shared" si="9"/>
        <v>3180</v>
      </c>
      <c r="L112" s="52"/>
      <c r="M112" s="52"/>
      <c r="N112" s="52"/>
      <c r="O112" s="27">
        <f t="shared" si="6"/>
        <v>7420</v>
      </c>
      <c r="P112" s="56" t="s">
        <v>488</v>
      </c>
      <c r="Q112" s="56" t="s">
        <v>446</v>
      </c>
      <c r="R112" s="47"/>
    </row>
    <row r="113" spans="1:18" ht="13.5" customHeight="1">
      <c r="A113" s="113"/>
      <c r="B113" s="133"/>
      <c r="C113" s="113"/>
      <c r="D113" s="26" t="s">
        <v>277</v>
      </c>
      <c r="E113" s="26" t="s">
        <v>281</v>
      </c>
      <c r="F113" s="26" t="s">
        <v>18</v>
      </c>
      <c r="G113" s="51" t="s">
        <v>282</v>
      </c>
      <c r="H113" s="26">
        <v>1</v>
      </c>
      <c r="I113" s="51">
        <v>9100</v>
      </c>
      <c r="J113" s="27">
        <f t="shared" si="5"/>
        <v>9100</v>
      </c>
      <c r="K113" s="52">
        <f t="shared" si="9"/>
        <v>2730</v>
      </c>
      <c r="L113" s="52"/>
      <c r="M113" s="52"/>
      <c r="N113" s="52"/>
      <c r="O113" s="27">
        <f t="shared" si="6"/>
        <v>6370</v>
      </c>
      <c r="P113" s="56" t="s">
        <v>488</v>
      </c>
      <c r="Q113" s="56" t="s">
        <v>446</v>
      </c>
      <c r="R113" s="47"/>
    </row>
    <row r="114" spans="1:18" ht="13.5" customHeight="1">
      <c r="A114" s="113"/>
      <c r="B114" s="133"/>
      <c r="C114" s="113"/>
      <c r="D114" s="26" t="s">
        <v>283</v>
      </c>
      <c r="E114" s="26" t="s">
        <v>286</v>
      </c>
      <c r="F114" s="26" t="s">
        <v>18</v>
      </c>
      <c r="G114" s="51" t="s">
        <v>282</v>
      </c>
      <c r="H114" s="26">
        <v>1</v>
      </c>
      <c r="I114" s="51">
        <v>13900</v>
      </c>
      <c r="J114" s="27">
        <f t="shared" si="5"/>
        <v>13900</v>
      </c>
      <c r="K114" s="52">
        <f t="shared" si="9"/>
        <v>4170</v>
      </c>
      <c r="L114" s="52"/>
      <c r="M114" s="52"/>
      <c r="N114" s="52"/>
      <c r="O114" s="27">
        <f t="shared" si="6"/>
        <v>9730</v>
      </c>
      <c r="P114" s="56" t="s">
        <v>488</v>
      </c>
      <c r="Q114" s="56" t="s">
        <v>446</v>
      </c>
      <c r="R114" s="47"/>
    </row>
    <row r="115" spans="1:18" ht="13.5" customHeight="1">
      <c r="A115" s="113"/>
      <c r="B115" s="133"/>
      <c r="C115" s="113"/>
      <c r="D115" s="26" t="s">
        <v>284</v>
      </c>
      <c r="E115" s="26" t="s">
        <v>287</v>
      </c>
      <c r="F115" s="26" t="s">
        <v>18</v>
      </c>
      <c r="G115" s="51" t="s">
        <v>282</v>
      </c>
      <c r="H115" s="26">
        <v>1</v>
      </c>
      <c r="I115" s="51">
        <v>15000</v>
      </c>
      <c r="J115" s="27">
        <f t="shared" si="5"/>
        <v>15000</v>
      </c>
      <c r="K115" s="52">
        <f t="shared" si="9"/>
        <v>4500</v>
      </c>
      <c r="L115" s="52"/>
      <c r="M115" s="52"/>
      <c r="N115" s="52"/>
      <c r="O115" s="27">
        <f t="shared" si="6"/>
        <v>10500</v>
      </c>
      <c r="P115" s="56" t="s">
        <v>488</v>
      </c>
      <c r="Q115" s="56" t="s">
        <v>446</v>
      </c>
      <c r="R115" s="47"/>
    </row>
    <row r="116" spans="1:18" ht="13.5" customHeight="1">
      <c r="A116" s="113"/>
      <c r="B116" s="133"/>
      <c r="C116" s="113"/>
      <c r="D116" s="26" t="s">
        <v>285</v>
      </c>
      <c r="E116" s="26" t="s">
        <v>288</v>
      </c>
      <c r="F116" s="26" t="s">
        <v>18</v>
      </c>
      <c r="G116" s="51" t="s">
        <v>282</v>
      </c>
      <c r="H116" s="26">
        <v>1</v>
      </c>
      <c r="I116" s="51">
        <v>11000</v>
      </c>
      <c r="J116" s="27">
        <f t="shared" si="5"/>
        <v>11000</v>
      </c>
      <c r="K116" s="52">
        <f t="shared" si="9"/>
        <v>3300</v>
      </c>
      <c r="L116" s="52"/>
      <c r="M116" s="52"/>
      <c r="N116" s="52"/>
      <c r="O116" s="27">
        <f t="shared" si="6"/>
        <v>7700</v>
      </c>
      <c r="P116" s="56" t="s">
        <v>488</v>
      </c>
      <c r="Q116" s="56" t="s">
        <v>446</v>
      </c>
      <c r="R116" s="47"/>
    </row>
    <row r="117" spans="1:18" ht="13.5" customHeight="1">
      <c r="A117" s="113"/>
      <c r="B117" s="133"/>
      <c r="C117" s="113"/>
      <c r="D117" s="26" t="s">
        <v>289</v>
      </c>
      <c r="E117" s="26" t="s">
        <v>295</v>
      </c>
      <c r="F117" s="26" t="s">
        <v>18</v>
      </c>
      <c r="G117" s="51" t="s">
        <v>282</v>
      </c>
      <c r="H117" s="26">
        <v>1</v>
      </c>
      <c r="I117" s="51">
        <v>12800</v>
      </c>
      <c r="J117" s="27">
        <f t="shared" si="5"/>
        <v>12800</v>
      </c>
      <c r="K117" s="52">
        <f t="shared" si="9"/>
        <v>3840</v>
      </c>
      <c r="L117" s="52"/>
      <c r="M117" s="52"/>
      <c r="N117" s="52"/>
      <c r="O117" s="27">
        <f t="shared" si="6"/>
        <v>8960</v>
      </c>
      <c r="P117" s="56" t="s">
        <v>488</v>
      </c>
      <c r="Q117" s="56" t="s">
        <v>446</v>
      </c>
      <c r="R117" s="47"/>
    </row>
    <row r="118" spans="1:18" ht="13.5" customHeight="1">
      <c r="A118" s="113"/>
      <c r="B118" s="133"/>
      <c r="C118" s="113"/>
      <c r="D118" s="26" t="s">
        <v>292</v>
      </c>
      <c r="E118" s="26" t="s">
        <v>296</v>
      </c>
      <c r="F118" s="26" t="s">
        <v>18</v>
      </c>
      <c r="G118" s="51" t="s">
        <v>282</v>
      </c>
      <c r="H118" s="26">
        <v>1</v>
      </c>
      <c r="I118" s="51">
        <v>11900</v>
      </c>
      <c r="J118" s="27">
        <f t="shared" si="5"/>
        <v>11900</v>
      </c>
      <c r="K118" s="52">
        <f t="shared" si="9"/>
        <v>3570</v>
      </c>
      <c r="L118" s="52"/>
      <c r="M118" s="52"/>
      <c r="N118" s="52"/>
      <c r="O118" s="27">
        <f t="shared" si="6"/>
        <v>8330</v>
      </c>
      <c r="P118" s="56" t="s">
        <v>488</v>
      </c>
      <c r="Q118" s="56" t="s">
        <v>446</v>
      </c>
      <c r="R118" s="47"/>
    </row>
    <row r="119" spans="1:18" ht="13.5" customHeight="1">
      <c r="A119" s="113"/>
      <c r="B119" s="133"/>
      <c r="C119" s="113"/>
      <c r="D119" s="26" t="s">
        <v>290</v>
      </c>
      <c r="E119" s="26" t="s">
        <v>297</v>
      </c>
      <c r="F119" s="26" t="s">
        <v>18</v>
      </c>
      <c r="G119" s="51" t="s">
        <v>282</v>
      </c>
      <c r="H119" s="26">
        <v>1</v>
      </c>
      <c r="I119" s="51">
        <v>9100</v>
      </c>
      <c r="J119" s="27">
        <f t="shared" si="5"/>
        <v>9100</v>
      </c>
      <c r="K119" s="52">
        <f t="shared" si="9"/>
        <v>2730</v>
      </c>
      <c r="L119" s="52"/>
      <c r="M119" s="52"/>
      <c r="N119" s="52"/>
      <c r="O119" s="27">
        <f t="shared" si="6"/>
        <v>6370</v>
      </c>
      <c r="P119" s="56" t="s">
        <v>488</v>
      </c>
      <c r="Q119" s="56" t="s">
        <v>446</v>
      </c>
      <c r="R119" s="47"/>
    </row>
    <row r="120" spans="1:18" ht="13.5" customHeight="1">
      <c r="A120" s="113"/>
      <c r="B120" s="133"/>
      <c r="C120" s="113"/>
      <c r="D120" s="26" t="s">
        <v>291</v>
      </c>
      <c r="E120" s="26" t="s">
        <v>298</v>
      </c>
      <c r="F120" s="26" t="s">
        <v>18</v>
      </c>
      <c r="G120" s="51" t="s">
        <v>282</v>
      </c>
      <c r="H120" s="26">
        <v>1</v>
      </c>
      <c r="I120" s="51">
        <v>9100</v>
      </c>
      <c r="J120" s="27">
        <f t="shared" si="5"/>
        <v>9100</v>
      </c>
      <c r="K120" s="52">
        <f t="shared" si="9"/>
        <v>2730</v>
      </c>
      <c r="L120" s="52"/>
      <c r="M120" s="52"/>
      <c r="N120" s="52"/>
      <c r="O120" s="27">
        <f t="shared" si="6"/>
        <v>6370</v>
      </c>
      <c r="P120" s="56" t="s">
        <v>488</v>
      </c>
      <c r="Q120" s="56" t="s">
        <v>446</v>
      </c>
      <c r="R120" s="47"/>
    </row>
    <row r="121" spans="1:18" ht="13.5" customHeight="1">
      <c r="A121" s="113"/>
      <c r="B121" s="133"/>
      <c r="C121" s="113"/>
      <c r="D121" s="26" t="s">
        <v>293</v>
      </c>
      <c r="E121" s="26" t="s">
        <v>299</v>
      </c>
      <c r="F121" s="26" t="s">
        <v>18</v>
      </c>
      <c r="G121" s="51" t="s">
        <v>282</v>
      </c>
      <c r="H121" s="26">
        <v>1</v>
      </c>
      <c r="I121" s="51">
        <v>9100</v>
      </c>
      <c r="J121" s="27">
        <f t="shared" si="5"/>
        <v>9100</v>
      </c>
      <c r="K121" s="52">
        <f t="shared" si="9"/>
        <v>2730</v>
      </c>
      <c r="L121" s="52"/>
      <c r="M121" s="52"/>
      <c r="N121" s="52"/>
      <c r="O121" s="27">
        <f t="shared" si="6"/>
        <v>6370</v>
      </c>
      <c r="P121" s="56" t="s">
        <v>488</v>
      </c>
      <c r="Q121" s="56" t="s">
        <v>446</v>
      </c>
      <c r="R121" s="47"/>
    </row>
    <row r="122" spans="1:18" ht="13.5" customHeight="1">
      <c r="A122" s="113"/>
      <c r="B122" s="133"/>
      <c r="C122" s="113"/>
      <c r="D122" s="26" t="s">
        <v>294</v>
      </c>
      <c r="E122" s="26" t="s">
        <v>300</v>
      </c>
      <c r="F122" s="26" t="s">
        <v>18</v>
      </c>
      <c r="G122" s="51" t="s">
        <v>282</v>
      </c>
      <c r="H122" s="26">
        <v>1</v>
      </c>
      <c r="I122" s="51">
        <v>10600</v>
      </c>
      <c r="J122" s="27">
        <f t="shared" si="5"/>
        <v>10600</v>
      </c>
      <c r="K122" s="52">
        <f t="shared" si="9"/>
        <v>3180</v>
      </c>
      <c r="L122" s="52"/>
      <c r="M122" s="52"/>
      <c r="N122" s="52"/>
      <c r="O122" s="27">
        <f t="shared" si="6"/>
        <v>7420</v>
      </c>
      <c r="P122" s="56" t="s">
        <v>488</v>
      </c>
      <c r="Q122" s="56" t="s">
        <v>446</v>
      </c>
      <c r="R122" s="47"/>
    </row>
    <row r="123" spans="1:18" ht="13.5" customHeight="1">
      <c r="A123" s="113"/>
      <c r="B123" s="133"/>
      <c r="C123" s="113"/>
      <c r="D123" s="26" t="s">
        <v>301</v>
      </c>
      <c r="E123" s="26" t="s">
        <v>304</v>
      </c>
      <c r="F123" s="26" t="s">
        <v>18</v>
      </c>
      <c r="G123" s="51" t="s">
        <v>282</v>
      </c>
      <c r="H123" s="26">
        <v>1</v>
      </c>
      <c r="I123" s="51">
        <v>14800</v>
      </c>
      <c r="J123" s="27">
        <f t="shared" si="5"/>
        <v>14800</v>
      </c>
      <c r="K123" s="52">
        <f t="shared" si="9"/>
        <v>4440</v>
      </c>
      <c r="L123" s="52"/>
      <c r="M123" s="52"/>
      <c r="N123" s="52"/>
      <c r="O123" s="27">
        <f t="shared" si="6"/>
        <v>10360</v>
      </c>
      <c r="P123" s="56" t="s">
        <v>488</v>
      </c>
      <c r="Q123" s="56" t="s">
        <v>446</v>
      </c>
      <c r="R123" s="47"/>
    </row>
    <row r="124" spans="1:18" ht="13.5" customHeight="1">
      <c r="A124" s="113"/>
      <c r="B124" s="133"/>
      <c r="C124" s="113"/>
      <c r="D124" s="26" t="s">
        <v>302</v>
      </c>
      <c r="E124" s="26" t="s">
        <v>305</v>
      </c>
      <c r="F124" s="26" t="s">
        <v>18</v>
      </c>
      <c r="G124" s="51" t="s">
        <v>282</v>
      </c>
      <c r="H124" s="26">
        <v>1</v>
      </c>
      <c r="I124" s="51">
        <v>14800</v>
      </c>
      <c r="J124" s="27">
        <f t="shared" si="5"/>
        <v>14800</v>
      </c>
      <c r="K124" s="52">
        <f t="shared" si="9"/>
        <v>4440</v>
      </c>
      <c r="L124" s="52"/>
      <c r="M124" s="52"/>
      <c r="N124" s="52"/>
      <c r="O124" s="27">
        <f t="shared" si="6"/>
        <v>10360</v>
      </c>
      <c r="P124" s="56" t="s">
        <v>488</v>
      </c>
      <c r="Q124" s="56" t="s">
        <v>446</v>
      </c>
      <c r="R124" s="47"/>
    </row>
    <row r="125" spans="1:18" ht="13.5" customHeight="1">
      <c r="A125" s="113"/>
      <c r="B125" s="133"/>
      <c r="C125" s="113"/>
      <c r="D125" s="26" t="s">
        <v>303</v>
      </c>
      <c r="E125" s="26" t="s">
        <v>306</v>
      </c>
      <c r="F125" s="26" t="s">
        <v>18</v>
      </c>
      <c r="G125" s="51" t="s">
        <v>282</v>
      </c>
      <c r="H125" s="26">
        <v>1</v>
      </c>
      <c r="I125" s="51">
        <v>18800</v>
      </c>
      <c r="J125" s="27">
        <f t="shared" si="5"/>
        <v>18800</v>
      </c>
      <c r="K125" s="52">
        <f t="shared" si="9"/>
        <v>5640</v>
      </c>
      <c r="L125" s="52"/>
      <c r="M125" s="52"/>
      <c r="N125" s="52"/>
      <c r="O125" s="27">
        <f t="shared" si="6"/>
        <v>13160</v>
      </c>
      <c r="P125" s="56" t="s">
        <v>488</v>
      </c>
      <c r="Q125" s="56" t="s">
        <v>446</v>
      </c>
      <c r="R125" s="47"/>
    </row>
    <row r="126" spans="1:18" ht="13.5" customHeight="1">
      <c r="A126" s="113"/>
      <c r="B126" s="133"/>
      <c r="C126" s="113"/>
      <c r="D126" s="26" t="s">
        <v>307</v>
      </c>
      <c r="E126" s="26" t="s">
        <v>310</v>
      </c>
      <c r="F126" s="26" t="s">
        <v>18</v>
      </c>
      <c r="G126" s="51" t="s">
        <v>282</v>
      </c>
      <c r="H126" s="26">
        <v>1</v>
      </c>
      <c r="I126" s="51">
        <v>11300</v>
      </c>
      <c r="J126" s="27">
        <f t="shared" si="5"/>
        <v>11300</v>
      </c>
      <c r="K126" s="52">
        <f t="shared" si="9"/>
        <v>3390</v>
      </c>
      <c r="L126" s="52"/>
      <c r="M126" s="52"/>
      <c r="N126" s="52"/>
      <c r="O126" s="27">
        <f t="shared" si="6"/>
        <v>7910</v>
      </c>
      <c r="P126" s="56" t="s">
        <v>488</v>
      </c>
      <c r="Q126" s="56" t="s">
        <v>446</v>
      </c>
      <c r="R126" s="47"/>
    </row>
    <row r="127" spans="1:18" ht="13.5" customHeight="1">
      <c r="A127" s="113"/>
      <c r="B127" s="133"/>
      <c r="C127" s="113"/>
      <c r="D127" s="26" t="s">
        <v>308</v>
      </c>
      <c r="E127" s="26" t="s">
        <v>311</v>
      </c>
      <c r="F127" s="26" t="s">
        <v>18</v>
      </c>
      <c r="G127" s="51" t="s">
        <v>282</v>
      </c>
      <c r="H127" s="26">
        <v>1</v>
      </c>
      <c r="I127" s="51">
        <v>10600</v>
      </c>
      <c r="J127" s="27">
        <f t="shared" si="5"/>
        <v>10600</v>
      </c>
      <c r="K127" s="52">
        <f t="shared" si="9"/>
        <v>3180</v>
      </c>
      <c r="L127" s="52"/>
      <c r="M127" s="52"/>
      <c r="N127" s="52"/>
      <c r="O127" s="27">
        <f t="shared" si="6"/>
        <v>7420</v>
      </c>
      <c r="P127" s="56" t="s">
        <v>488</v>
      </c>
      <c r="Q127" s="56" t="s">
        <v>446</v>
      </c>
      <c r="R127" s="47"/>
    </row>
    <row r="128" spans="1:18" ht="13.5" customHeight="1">
      <c r="A128" s="113"/>
      <c r="B128" s="133"/>
      <c r="C128" s="113"/>
      <c r="D128" s="26" t="s">
        <v>309</v>
      </c>
      <c r="E128" s="26" t="s">
        <v>312</v>
      </c>
      <c r="F128" s="26" t="s">
        <v>18</v>
      </c>
      <c r="G128" s="51" t="s">
        <v>282</v>
      </c>
      <c r="H128" s="26">
        <v>1</v>
      </c>
      <c r="I128" s="51">
        <v>10600</v>
      </c>
      <c r="J128" s="27">
        <f t="shared" si="5"/>
        <v>10600</v>
      </c>
      <c r="K128" s="52">
        <f t="shared" si="9"/>
        <v>3180</v>
      </c>
      <c r="L128" s="52"/>
      <c r="M128" s="52"/>
      <c r="N128" s="52"/>
      <c r="O128" s="27">
        <f t="shared" si="6"/>
        <v>7420</v>
      </c>
      <c r="P128" s="56" t="s">
        <v>488</v>
      </c>
      <c r="Q128" s="56" t="s">
        <v>446</v>
      </c>
      <c r="R128" s="47"/>
    </row>
    <row r="129" spans="1:18" ht="59" customHeight="1">
      <c r="A129" s="113"/>
      <c r="B129" s="133"/>
      <c r="C129" s="113"/>
      <c r="D129" s="26" t="s">
        <v>492</v>
      </c>
      <c r="E129" s="26" t="s">
        <v>493</v>
      </c>
      <c r="F129" s="26" t="s">
        <v>494</v>
      </c>
      <c r="G129" s="51" t="s">
        <v>495</v>
      </c>
      <c r="H129" s="26"/>
      <c r="I129" s="51"/>
      <c r="J129" s="27">
        <v>82500</v>
      </c>
      <c r="K129" s="52">
        <f>J129</f>
        <v>82500</v>
      </c>
      <c r="L129" s="52"/>
      <c r="M129" s="52"/>
      <c r="N129" s="52"/>
      <c r="O129" s="27">
        <f t="shared" ref="O129" si="10">M129*N129</f>
        <v>0</v>
      </c>
      <c r="P129" s="70" t="s">
        <v>496</v>
      </c>
      <c r="Q129" s="71" t="s">
        <v>497</v>
      </c>
      <c r="R129" s="68" t="s">
        <v>498</v>
      </c>
    </row>
    <row r="130" spans="1:18" ht="13.5" customHeight="1">
      <c r="A130" s="113"/>
      <c r="B130" s="133"/>
      <c r="C130" s="113"/>
      <c r="D130" s="26"/>
      <c r="E130" s="26"/>
      <c r="F130" s="26"/>
      <c r="G130" s="49"/>
      <c r="H130" s="26"/>
      <c r="I130" s="51"/>
      <c r="J130" s="27">
        <f t="shared" si="5"/>
        <v>0</v>
      </c>
      <c r="K130" s="52"/>
      <c r="L130" s="52"/>
      <c r="M130" s="52"/>
      <c r="N130" s="52"/>
      <c r="O130" s="27">
        <f t="shared" ref="O130" si="11">M130*N130</f>
        <v>0</v>
      </c>
      <c r="P130" s="52"/>
      <c r="Q130" s="52"/>
      <c r="R130" s="47"/>
    </row>
    <row r="131" spans="1:18" ht="13.5" customHeight="1">
      <c r="A131" s="113"/>
      <c r="B131" s="133"/>
      <c r="C131" s="113"/>
      <c r="D131" s="103" t="s">
        <v>383</v>
      </c>
      <c r="E131" s="104"/>
      <c r="F131" s="104"/>
      <c r="G131" s="104"/>
      <c r="H131" s="105"/>
      <c r="I131" s="49"/>
      <c r="J131" s="31">
        <f>SUM(J17:J130)</f>
        <v>1626500</v>
      </c>
      <c r="K131" s="52"/>
      <c r="L131" s="52"/>
      <c r="M131" s="52"/>
      <c r="N131" s="52"/>
      <c r="O131" s="31">
        <f>SUM(O17:O130)</f>
        <v>1020800</v>
      </c>
      <c r="P131" s="52"/>
      <c r="Q131" s="52"/>
      <c r="R131" s="47"/>
    </row>
    <row r="132" spans="1:18" ht="13.5" customHeight="1">
      <c r="A132" s="113"/>
      <c r="B132" s="133"/>
      <c r="C132" s="113"/>
      <c r="D132" s="26" t="s">
        <v>541</v>
      </c>
      <c r="E132" s="26" t="s">
        <v>545</v>
      </c>
      <c r="F132" s="26" t="s">
        <v>57</v>
      </c>
      <c r="G132" s="49" t="s">
        <v>539</v>
      </c>
      <c r="H132" s="26">
        <v>1</v>
      </c>
      <c r="I132" s="49">
        <v>63279.999999999993</v>
      </c>
      <c r="J132" s="27">
        <f t="shared" ref="J132:J148" si="12">H132*I132</f>
        <v>63279.999999999993</v>
      </c>
      <c r="K132" s="52">
        <f>J132*0.5</f>
        <v>31639.999999999996</v>
      </c>
      <c r="L132" s="52"/>
      <c r="M132" s="52"/>
      <c r="N132" s="52"/>
      <c r="O132" s="27">
        <f t="shared" ref="O132:O148" si="13">J132-K132-L132-M132-N132</f>
        <v>31639.999999999996</v>
      </c>
      <c r="P132" s="52" t="s">
        <v>540</v>
      </c>
      <c r="Q132" s="52"/>
      <c r="R132" s="47"/>
    </row>
    <row r="133" spans="1:18" ht="13.5" customHeight="1">
      <c r="A133" s="113"/>
      <c r="B133" s="133"/>
      <c r="C133" s="113"/>
      <c r="D133" s="26" t="s">
        <v>542</v>
      </c>
      <c r="E133" s="26" t="s">
        <v>546</v>
      </c>
      <c r="F133" s="26" t="s">
        <v>57</v>
      </c>
      <c r="G133" s="49" t="s">
        <v>539</v>
      </c>
      <c r="H133" s="26">
        <v>1</v>
      </c>
      <c r="I133" s="49">
        <v>65540</v>
      </c>
      <c r="J133" s="27">
        <f t="shared" si="12"/>
        <v>65540</v>
      </c>
      <c r="K133" s="52">
        <f t="shared" ref="K133:K147" si="14">J133*0.5</f>
        <v>32770</v>
      </c>
      <c r="L133" s="52"/>
      <c r="M133" s="52"/>
      <c r="N133" s="52"/>
      <c r="O133" s="27">
        <f t="shared" si="13"/>
        <v>32770</v>
      </c>
      <c r="P133" s="52" t="s">
        <v>540</v>
      </c>
      <c r="Q133" s="52"/>
      <c r="R133" s="47"/>
    </row>
    <row r="134" spans="1:18" ht="13.5" customHeight="1">
      <c r="A134" s="113"/>
      <c r="B134" s="133"/>
      <c r="C134" s="113"/>
      <c r="D134" s="26" t="s">
        <v>543</v>
      </c>
      <c r="E134" s="26" t="s">
        <v>547</v>
      </c>
      <c r="F134" s="26" t="s">
        <v>57</v>
      </c>
      <c r="G134" s="49" t="s">
        <v>539</v>
      </c>
      <c r="H134" s="26">
        <v>1</v>
      </c>
      <c r="I134" s="49">
        <v>107349.99999999999</v>
      </c>
      <c r="J134" s="27">
        <f t="shared" si="12"/>
        <v>107349.99999999999</v>
      </c>
      <c r="K134" s="52">
        <f t="shared" si="14"/>
        <v>53674.999999999993</v>
      </c>
      <c r="L134" s="52"/>
      <c r="M134" s="52"/>
      <c r="N134" s="52"/>
      <c r="O134" s="27">
        <f t="shared" si="13"/>
        <v>53674.999999999993</v>
      </c>
      <c r="P134" s="52" t="s">
        <v>540</v>
      </c>
      <c r="Q134" s="52"/>
      <c r="R134" s="47"/>
    </row>
    <row r="135" spans="1:18" ht="13.5" customHeight="1">
      <c r="A135" s="113"/>
      <c r="B135" s="133"/>
      <c r="C135" s="113"/>
      <c r="D135" s="26" t="s">
        <v>544</v>
      </c>
      <c r="E135" s="26" t="s">
        <v>548</v>
      </c>
      <c r="F135" s="26" t="s">
        <v>57</v>
      </c>
      <c r="G135" s="49" t="s">
        <v>539</v>
      </c>
      <c r="H135" s="26">
        <v>1</v>
      </c>
      <c r="I135" s="49">
        <v>67800</v>
      </c>
      <c r="J135" s="27">
        <f t="shared" si="12"/>
        <v>67800</v>
      </c>
      <c r="K135" s="52">
        <f t="shared" si="14"/>
        <v>33900</v>
      </c>
      <c r="L135" s="52"/>
      <c r="M135" s="52"/>
      <c r="N135" s="52"/>
      <c r="O135" s="27">
        <f t="shared" si="13"/>
        <v>33900</v>
      </c>
      <c r="P135" s="52" t="s">
        <v>540</v>
      </c>
      <c r="Q135" s="52"/>
      <c r="R135" s="47"/>
    </row>
    <row r="136" spans="1:18" ht="25" customHeight="1">
      <c r="A136" s="113"/>
      <c r="B136" s="133"/>
      <c r="C136" s="113"/>
      <c r="D136" s="26" t="s">
        <v>550</v>
      </c>
      <c r="E136" s="26" t="s">
        <v>549</v>
      </c>
      <c r="F136" s="26" t="s">
        <v>57</v>
      </c>
      <c r="G136" s="49" t="s">
        <v>539</v>
      </c>
      <c r="H136" s="26">
        <v>1</v>
      </c>
      <c r="I136" s="49">
        <v>79099.999999999985</v>
      </c>
      <c r="J136" s="27">
        <f t="shared" si="12"/>
        <v>79099.999999999985</v>
      </c>
      <c r="K136" s="52">
        <f t="shared" si="14"/>
        <v>39549.999999999993</v>
      </c>
      <c r="L136" s="52"/>
      <c r="M136" s="52"/>
      <c r="N136" s="52"/>
      <c r="O136" s="27">
        <f t="shared" si="13"/>
        <v>39549.999999999993</v>
      </c>
      <c r="P136" s="52" t="s">
        <v>540</v>
      </c>
      <c r="Q136" s="52"/>
      <c r="R136" s="47"/>
    </row>
    <row r="137" spans="1:18" ht="13.5" customHeight="1">
      <c r="A137" s="113"/>
      <c r="B137" s="133"/>
      <c r="C137" s="113"/>
      <c r="D137" s="26" t="s">
        <v>551</v>
      </c>
      <c r="E137" s="26" t="s">
        <v>561</v>
      </c>
      <c r="F137" s="26" t="s">
        <v>57</v>
      </c>
      <c r="G137" s="49" t="s">
        <v>573</v>
      </c>
      <c r="H137" s="26">
        <v>1</v>
      </c>
      <c r="I137" s="49">
        <v>139329</v>
      </c>
      <c r="J137" s="27">
        <f t="shared" si="12"/>
        <v>139329</v>
      </c>
      <c r="K137" s="52">
        <f t="shared" si="14"/>
        <v>69664.5</v>
      </c>
      <c r="L137" s="52"/>
      <c r="M137" s="52"/>
      <c r="N137" s="52"/>
      <c r="O137" s="27">
        <f t="shared" si="13"/>
        <v>69664.5</v>
      </c>
      <c r="P137" s="52" t="s">
        <v>540</v>
      </c>
      <c r="Q137" s="52"/>
      <c r="R137" s="47"/>
    </row>
    <row r="138" spans="1:18" ht="13.5" customHeight="1">
      <c r="A138" s="113"/>
      <c r="B138" s="133"/>
      <c r="C138" s="113"/>
      <c r="D138" s="26" t="s">
        <v>552</v>
      </c>
      <c r="E138" s="26" t="s">
        <v>562</v>
      </c>
      <c r="F138" s="26" t="s">
        <v>57</v>
      </c>
      <c r="G138" s="49" t="s">
        <v>573</v>
      </c>
      <c r="H138" s="26">
        <v>1</v>
      </c>
      <c r="I138" s="49">
        <v>80681.999999999985</v>
      </c>
      <c r="J138" s="27">
        <f t="shared" si="12"/>
        <v>80681.999999999985</v>
      </c>
      <c r="K138" s="52">
        <f t="shared" si="14"/>
        <v>40340.999999999993</v>
      </c>
      <c r="L138" s="52"/>
      <c r="M138" s="52"/>
      <c r="N138" s="52"/>
      <c r="O138" s="27">
        <f t="shared" si="13"/>
        <v>40340.999999999993</v>
      </c>
      <c r="P138" s="52" t="s">
        <v>540</v>
      </c>
      <c r="Q138" s="52"/>
      <c r="R138" s="47"/>
    </row>
    <row r="139" spans="1:18" ht="13.5" customHeight="1">
      <c r="A139" s="113"/>
      <c r="B139" s="133"/>
      <c r="C139" s="113"/>
      <c r="D139" s="26" t="s">
        <v>553</v>
      </c>
      <c r="E139" s="26" t="s">
        <v>563</v>
      </c>
      <c r="F139" s="26" t="s">
        <v>57</v>
      </c>
      <c r="G139" s="49" t="s">
        <v>573</v>
      </c>
      <c r="H139" s="26">
        <v>1</v>
      </c>
      <c r="I139" s="49">
        <v>136391</v>
      </c>
      <c r="J139" s="27">
        <f t="shared" si="12"/>
        <v>136391</v>
      </c>
      <c r="K139" s="52">
        <f t="shared" si="14"/>
        <v>68195.5</v>
      </c>
      <c r="L139" s="52"/>
      <c r="M139" s="52"/>
      <c r="N139" s="52"/>
      <c r="O139" s="27">
        <f t="shared" si="13"/>
        <v>68195.5</v>
      </c>
      <c r="P139" s="52" t="s">
        <v>540</v>
      </c>
      <c r="Q139" s="52"/>
      <c r="R139" s="47"/>
    </row>
    <row r="140" spans="1:18" ht="13.5" customHeight="1">
      <c r="A140" s="113"/>
      <c r="B140" s="133"/>
      <c r="C140" s="113"/>
      <c r="D140" s="26" t="s">
        <v>554</v>
      </c>
      <c r="E140" s="26" t="s">
        <v>564</v>
      </c>
      <c r="F140" s="26" t="s">
        <v>57</v>
      </c>
      <c r="G140" s="49" t="s">
        <v>573</v>
      </c>
      <c r="H140" s="26">
        <v>1</v>
      </c>
      <c r="I140" s="49">
        <v>84523.999999999985</v>
      </c>
      <c r="J140" s="27">
        <f t="shared" si="12"/>
        <v>84523.999999999985</v>
      </c>
      <c r="K140" s="52">
        <f t="shared" si="14"/>
        <v>42261.999999999993</v>
      </c>
      <c r="L140" s="52"/>
      <c r="M140" s="52"/>
      <c r="N140" s="52"/>
      <c r="O140" s="27">
        <f t="shared" si="13"/>
        <v>42261.999999999993</v>
      </c>
      <c r="P140" s="52" t="s">
        <v>540</v>
      </c>
      <c r="Q140" s="52"/>
      <c r="R140" s="47"/>
    </row>
    <row r="141" spans="1:18" ht="13.5" customHeight="1">
      <c r="A141" s="113"/>
      <c r="B141" s="133"/>
      <c r="C141" s="113"/>
      <c r="D141" s="26" t="s">
        <v>555</v>
      </c>
      <c r="E141" s="26" t="s">
        <v>565</v>
      </c>
      <c r="F141" s="26" t="s">
        <v>57</v>
      </c>
      <c r="G141" s="49" t="s">
        <v>573</v>
      </c>
      <c r="H141" s="26">
        <v>1</v>
      </c>
      <c r="I141" s="49">
        <v>39888.999999999993</v>
      </c>
      <c r="J141" s="27">
        <f t="shared" si="12"/>
        <v>39888.999999999993</v>
      </c>
      <c r="K141" s="52">
        <f t="shared" si="14"/>
        <v>19944.499999999996</v>
      </c>
      <c r="L141" s="52"/>
      <c r="M141" s="52"/>
      <c r="N141" s="52"/>
      <c r="O141" s="27">
        <f t="shared" si="13"/>
        <v>19944.499999999996</v>
      </c>
      <c r="P141" s="52" t="s">
        <v>540</v>
      </c>
      <c r="Q141" s="52"/>
      <c r="R141" s="47"/>
    </row>
    <row r="142" spans="1:18" ht="13.5" customHeight="1">
      <c r="A142" s="113"/>
      <c r="B142" s="133"/>
      <c r="C142" s="113"/>
      <c r="D142" s="26" t="s">
        <v>556</v>
      </c>
      <c r="E142" s="26" t="s">
        <v>566</v>
      </c>
      <c r="F142" s="26" t="s">
        <v>57</v>
      </c>
      <c r="G142" s="49" t="s">
        <v>573</v>
      </c>
      <c r="H142" s="26">
        <v>1</v>
      </c>
      <c r="I142" s="49">
        <v>20339.999999999996</v>
      </c>
      <c r="J142" s="27">
        <f t="shared" si="12"/>
        <v>20339.999999999996</v>
      </c>
      <c r="K142" s="52">
        <f t="shared" si="14"/>
        <v>10169.999999999998</v>
      </c>
      <c r="L142" s="52"/>
      <c r="M142" s="52"/>
      <c r="N142" s="52"/>
      <c r="O142" s="27">
        <f t="shared" si="13"/>
        <v>10169.999999999998</v>
      </c>
      <c r="P142" s="52" t="s">
        <v>540</v>
      </c>
      <c r="Q142" s="52"/>
      <c r="R142" s="47"/>
    </row>
    <row r="143" spans="1:18" ht="13.5" customHeight="1">
      <c r="A143" s="113"/>
      <c r="B143" s="133"/>
      <c r="C143" s="113"/>
      <c r="D143" s="26" t="s">
        <v>557</v>
      </c>
      <c r="E143" s="26" t="s">
        <v>567</v>
      </c>
      <c r="F143" s="26" t="s">
        <v>57</v>
      </c>
      <c r="G143" s="49" t="s">
        <v>573</v>
      </c>
      <c r="H143" s="26">
        <v>1</v>
      </c>
      <c r="I143" s="49">
        <v>80681.999999999985</v>
      </c>
      <c r="J143" s="27">
        <f t="shared" si="12"/>
        <v>80681.999999999985</v>
      </c>
      <c r="K143" s="52">
        <f t="shared" si="14"/>
        <v>40340.999999999993</v>
      </c>
      <c r="L143" s="52"/>
      <c r="M143" s="52"/>
      <c r="N143" s="52"/>
      <c r="O143" s="27">
        <f t="shared" si="13"/>
        <v>40340.999999999993</v>
      </c>
      <c r="P143" s="52" t="s">
        <v>540</v>
      </c>
      <c r="Q143" s="52"/>
      <c r="R143" s="47"/>
    </row>
    <row r="144" spans="1:18" ht="13.5" customHeight="1">
      <c r="A144" s="113"/>
      <c r="B144" s="133"/>
      <c r="C144" s="113"/>
      <c r="D144" s="26" t="s">
        <v>558</v>
      </c>
      <c r="E144" s="26" t="s">
        <v>568</v>
      </c>
      <c r="F144" s="26" t="s">
        <v>57</v>
      </c>
      <c r="G144" s="49" t="s">
        <v>573</v>
      </c>
      <c r="H144" s="26">
        <v>1</v>
      </c>
      <c r="I144" s="49">
        <v>78647.999999999985</v>
      </c>
      <c r="J144" s="27">
        <f t="shared" si="12"/>
        <v>78647.999999999985</v>
      </c>
      <c r="K144" s="52">
        <f t="shared" si="14"/>
        <v>39323.999999999993</v>
      </c>
      <c r="L144" s="52"/>
      <c r="M144" s="52"/>
      <c r="N144" s="52"/>
      <c r="O144" s="27">
        <f t="shared" si="13"/>
        <v>39323.999999999993</v>
      </c>
      <c r="P144" s="52" t="s">
        <v>540</v>
      </c>
      <c r="Q144" s="52"/>
      <c r="R144" s="47"/>
    </row>
    <row r="145" spans="1:18" ht="13.5" customHeight="1">
      <c r="A145" s="113"/>
      <c r="B145" s="133"/>
      <c r="C145" s="113"/>
      <c r="D145" s="26" t="s">
        <v>559</v>
      </c>
      <c r="E145" s="26" t="s">
        <v>569</v>
      </c>
      <c r="F145" s="26" t="s">
        <v>57</v>
      </c>
      <c r="G145" s="49" t="s">
        <v>573</v>
      </c>
      <c r="H145" s="26">
        <v>1</v>
      </c>
      <c r="I145" s="49">
        <v>84523.999999999985</v>
      </c>
      <c r="J145" s="27">
        <f t="shared" si="12"/>
        <v>84523.999999999985</v>
      </c>
      <c r="K145" s="52">
        <f t="shared" si="14"/>
        <v>42261.999999999993</v>
      </c>
      <c r="L145" s="52"/>
      <c r="M145" s="52"/>
      <c r="N145" s="52"/>
      <c r="O145" s="27">
        <f t="shared" si="13"/>
        <v>42261.999999999993</v>
      </c>
      <c r="P145" s="52" t="s">
        <v>540</v>
      </c>
      <c r="Q145" s="52"/>
      <c r="R145" s="47"/>
    </row>
    <row r="146" spans="1:18" ht="13.5" customHeight="1">
      <c r="A146" s="113"/>
      <c r="B146" s="133"/>
      <c r="C146" s="113"/>
      <c r="D146" s="26" t="s">
        <v>560</v>
      </c>
      <c r="E146" s="26" t="s">
        <v>570</v>
      </c>
      <c r="F146" s="26" t="s">
        <v>57</v>
      </c>
      <c r="G146" s="49" t="s">
        <v>573</v>
      </c>
      <c r="H146" s="26">
        <v>1</v>
      </c>
      <c r="I146" s="49">
        <v>81359.999999999985</v>
      </c>
      <c r="J146" s="27">
        <f t="shared" si="12"/>
        <v>81359.999999999985</v>
      </c>
      <c r="K146" s="52">
        <f t="shared" si="14"/>
        <v>40679.999999999993</v>
      </c>
      <c r="L146" s="52"/>
      <c r="M146" s="52"/>
      <c r="N146" s="52"/>
      <c r="O146" s="27">
        <f t="shared" si="13"/>
        <v>40679.999999999993</v>
      </c>
      <c r="P146" s="52" t="s">
        <v>540</v>
      </c>
      <c r="Q146" s="52"/>
      <c r="R146" s="47"/>
    </row>
    <row r="147" spans="1:18" ht="26" customHeight="1">
      <c r="A147" s="113"/>
      <c r="B147" s="133"/>
      <c r="C147" s="113"/>
      <c r="D147" s="26" t="s">
        <v>572</v>
      </c>
      <c r="E147" s="26" t="s">
        <v>571</v>
      </c>
      <c r="F147" s="26" t="s">
        <v>57</v>
      </c>
      <c r="G147" s="49" t="s">
        <v>573</v>
      </c>
      <c r="H147" s="26">
        <v>1</v>
      </c>
      <c r="I147" s="49">
        <v>222609.99999999997</v>
      </c>
      <c r="J147" s="27">
        <f t="shared" si="12"/>
        <v>222609.99999999997</v>
      </c>
      <c r="K147" s="52">
        <f t="shared" si="14"/>
        <v>111304.99999999999</v>
      </c>
      <c r="L147" s="52"/>
      <c r="M147" s="52"/>
      <c r="N147" s="52"/>
      <c r="O147" s="27">
        <f t="shared" si="13"/>
        <v>111304.99999999999</v>
      </c>
      <c r="P147" s="52" t="s">
        <v>540</v>
      </c>
      <c r="Q147" s="52"/>
      <c r="R147" s="47"/>
    </row>
    <row r="148" spans="1:18" ht="13.5" customHeight="1">
      <c r="A148" s="113"/>
      <c r="B148" s="133"/>
      <c r="C148" s="113"/>
      <c r="D148" s="26"/>
      <c r="E148" s="26"/>
      <c r="F148" s="26"/>
      <c r="G148" s="49"/>
      <c r="H148" s="26"/>
      <c r="I148" s="49"/>
      <c r="J148" s="27">
        <f t="shared" si="12"/>
        <v>0</v>
      </c>
      <c r="K148" s="52"/>
      <c r="L148" s="52"/>
      <c r="M148" s="52"/>
      <c r="N148" s="52"/>
      <c r="O148" s="27">
        <f t="shared" si="13"/>
        <v>0</v>
      </c>
      <c r="P148" s="52"/>
      <c r="Q148" s="52"/>
      <c r="R148" s="47"/>
    </row>
    <row r="149" spans="1:18" ht="13.5" customHeight="1">
      <c r="A149" s="113"/>
      <c r="B149" s="133"/>
      <c r="C149" s="113"/>
      <c r="D149" s="103" t="s">
        <v>383</v>
      </c>
      <c r="E149" s="104"/>
      <c r="F149" s="104"/>
      <c r="G149" s="104"/>
      <c r="H149" s="105"/>
      <c r="I149" s="49"/>
      <c r="J149" s="31">
        <f>SUM(J132:J148)</f>
        <v>1432049</v>
      </c>
      <c r="K149" s="52"/>
      <c r="L149" s="52"/>
      <c r="M149" s="52"/>
      <c r="N149" s="52"/>
      <c r="O149" s="31">
        <f>SUM(O132:O148)</f>
        <v>716024.5</v>
      </c>
      <c r="P149" s="52"/>
      <c r="Q149" s="52"/>
      <c r="R149" s="47"/>
    </row>
    <row r="150" spans="1:18" ht="13.5" customHeight="1">
      <c r="A150" s="113"/>
      <c r="B150" s="133"/>
      <c r="C150" s="113"/>
      <c r="D150" s="26" t="s">
        <v>430</v>
      </c>
      <c r="E150" s="26" t="s">
        <v>411</v>
      </c>
      <c r="F150" s="26" t="s">
        <v>55</v>
      </c>
      <c r="G150" s="59" t="s">
        <v>442</v>
      </c>
      <c r="H150" s="26">
        <v>1</v>
      </c>
      <c r="I150" s="51">
        <v>37000</v>
      </c>
      <c r="J150" s="32">
        <f t="shared" ref="J150:J160" si="15">H150*I150</f>
        <v>37000</v>
      </c>
      <c r="K150" s="56">
        <f>J150*0.5</f>
        <v>18500</v>
      </c>
      <c r="L150" s="56"/>
      <c r="M150" s="56"/>
      <c r="N150" s="56"/>
      <c r="O150" s="32">
        <f t="shared" ref="O150:O160" si="16">J150-K150-L150-M150-N150</f>
        <v>18500</v>
      </c>
      <c r="P150" s="69">
        <v>44671</v>
      </c>
      <c r="Q150" s="56" t="s">
        <v>450</v>
      </c>
      <c r="R150" s="44"/>
    </row>
    <row r="151" spans="1:18" ht="13.5" customHeight="1">
      <c r="A151" s="113"/>
      <c r="B151" s="133"/>
      <c r="C151" s="113"/>
      <c r="D151" s="39" t="s">
        <v>412</v>
      </c>
      <c r="E151" s="40" t="s">
        <v>413</v>
      </c>
      <c r="F151" s="26" t="s">
        <v>55</v>
      </c>
      <c r="G151" s="59" t="s">
        <v>442</v>
      </c>
      <c r="H151" s="38">
        <v>1</v>
      </c>
      <c r="I151" s="51">
        <v>47000</v>
      </c>
      <c r="J151" s="32">
        <f t="shared" si="15"/>
        <v>47000</v>
      </c>
      <c r="K151" s="56">
        <f t="shared" ref="K151:K159" si="17">J151*0.5</f>
        <v>23500</v>
      </c>
      <c r="L151" s="56"/>
      <c r="M151" s="56"/>
      <c r="N151" s="56"/>
      <c r="O151" s="32">
        <f t="shared" si="16"/>
        <v>23500</v>
      </c>
      <c r="P151" s="69">
        <v>44671</v>
      </c>
      <c r="Q151" s="56" t="s">
        <v>450</v>
      </c>
      <c r="R151" s="44"/>
    </row>
    <row r="152" spans="1:18" ht="13.5" customHeight="1">
      <c r="A152" s="113"/>
      <c r="B152" s="133"/>
      <c r="C152" s="113"/>
      <c r="D152" s="41" t="s">
        <v>414</v>
      </c>
      <c r="E152" s="41" t="s">
        <v>415</v>
      </c>
      <c r="F152" s="26" t="s">
        <v>55</v>
      </c>
      <c r="G152" s="59" t="s">
        <v>442</v>
      </c>
      <c r="H152" s="26">
        <v>1</v>
      </c>
      <c r="I152" s="51">
        <v>38000</v>
      </c>
      <c r="J152" s="32">
        <f t="shared" si="15"/>
        <v>38000</v>
      </c>
      <c r="K152" s="56">
        <f t="shared" si="17"/>
        <v>19000</v>
      </c>
      <c r="L152" s="57"/>
      <c r="M152" s="57"/>
      <c r="N152" s="57"/>
      <c r="O152" s="32">
        <f t="shared" si="16"/>
        <v>19000</v>
      </c>
      <c r="P152" s="69">
        <v>44671</v>
      </c>
      <c r="Q152" s="56" t="s">
        <v>450</v>
      </c>
      <c r="R152" s="44"/>
    </row>
    <row r="153" spans="1:18" ht="13.5" customHeight="1">
      <c r="A153" s="113"/>
      <c r="B153" s="133"/>
      <c r="C153" s="113"/>
      <c r="D153" s="41" t="s">
        <v>416</v>
      </c>
      <c r="E153" s="40" t="s">
        <v>417</v>
      </c>
      <c r="F153" s="26" t="s">
        <v>55</v>
      </c>
      <c r="G153" s="59" t="s">
        <v>442</v>
      </c>
      <c r="H153" s="26">
        <v>1</v>
      </c>
      <c r="I153" s="51">
        <v>38000</v>
      </c>
      <c r="J153" s="32">
        <f t="shared" si="15"/>
        <v>38000</v>
      </c>
      <c r="K153" s="56">
        <f t="shared" si="17"/>
        <v>19000</v>
      </c>
      <c r="L153" s="57"/>
      <c r="M153" s="57"/>
      <c r="N153" s="57"/>
      <c r="O153" s="32">
        <f t="shared" si="16"/>
        <v>19000</v>
      </c>
      <c r="P153" s="69">
        <v>44671</v>
      </c>
      <c r="Q153" s="56" t="s">
        <v>450</v>
      </c>
      <c r="R153" s="44"/>
    </row>
    <row r="154" spans="1:18" ht="13.5" customHeight="1">
      <c r="A154" s="113"/>
      <c r="B154" s="133"/>
      <c r="C154" s="113"/>
      <c r="D154" s="41" t="s">
        <v>418</v>
      </c>
      <c r="E154" s="40" t="s">
        <v>419</v>
      </c>
      <c r="F154" s="26" t="s">
        <v>55</v>
      </c>
      <c r="G154" s="59" t="s">
        <v>442</v>
      </c>
      <c r="H154" s="26">
        <v>1</v>
      </c>
      <c r="I154" s="51">
        <v>37000</v>
      </c>
      <c r="J154" s="32">
        <f t="shared" si="15"/>
        <v>37000</v>
      </c>
      <c r="K154" s="56">
        <f t="shared" si="17"/>
        <v>18500</v>
      </c>
      <c r="L154" s="57"/>
      <c r="M154" s="57"/>
      <c r="N154" s="57"/>
      <c r="O154" s="32">
        <f t="shared" si="16"/>
        <v>18500</v>
      </c>
      <c r="P154" s="69">
        <v>44671</v>
      </c>
      <c r="Q154" s="56" t="s">
        <v>450</v>
      </c>
      <c r="R154" s="44"/>
    </row>
    <row r="155" spans="1:18" ht="13.5" customHeight="1">
      <c r="A155" s="113"/>
      <c r="B155" s="133"/>
      <c r="C155" s="113"/>
      <c r="D155" s="41" t="s">
        <v>420</v>
      </c>
      <c r="E155" s="41" t="s">
        <v>421</v>
      </c>
      <c r="F155" s="26" t="s">
        <v>55</v>
      </c>
      <c r="G155" s="59" t="s">
        <v>442</v>
      </c>
      <c r="H155" s="26">
        <v>1</v>
      </c>
      <c r="I155" s="51">
        <v>37000</v>
      </c>
      <c r="J155" s="32">
        <f t="shared" si="15"/>
        <v>37000</v>
      </c>
      <c r="K155" s="56">
        <f t="shared" si="17"/>
        <v>18500</v>
      </c>
      <c r="L155" s="57"/>
      <c r="M155" s="57"/>
      <c r="N155" s="57"/>
      <c r="O155" s="32">
        <f t="shared" si="16"/>
        <v>18500</v>
      </c>
      <c r="P155" s="69">
        <v>44671</v>
      </c>
      <c r="Q155" s="56" t="s">
        <v>450</v>
      </c>
      <c r="R155" s="44"/>
    </row>
    <row r="156" spans="1:18" ht="13.5" customHeight="1">
      <c r="A156" s="113"/>
      <c r="B156" s="133"/>
      <c r="C156" s="113"/>
      <c r="D156" s="41" t="s">
        <v>422</v>
      </c>
      <c r="E156" s="40" t="s">
        <v>423</v>
      </c>
      <c r="F156" s="26" t="s">
        <v>55</v>
      </c>
      <c r="G156" s="59" t="s">
        <v>442</v>
      </c>
      <c r="H156" s="26">
        <v>1</v>
      </c>
      <c r="I156" s="51">
        <v>37000</v>
      </c>
      <c r="J156" s="32">
        <f t="shared" si="15"/>
        <v>37000</v>
      </c>
      <c r="K156" s="56">
        <f t="shared" si="17"/>
        <v>18500</v>
      </c>
      <c r="L156" s="57"/>
      <c r="M156" s="57"/>
      <c r="N156" s="57"/>
      <c r="O156" s="32">
        <f t="shared" si="16"/>
        <v>18500</v>
      </c>
      <c r="P156" s="69">
        <v>44671</v>
      </c>
      <c r="Q156" s="56" t="s">
        <v>450</v>
      </c>
      <c r="R156" s="44"/>
    </row>
    <row r="157" spans="1:18" ht="13.5" customHeight="1">
      <c r="A157" s="113"/>
      <c r="B157" s="133"/>
      <c r="C157" s="113"/>
      <c r="D157" s="41" t="s">
        <v>424</v>
      </c>
      <c r="E157" s="40" t="s">
        <v>425</v>
      </c>
      <c r="F157" s="26" t="s">
        <v>379</v>
      </c>
      <c r="G157" s="59" t="s">
        <v>442</v>
      </c>
      <c r="H157" s="28">
        <v>1</v>
      </c>
      <c r="I157" s="51">
        <v>2500</v>
      </c>
      <c r="J157" s="32">
        <f t="shared" si="15"/>
        <v>2500</v>
      </c>
      <c r="K157" s="56">
        <f t="shared" si="17"/>
        <v>1250</v>
      </c>
      <c r="L157" s="57"/>
      <c r="M157" s="57"/>
      <c r="N157" s="57"/>
      <c r="O157" s="32">
        <f t="shared" si="16"/>
        <v>1250</v>
      </c>
      <c r="P157" s="69">
        <v>44671</v>
      </c>
      <c r="Q157" s="56" t="s">
        <v>450</v>
      </c>
      <c r="R157" s="44"/>
    </row>
    <row r="158" spans="1:18" ht="13.5" customHeight="1">
      <c r="A158" s="113"/>
      <c r="B158" s="133"/>
      <c r="C158" s="113"/>
      <c r="D158" s="41" t="s">
        <v>426</v>
      </c>
      <c r="E158" s="40" t="s">
        <v>427</v>
      </c>
      <c r="F158" s="26" t="s">
        <v>379</v>
      </c>
      <c r="G158" s="59" t="s">
        <v>442</v>
      </c>
      <c r="H158" s="28">
        <v>1</v>
      </c>
      <c r="I158" s="51">
        <v>2500</v>
      </c>
      <c r="J158" s="32">
        <f t="shared" si="15"/>
        <v>2500</v>
      </c>
      <c r="K158" s="56">
        <f t="shared" si="17"/>
        <v>1250</v>
      </c>
      <c r="L158" s="57"/>
      <c r="M158" s="57"/>
      <c r="N158" s="57"/>
      <c r="O158" s="32">
        <f t="shared" si="16"/>
        <v>1250</v>
      </c>
      <c r="P158" s="69">
        <v>44671</v>
      </c>
      <c r="Q158" s="56" t="s">
        <v>450</v>
      </c>
      <c r="R158" s="44"/>
    </row>
    <row r="159" spans="1:18" ht="13.5" customHeight="1">
      <c r="A159" s="113"/>
      <c r="B159" s="133"/>
      <c r="C159" s="113"/>
      <c r="D159" s="41" t="s">
        <v>428</v>
      </c>
      <c r="E159" s="40" t="s">
        <v>429</v>
      </c>
      <c r="F159" s="26" t="s">
        <v>379</v>
      </c>
      <c r="G159" s="59" t="s">
        <v>442</v>
      </c>
      <c r="H159" s="28">
        <v>1</v>
      </c>
      <c r="I159" s="51">
        <v>2500</v>
      </c>
      <c r="J159" s="32">
        <f t="shared" si="15"/>
        <v>2500</v>
      </c>
      <c r="K159" s="56">
        <f t="shared" si="17"/>
        <v>1250</v>
      </c>
      <c r="L159" s="57"/>
      <c r="M159" s="57"/>
      <c r="N159" s="57"/>
      <c r="O159" s="32">
        <f t="shared" si="16"/>
        <v>1250</v>
      </c>
      <c r="P159" s="69">
        <v>44671</v>
      </c>
      <c r="Q159" s="56" t="s">
        <v>450</v>
      </c>
      <c r="R159" s="44"/>
    </row>
    <row r="160" spans="1:18" ht="13.5" customHeight="1">
      <c r="A160" s="113"/>
      <c r="B160" s="133"/>
      <c r="C160" s="113"/>
      <c r="D160" s="26"/>
      <c r="E160" s="26"/>
      <c r="F160" s="26"/>
      <c r="G160" s="49"/>
      <c r="H160" s="26"/>
      <c r="I160" s="51"/>
      <c r="J160" s="32">
        <f t="shared" si="15"/>
        <v>0</v>
      </c>
      <c r="K160" s="52"/>
      <c r="L160" s="52"/>
      <c r="M160" s="52"/>
      <c r="N160" s="52"/>
      <c r="O160" s="32">
        <f t="shared" si="16"/>
        <v>0</v>
      </c>
      <c r="P160" s="56"/>
      <c r="Q160" s="56"/>
      <c r="R160" s="47"/>
    </row>
    <row r="161" spans="1:18" ht="13.5" customHeight="1">
      <c r="A161" s="113"/>
      <c r="B161" s="133"/>
      <c r="C161" s="113"/>
      <c r="D161" s="103" t="s">
        <v>383</v>
      </c>
      <c r="E161" s="104"/>
      <c r="F161" s="104"/>
      <c r="G161" s="104"/>
      <c r="H161" s="105"/>
      <c r="I161" s="49"/>
      <c r="J161" s="31">
        <f>SUM(J150:J160)</f>
        <v>278500</v>
      </c>
      <c r="K161" s="52"/>
      <c r="L161" s="52"/>
      <c r="M161" s="52"/>
      <c r="N161" s="52"/>
      <c r="O161" s="31">
        <f>SUM(O150:O160)</f>
        <v>139250</v>
      </c>
      <c r="P161" s="52"/>
      <c r="Q161" s="52"/>
      <c r="R161" s="47"/>
    </row>
    <row r="162" spans="1:18" ht="13.5" customHeight="1">
      <c r="A162" s="113"/>
      <c r="B162" s="133"/>
      <c r="C162" s="113"/>
      <c r="D162" s="26" t="s">
        <v>574</v>
      </c>
      <c r="E162" s="26" t="s">
        <v>581</v>
      </c>
      <c r="F162" s="26" t="s">
        <v>56</v>
      </c>
      <c r="G162" s="49"/>
      <c r="H162" s="26">
        <v>1</v>
      </c>
      <c r="I162" s="49">
        <v>70000</v>
      </c>
      <c r="J162" s="27">
        <f t="shared" ref="J162:J172" si="18">H162*I162</f>
        <v>70000</v>
      </c>
      <c r="K162" s="52"/>
      <c r="L162" s="52"/>
      <c r="M162" s="52"/>
      <c r="N162" s="52"/>
      <c r="O162" s="27">
        <f t="shared" ref="O162:O184" si="19">J162-K162-L162-M162-N162</f>
        <v>70000</v>
      </c>
      <c r="P162" s="52"/>
      <c r="Q162" s="52"/>
      <c r="R162" s="47"/>
    </row>
    <row r="163" spans="1:18" ht="13.5" customHeight="1">
      <c r="A163" s="113"/>
      <c r="B163" s="133"/>
      <c r="C163" s="113"/>
      <c r="D163" s="26" t="s">
        <v>575</v>
      </c>
      <c r="E163" s="26" t="s">
        <v>582</v>
      </c>
      <c r="F163" s="26" t="s">
        <v>56</v>
      </c>
      <c r="G163" s="49"/>
      <c r="H163" s="26">
        <v>1</v>
      </c>
      <c r="I163" s="49">
        <v>28700</v>
      </c>
      <c r="J163" s="27">
        <f t="shared" si="18"/>
        <v>28700</v>
      </c>
      <c r="K163" s="52"/>
      <c r="L163" s="52"/>
      <c r="M163" s="52"/>
      <c r="N163" s="52"/>
      <c r="O163" s="27">
        <f t="shared" si="19"/>
        <v>28700</v>
      </c>
      <c r="P163" s="52"/>
      <c r="Q163" s="52"/>
      <c r="R163" s="47"/>
    </row>
    <row r="164" spans="1:18" ht="13.5" customHeight="1">
      <c r="A164" s="113"/>
      <c r="B164" s="133"/>
      <c r="C164" s="113"/>
      <c r="D164" s="26" t="s">
        <v>469</v>
      </c>
      <c r="E164" s="26" t="s">
        <v>583</v>
      </c>
      <c r="F164" s="26" t="s">
        <v>56</v>
      </c>
      <c r="G164" s="49"/>
      <c r="H164" s="26">
        <v>1</v>
      </c>
      <c r="I164" s="49">
        <v>25800</v>
      </c>
      <c r="J164" s="27">
        <f t="shared" si="18"/>
        <v>25800</v>
      </c>
      <c r="K164" s="52"/>
      <c r="L164" s="52"/>
      <c r="M164" s="52"/>
      <c r="N164" s="52"/>
      <c r="O164" s="27">
        <f t="shared" si="19"/>
        <v>25800</v>
      </c>
      <c r="P164" s="52"/>
      <c r="Q164" s="52"/>
      <c r="R164" s="47"/>
    </row>
    <row r="165" spans="1:18" ht="13.5" customHeight="1">
      <c r="A165" s="113"/>
      <c r="B165" s="133"/>
      <c r="C165" s="113"/>
      <c r="D165" s="26" t="s">
        <v>576</v>
      </c>
      <c r="E165" s="26" t="s">
        <v>584</v>
      </c>
      <c r="F165" s="26" t="s">
        <v>56</v>
      </c>
      <c r="G165" s="49"/>
      <c r="H165" s="26">
        <v>1</v>
      </c>
      <c r="I165" s="49">
        <v>25800</v>
      </c>
      <c r="J165" s="27">
        <f t="shared" si="18"/>
        <v>25800</v>
      </c>
      <c r="K165" s="52"/>
      <c r="L165" s="52"/>
      <c r="M165" s="52"/>
      <c r="N165" s="52"/>
      <c r="O165" s="27">
        <f t="shared" si="19"/>
        <v>25800</v>
      </c>
      <c r="P165" s="52"/>
      <c r="Q165" s="52"/>
      <c r="R165" s="47"/>
    </row>
    <row r="166" spans="1:18" ht="13.5" customHeight="1">
      <c r="A166" s="113"/>
      <c r="B166" s="133"/>
      <c r="C166" s="113"/>
      <c r="D166" s="26" t="s">
        <v>577</v>
      </c>
      <c r="E166" s="26" t="s">
        <v>585</v>
      </c>
      <c r="F166" s="26" t="s">
        <v>56</v>
      </c>
      <c r="G166" s="49"/>
      <c r="H166" s="26">
        <v>1</v>
      </c>
      <c r="I166" s="49">
        <v>32900</v>
      </c>
      <c r="J166" s="27">
        <f t="shared" si="18"/>
        <v>32900</v>
      </c>
      <c r="K166" s="52"/>
      <c r="L166" s="52"/>
      <c r="M166" s="52"/>
      <c r="N166" s="52"/>
      <c r="O166" s="27">
        <f t="shared" si="19"/>
        <v>32900</v>
      </c>
      <c r="P166" s="52"/>
      <c r="Q166" s="52"/>
      <c r="R166" s="47"/>
    </row>
    <row r="167" spans="1:18" ht="13.5" customHeight="1">
      <c r="A167" s="113"/>
      <c r="B167" s="133"/>
      <c r="C167" s="113"/>
      <c r="D167" s="26" t="s">
        <v>577</v>
      </c>
      <c r="E167" s="26" t="s">
        <v>586</v>
      </c>
      <c r="F167" s="26" t="s">
        <v>56</v>
      </c>
      <c r="G167" s="49"/>
      <c r="H167" s="26">
        <v>1</v>
      </c>
      <c r="I167" s="49">
        <v>32900</v>
      </c>
      <c r="J167" s="27">
        <f t="shared" si="18"/>
        <v>32900</v>
      </c>
      <c r="K167" s="52"/>
      <c r="L167" s="52"/>
      <c r="M167" s="52"/>
      <c r="N167" s="52"/>
      <c r="O167" s="27">
        <f t="shared" si="19"/>
        <v>32900</v>
      </c>
      <c r="P167" s="52"/>
      <c r="Q167" s="52"/>
      <c r="R167" s="47"/>
    </row>
    <row r="168" spans="1:18" ht="13.5" customHeight="1">
      <c r="A168" s="113"/>
      <c r="B168" s="133"/>
      <c r="C168" s="113"/>
      <c r="D168" s="26" t="s">
        <v>578</v>
      </c>
      <c r="E168" s="26" t="s">
        <v>587</v>
      </c>
      <c r="F168" s="26" t="s">
        <v>56</v>
      </c>
      <c r="G168" s="49"/>
      <c r="H168" s="26">
        <v>1</v>
      </c>
      <c r="I168" s="49">
        <v>6900</v>
      </c>
      <c r="J168" s="27">
        <f t="shared" si="18"/>
        <v>6900</v>
      </c>
      <c r="K168" s="52"/>
      <c r="L168" s="52"/>
      <c r="M168" s="52"/>
      <c r="N168" s="52"/>
      <c r="O168" s="27">
        <f t="shared" si="19"/>
        <v>6900</v>
      </c>
      <c r="P168" s="52"/>
      <c r="Q168" s="52"/>
      <c r="R168" s="47"/>
    </row>
    <row r="169" spans="1:18" ht="13.5" customHeight="1">
      <c r="A169" s="113"/>
      <c r="B169" s="133"/>
      <c r="C169" s="113"/>
      <c r="D169" s="26" t="s">
        <v>579</v>
      </c>
      <c r="E169" s="26" t="s">
        <v>588</v>
      </c>
      <c r="F169" s="26" t="s">
        <v>56</v>
      </c>
      <c r="G169" s="49"/>
      <c r="H169" s="26">
        <v>1</v>
      </c>
      <c r="I169" s="49">
        <v>20100</v>
      </c>
      <c r="J169" s="27">
        <f t="shared" si="18"/>
        <v>20100</v>
      </c>
      <c r="K169" s="52"/>
      <c r="L169" s="52"/>
      <c r="M169" s="52"/>
      <c r="N169" s="52"/>
      <c r="O169" s="27">
        <f t="shared" si="19"/>
        <v>20100</v>
      </c>
      <c r="P169" s="52"/>
      <c r="Q169" s="52"/>
      <c r="R169" s="47"/>
    </row>
    <row r="170" spans="1:18" ht="13.5" customHeight="1">
      <c r="A170" s="113"/>
      <c r="B170" s="133"/>
      <c r="C170" s="113"/>
      <c r="D170" s="26" t="s">
        <v>579</v>
      </c>
      <c r="E170" s="26" t="s">
        <v>589</v>
      </c>
      <c r="F170" s="26" t="s">
        <v>56</v>
      </c>
      <c r="G170" s="49"/>
      <c r="H170" s="26">
        <v>1</v>
      </c>
      <c r="I170" s="49">
        <v>20100</v>
      </c>
      <c r="J170" s="27">
        <f t="shared" si="18"/>
        <v>20100</v>
      </c>
      <c r="K170" s="52"/>
      <c r="L170" s="52"/>
      <c r="M170" s="52"/>
      <c r="N170" s="52"/>
      <c r="O170" s="27">
        <f t="shared" si="19"/>
        <v>20100</v>
      </c>
      <c r="P170" s="52"/>
      <c r="Q170" s="52"/>
      <c r="R170" s="47"/>
    </row>
    <row r="171" spans="1:18" ht="13.5" customHeight="1">
      <c r="A171" s="113"/>
      <c r="B171" s="133"/>
      <c r="C171" s="113"/>
      <c r="D171" s="26" t="s">
        <v>580</v>
      </c>
      <c r="E171" s="26" t="s">
        <v>590</v>
      </c>
      <c r="F171" s="26" t="s">
        <v>56</v>
      </c>
      <c r="G171" s="49"/>
      <c r="H171" s="26">
        <v>1</v>
      </c>
      <c r="I171" s="49">
        <v>6800</v>
      </c>
      <c r="J171" s="27">
        <f t="shared" si="18"/>
        <v>6800</v>
      </c>
      <c r="K171" s="52"/>
      <c r="L171" s="52"/>
      <c r="M171" s="52"/>
      <c r="N171" s="52"/>
      <c r="O171" s="27">
        <f t="shared" si="19"/>
        <v>6800</v>
      </c>
      <c r="P171" s="52"/>
      <c r="Q171" s="52"/>
      <c r="R171" s="47"/>
    </row>
    <row r="172" spans="1:18" ht="13.5" customHeight="1">
      <c r="A172" s="113"/>
      <c r="B172" s="133"/>
      <c r="C172" s="113"/>
      <c r="D172" s="26"/>
      <c r="E172" s="26"/>
      <c r="F172" s="26"/>
      <c r="G172" s="49"/>
      <c r="H172" s="26"/>
      <c r="I172" s="49"/>
      <c r="J172" s="27">
        <f t="shared" si="18"/>
        <v>0</v>
      </c>
      <c r="K172" s="52"/>
      <c r="L172" s="52"/>
      <c r="M172" s="52"/>
      <c r="N172" s="52"/>
      <c r="O172" s="27">
        <f t="shared" si="19"/>
        <v>0</v>
      </c>
      <c r="P172" s="52"/>
      <c r="Q172" s="52"/>
      <c r="R172" s="47"/>
    </row>
    <row r="173" spans="1:18" ht="13.5" customHeight="1">
      <c r="A173" s="113"/>
      <c r="B173" s="133"/>
      <c r="C173" s="113"/>
      <c r="D173" s="103" t="s">
        <v>383</v>
      </c>
      <c r="E173" s="104"/>
      <c r="F173" s="104"/>
      <c r="G173" s="104"/>
      <c r="H173" s="105"/>
      <c r="I173" s="49"/>
      <c r="J173" s="31">
        <f>SUM(J162:J172)</f>
        <v>270000</v>
      </c>
      <c r="K173" s="52"/>
      <c r="L173" s="52"/>
      <c r="M173" s="52"/>
      <c r="N173" s="52"/>
      <c r="O173" s="31">
        <f>SUM(O162:O172)</f>
        <v>270000</v>
      </c>
      <c r="P173" s="52"/>
      <c r="Q173" s="52"/>
      <c r="R173" s="47"/>
    </row>
    <row r="174" spans="1:18" ht="13.5" customHeight="1">
      <c r="A174" s="113"/>
      <c r="B174" s="133"/>
      <c r="C174" s="113"/>
      <c r="D174" s="26"/>
      <c r="E174" s="26"/>
      <c r="F174" s="26" t="s">
        <v>81</v>
      </c>
      <c r="G174" s="51"/>
      <c r="H174" s="26"/>
      <c r="I174" s="49"/>
      <c r="J174" s="27">
        <f t="shared" ref="J174:J175" si="20">H174*I174</f>
        <v>0</v>
      </c>
      <c r="K174" s="52"/>
      <c r="L174" s="52"/>
      <c r="M174" s="52"/>
      <c r="N174" s="52"/>
      <c r="O174" s="27">
        <v>0</v>
      </c>
      <c r="P174" s="52"/>
      <c r="Q174" s="52"/>
      <c r="R174" s="47"/>
    </row>
    <row r="175" spans="1:18" ht="13.5" customHeight="1">
      <c r="A175" s="113"/>
      <c r="B175" s="133"/>
      <c r="C175" s="113"/>
      <c r="D175" s="26"/>
      <c r="E175" s="26"/>
      <c r="F175" s="26"/>
      <c r="G175" s="49"/>
      <c r="H175" s="26"/>
      <c r="I175" s="49"/>
      <c r="J175" s="27">
        <f t="shared" si="20"/>
        <v>0</v>
      </c>
      <c r="K175" s="52"/>
      <c r="L175" s="52"/>
      <c r="M175" s="52"/>
      <c r="N175" s="52"/>
      <c r="O175" s="27">
        <f t="shared" si="19"/>
        <v>0</v>
      </c>
      <c r="P175" s="52"/>
      <c r="Q175" s="52"/>
      <c r="R175" s="47"/>
    </row>
    <row r="176" spans="1:18" ht="13.5" customHeight="1">
      <c r="A176" s="113"/>
      <c r="B176" s="133"/>
      <c r="C176" s="113"/>
      <c r="D176" s="103" t="s">
        <v>383</v>
      </c>
      <c r="E176" s="104"/>
      <c r="F176" s="104"/>
      <c r="G176" s="104"/>
      <c r="H176" s="105"/>
      <c r="I176" s="49"/>
      <c r="J176" s="31">
        <f>SUM(J174:J175)</f>
        <v>0</v>
      </c>
      <c r="K176" s="52"/>
      <c r="L176" s="52"/>
      <c r="M176" s="52"/>
      <c r="N176" s="52"/>
      <c r="O176" s="31">
        <f>SUM(O174:O175)</f>
        <v>0</v>
      </c>
      <c r="P176" s="52"/>
      <c r="Q176" s="52"/>
      <c r="R176" s="47"/>
    </row>
    <row r="177" spans="1:18" ht="13.5" customHeight="1">
      <c r="A177" s="113"/>
      <c r="B177" s="133"/>
      <c r="C177" s="113"/>
      <c r="D177" s="26"/>
      <c r="E177" s="26"/>
      <c r="F177" s="26" t="s">
        <v>13</v>
      </c>
      <c r="G177" s="51"/>
      <c r="H177" s="26"/>
      <c r="I177" s="49"/>
      <c r="J177" s="27">
        <f t="shared" ref="J177:J178" si="21">H177*I177</f>
        <v>0</v>
      </c>
      <c r="K177" s="52"/>
      <c r="L177" s="52"/>
      <c r="M177" s="52"/>
      <c r="N177" s="52"/>
      <c r="O177" s="27">
        <f t="shared" ref="O177" si="22">J177-K177-L177-M177-N177</f>
        <v>0</v>
      </c>
      <c r="P177" s="52"/>
      <c r="Q177" s="52"/>
      <c r="R177" s="47"/>
    </row>
    <row r="178" spans="1:18" ht="13.5" customHeight="1">
      <c r="A178" s="113"/>
      <c r="B178" s="133"/>
      <c r="C178" s="113"/>
      <c r="D178" s="26"/>
      <c r="E178" s="26"/>
      <c r="F178" s="26"/>
      <c r="G178" s="49"/>
      <c r="H178" s="26"/>
      <c r="I178" s="49"/>
      <c r="J178" s="27">
        <f t="shared" si="21"/>
        <v>0</v>
      </c>
      <c r="K178" s="52"/>
      <c r="L178" s="52"/>
      <c r="M178" s="52"/>
      <c r="N178" s="52"/>
      <c r="O178" s="27">
        <f t="shared" si="19"/>
        <v>0</v>
      </c>
      <c r="P178" s="52"/>
      <c r="Q178" s="52"/>
      <c r="R178" s="47"/>
    </row>
    <row r="179" spans="1:18" ht="13.5" customHeight="1">
      <c r="A179" s="113"/>
      <c r="B179" s="133"/>
      <c r="C179" s="113"/>
      <c r="D179" s="103" t="s">
        <v>383</v>
      </c>
      <c r="E179" s="104"/>
      <c r="F179" s="104"/>
      <c r="G179" s="104"/>
      <c r="H179" s="105"/>
      <c r="I179" s="49"/>
      <c r="J179" s="31">
        <f>SUM(J177:J178)</f>
        <v>0</v>
      </c>
      <c r="K179" s="52"/>
      <c r="L179" s="52"/>
      <c r="M179" s="52"/>
      <c r="N179" s="52"/>
      <c r="O179" s="31">
        <f>SUM(O177:O178)</f>
        <v>0</v>
      </c>
      <c r="P179" s="52"/>
      <c r="Q179" s="52"/>
      <c r="R179" s="47"/>
    </row>
    <row r="180" spans="1:18" ht="13.5" customHeight="1">
      <c r="A180" s="113"/>
      <c r="B180" s="133"/>
      <c r="C180" s="113"/>
      <c r="D180" s="26"/>
      <c r="E180" s="26"/>
      <c r="F180" s="26" t="s">
        <v>85</v>
      </c>
      <c r="G180" s="49"/>
      <c r="H180" s="26"/>
      <c r="I180" s="49"/>
      <c r="J180" s="27">
        <f t="shared" ref="J180:J181" si="23">H180*I180</f>
        <v>0</v>
      </c>
      <c r="K180" s="52"/>
      <c r="L180" s="52"/>
      <c r="M180" s="52"/>
      <c r="N180" s="52"/>
      <c r="O180" s="27">
        <f t="shared" si="19"/>
        <v>0</v>
      </c>
      <c r="P180" s="52"/>
      <c r="Q180" s="52"/>
      <c r="R180" s="47"/>
    </row>
    <row r="181" spans="1:18" ht="13.5" customHeight="1">
      <c r="A181" s="113"/>
      <c r="B181" s="133"/>
      <c r="C181" s="113"/>
      <c r="D181" s="26"/>
      <c r="E181" s="26"/>
      <c r="F181" s="26"/>
      <c r="G181" s="49"/>
      <c r="H181" s="26"/>
      <c r="I181" s="49"/>
      <c r="J181" s="27">
        <f t="shared" si="23"/>
        <v>0</v>
      </c>
      <c r="K181" s="52"/>
      <c r="L181" s="52"/>
      <c r="M181" s="52"/>
      <c r="N181" s="52"/>
      <c r="O181" s="27">
        <f t="shared" si="19"/>
        <v>0</v>
      </c>
      <c r="P181" s="52"/>
      <c r="Q181" s="52"/>
      <c r="R181" s="47"/>
    </row>
    <row r="182" spans="1:18" ht="13.5" customHeight="1">
      <c r="A182" s="113"/>
      <c r="B182" s="133"/>
      <c r="C182" s="113"/>
      <c r="D182" s="103" t="s">
        <v>383</v>
      </c>
      <c r="E182" s="104"/>
      <c r="F182" s="104"/>
      <c r="G182" s="104"/>
      <c r="H182" s="105"/>
      <c r="I182" s="49"/>
      <c r="J182" s="31">
        <f>SUM(J180:J181)</f>
        <v>0</v>
      </c>
      <c r="K182" s="52"/>
      <c r="L182" s="52"/>
      <c r="M182" s="52"/>
      <c r="N182" s="52"/>
      <c r="O182" s="31">
        <f>SUM(O180:O181)</f>
        <v>0</v>
      </c>
      <c r="P182" s="52"/>
      <c r="Q182" s="52"/>
      <c r="R182" s="47"/>
    </row>
    <row r="183" spans="1:18" ht="13.5" customHeight="1">
      <c r="A183" s="113"/>
      <c r="B183" s="133"/>
      <c r="C183" s="113"/>
      <c r="D183" s="26"/>
      <c r="E183" s="26"/>
      <c r="F183" s="26" t="s">
        <v>79</v>
      </c>
      <c r="G183" s="49"/>
      <c r="H183" s="26"/>
      <c r="I183" s="49"/>
      <c r="J183" s="27">
        <f t="shared" ref="J183:J184" si="24">H183*I183</f>
        <v>0</v>
      </c>
      <c r="K183" s="52"/>
      <c r="L183" s="52"/>
      <c r="M183" s="52"/>
      <c r="N183" s="52"/>
      <c r="O183" s="27">
        <f t="shared" si="19"/>
        <v>0</v>
      </c>
      <c r="P183" s="52"/>
      <c r="Q183" s="52"/>
      <c r="R183" s="47"/>
    </row>
    <row r="184" spans="1:18" ht="13.5" customHeight="1">
      <c r="A184" s="113"/>
      <c r="B184" s="133"/>
      <c r="C184" s="113"/>
      <c r="D184" s="26"/>
      <c r="E184" s="26"/>
      <c r="F184" s="26"/>
      <c r="G184" s="49"/>
      <c r="H184" s="26"/>
      <c r="I184" s="51"/>
      <c r="J184" s="27">
        <f t="shared" si="24"/>
        <v>0</v>
      </c>
      <c r="K184" s="52"/>
      <c r="L184" s="52"/>
      <c r="M184" s="52"/>
      <c r="N184" s="52"/>
      <c r="O184" s="27">
        <f t="shared" si="19"/>
        <v>0</v>
      </c>
      <c r="P184" s="52"/>
      <c r="Q184" s="52"/>
      <c r="R184" s="47"/>
    </row>
    <row r="185" spans="1:18" ht="13.5" customHeight="1">
      <c r="A185" s="113"/>
      <c r="B185" s="133"/>
      <c r="C185" s="113"/>
      <c r="D185" s="103" t="s">
        <v>383</v>
      </c>
      <c r="E185" s="104"/>
      <c r="F185" s="104"/>
      <c r="G185" s="104"/>
      <c r="H185" s="105"/>
      <c r="I185" s="49"/>
      <c r="J185" s="31">
        <f>SUM(J183:J184)</f>
        <v>0</v>
      </c>
      <c r="K185" s="52"/>
      <c r="L185" s="52"/>
      <c r="M185" s="52"/>
      <c r="N185" s="52"/>
      <c r="O185" s="31">
        <f>SUM(O183:O184)</f>
        <v>0</v>
      </c>
      <c r="P185" s="52"/>
      <c r="Q185" s="52"/>
      <c r="R185" s="47"/>
    </row>
    <row r="186" spans="1:18" ht="13.5" customHeight="1">
      <c r="A186" s="114"/>
      <c r="B186" s="134"/>
      <c r="C186" s="114"/>
      <c r="D186" s="115" t="s">
        <v>53</v>
      </c>
      <c r="E186" s="116"/>
      <c r="F186" s="116"/>
      <c r="G186" s="116"/>
      <c r="H186" s="117"/>
      <c r="I186" s="51"/>
      <c r="J186" s="34">
        <f>J16+J131+J149+J161+J173+J176+J179+J182+J185</f>
        <v>3653049</v>
      </c>
      <c r="K186" s="53"/>
      <c r="L186" s="53"/>
      <c r="M186" s="53"/>
      <c r="N186" s="53"/>
      <c r="O186" s="34">
        <f>O16+O131+O149+O161+O173+O176+O179+O182+O185</f>
        <v>2146074.5</v>
      </c>
      <c r="P186" s="53"/>
      <c r="Q186" s="53"/>
      <c r="R186" s="47"/>
    </row>
  </sheetData>
  <autoFilter ref="A1:S186"/>
  <mergeCells count="31">
    <mergeCell ref="R1:R2"/>
    <mergeCell ref="A3:A186"/>
    <mergeCell ref="B3:B186"/>
    <mergeCell ref="C3:C186"/>
    <mergeCell ref="D16:H16"/>
    <mergeCell ref="D131:H131"/>
    <mergeCell ref="D149:H149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P1:P2"/>
    <mergeCell ref="Q1:Q2"/>
    <mergeCell ref="M1:M2"/>
    <mergeCell ref="N1:N2"/>
    <mergeCell ref="O1:O2"/>
    <mergeCell ref="C1:C2"/>
    <mergeCell ref="D1:D2"/>
    <mergeCell ref="E1:E2"/>
    <mergeCell ref="D186:H186"/>
    <mergeCell ref="D161:H161"/>
    <mergeCell ref="D173:H173"/>
    <mergeCell ref="D176:H176"/>
    <mergeCell ref="D179:H179"/>
    <mergeCell ref="D182:H182"/>
    <mergeCell ref="D185:H185"/>
  </mergeCells>
  <phoneticPr fontId="6" type="noConversion"/>
  <conditionalFormatting sqref="R1">
    <cfRule type="duplicateValues" dxfId="29" priority="3"/>
  </conditionalFormatting>
  <conditionalFormatting sqref="S1:V1 C1:I1">
    <cfRule type="duplicateValues" dxfId="28" priority="4"/>
  </conditionalFormatting>
  <conditionalFormatting sqref="J1:O1">
    <cfRule type="duplicateValues" dxfId="27" priority="2"/>
  </conditionalFormatting>
  <conditionalFormatting sqref="A1:B1">
    <cfRule type="duplicateValues" dxfId="26" priority="5"/>
  </conditionalFormatting>
  <conditionalFormatting sqref="P1:Q1">
    <cfRule type="duplicateValues" dxfId="25" priority="1"/>
  </conditionalFormatting>
  <hyperlinks>
    <hyperlink ref="B3:B186" location="'2022年新项目'!A1" display="福田轻卡（欧马可）"/>
  </hyperlink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Sheet5!$B$2:$B$12</xm:f>
          </x14:formula1>
          <xm:sqref>F150:F160 F132:F148 F180:F181 F183:F184 F177:F178 F17:F130 F3:F15 F174:F175 F162:F172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zoomScaleNormal="100" workbookViewId="0">
      <pane xSplit="1" ySplit="2" topLeftCell="N3" activePane="bottomRight" state="frozen"/>
      <selection pane="topRight"/>
      <selection pane="bottomLeft"/>
      <selection pane="bottomRight" sqref="A1:N1048576"/>
    </sheetView>
  </sheetViews>
  <sheetFormatPr defaultColWidth="8.25" defaultRowHeight="11.5"/>
  <cols>
    <col min="1" max="3" width="8.58203125" style="29" customWidth="1"/>
    <col min="4" max="4" width="25.6640625" style="29" customWidth="1"/>
    <col min="5" max="5" width="23.25" style="25" customWidth="1"/>
    <col min="6" max="6" width="8.58203125" style="25" customWidth="1"/>
    <col min="7" max="7" width="12.58203125" style="50" customWidth="1"/>
    <col min="8" max="8" width="4.58203125" style="25" customWidth="1"/>
    <col min="9" max="9" width="10.58203125" style="50" customWidth="1"/>
    <col min="10" max="10" width="10.58203125" style="30" customWidth="1"/>
    <col min="11" max="14" width="10.58203125" style="54" customWidth="1"/>
    <col min="15" max="15" width="10.58203125" style="30" customWidth="1"/>
    <col min="16" max="17" width="10.58203125" style="54" customWidth="1"/>
    <col min="18" max="18" width="11.58203125" style="55" customWidth="1"/>
    <col min="19" max="19" width="12.25" style="25" customWidth="1"/>
    <col min="20" max="16384" width="8.25" style="25"/>
  </cols>
  <sheetData>
    <row r="1" spans="1:18" ht="14.25" customHeight="1">
      <c r="A1" s="120" t="s">
        <v>25</v>
      </c>
      <c r="B1" s="120" t="s">
        <v>26</v>
      </c>
      <c r="C1" s="120" t="s">
        <v>66</v>
      </c>
      <c r="D1" s="120" t="s">
        <v>64</v>
      </c>
      <c r="E1" s="118" t="s">
        <v>65</v>
      </c>
      <c r="F1" s="118" t="s">
        <v>50</v>
      </c>
      <c r="G1" s="122" t="s">
        <v>87</v>
      </c>
      <c r="H1" s="118" t="s">
        <v>51</v>
      </c>
      <c r="I1" s="124" t="s">
        <v>82</v>
      </c>
      <c r="J1" s="135" t="s">
        <v>83</v>
      </c>
      <c r="K1" s="137" t="s">
        <v>74</v>
      </c>
      <c r="L1" s="122" t="s">
        <v>75</v>
      </c>
      <c r="M1" s="122" t="s">
        <v>76</v>
      </c>
      <c r="N1" s="122" t="s">
        <v>77</v>
      </c>
      <c r="O1" s="126" t="s">
        <v>78</v>
      </c>
      <c r="P1" s="122" t="s">
        <v>444</v>
      </c>
      <c r="Q1" s="122" t="s">
        <v>443</v>
      </c>
      <c r="R1" s="130" t="s">
        <v>52</v>
      </c>
    </row>
    <row r="2" spans="1:18" ht="13.5" customHeight="1">
      <c r="A2" s="121"/>
      <c r="B2" s="121"/>
      <c r="C2" s="121"/>
      <c r="D2" s="121"/>
      <c r="E2" s="119"/>
      <c r="F2" s="119"/>
      <c r="G2" s="123"/>
      <c r="H2" s="119"/>
      <c r="I2" s="125"/>
      <c r="J2" s="136"/>
      <c r="K2" s="138"/>
      <c r="L2" s="123"/>
      <c r="M2" s="123"/>
      <c r="N2" s="123"/>
      <c r="O2" s="127"/>
      <c r="P2" s="123"/>
      <c r="Q2" s="123"/>
      <c r="R2" s="131"/>
    </row>
    <row r="3" spans="1:18" ht="13.5" customHeight="1">
      <c r="A3" s="112" t="s">
        <v>69</v>
      </c>
      <c r="B3" s="132" t="s">
        <v>70</v>
      </c>
      <c r="C3" s="112" t="s">
        <v>42</v>
      </c>
      <c r="D3" s="26" t="s">
        <v>355</v>
      </c>
      <c r="E3" s="26" t="s">
        <v>356</v>
      </c>
      <c r="F3" s="26" t="s">
        <v>54</v>
      </c>
      <c r="G3" s="51" t="s">
        <v>313</v>
      </c>
      <c r="H3" s="26">
        <v>1</v>
      </c>
      <c r="I3" s="49">
        <v>24500</v>
      </c>
      <c r="J3" s="27">
        <f t="shared" ref="J3:J9" si="0">H3*I3</f>
        <v>24500</v>
      </c>
      <c r="K3" s="52">
        <f>J3*0.3</f>
        <v>7350</v>
      </c>
      <c r="L3" s="52"/>
      <c r="M3" s="52"/>
      <c r="N3" s="52"/>
      <c r="O3" s="27">
        <f t="shared" ref="O3:O10" si="1">J3-K3-L3-M3-N3</f>
        <v>17150</v>
      </c>
      <c r="P3" s="63">
        <v>44480</v>
      </c>
      <c r="Q3" s="52" t="s">
        <v>446</v>
      </c>
      <c r="R3" s="47"/>
    </row>
    <row r="4" spans="1:18" ht="13.5" customHeight="1">
      <c r="A4" s="113"/>
      <c r="B4" s="133"/>
      <c r="C4" s="113"/>
      <c r="D4" s="26" t="s">
        <v>357</v>
      </c>
      <c r="E4" s="26" t="s">
        <v>358</v>
      </c>
      <c r="F4" s="26" t="s">
        <v>54</v>
      </c>
      <c r="G4" s="51" t="s">
        <v>313</v>
      </c>
      <c r="H4" s="26">
        <v>1</v>
      </c>
      <c r="I4" s="49">
        <v>32500</v>
      </c>
      <c r="J4" s="27">
        <f t="shared" si="0"/>
        <v>32500</v>
      </c>
      <c r="K4" s="52">
        <f t="shared" ref="K4:K8" si="2">J4*0.3</f>
        <v>9750</v>
      </c>
      <c r="L4" s="52"/>
      <c r="M4" s="52"/>
      <c r="N4" s="52"/>
      <c r="O4" s="27">
        <f t="shared" si="1"/>
        <v>22750</v>
      </c>
      <c r="P4" s="63">
        <v>44480</v>
      </c>
      <c r="Q4" s="52" t="s">
        <v>446</v>
      </c>
      <c r="R4" s="47"/>
    </row>
    <row r="5" spans="1:18" ht="13.5" customHeight="1">
      <c r="A5" s="113"/>
      <c r="B5" s="133"/>
      <c r="C5" s="113"/>
      <c r="D5" s="26" t="s">
        <v>359</v>
      </c>
      <c r="E5" s="26" t="s">
        <v>360</v>
      </c>
      <c r="F5" s="26" t="s">
        <v>54</v>
      </c>
      <c r="G5" s="51" t="s">
        <v>313</v>
      </c>
      <c r="H5" s="26">
        <v>1</v>
      </c>
      <c r="I5" s="49">
        <v>44500</v>
      </c>
      <c r="J5" s="27">
        <f t="shared" si="0"/>
        <v>44500</v>
      </c>
      <c r="K5" s="52">
        <f t="shared" si="2"/>
        <v>13350</v>
      </c>
      <c r="L5" s="52"/>
      <c r="M5" s="52"/>
      <c r="N5" s="52"/>
      <c r="O5" s="27">
        <f t="shared" si="1"/>
        <v>31150</v>
      </c>
      <c r="P5" s="63">
        <v>44480</v>
      </c>
      <c r="Q5" s="52" t="s">
        <v>446</v>
      </c>
      <c r="R5" s="47"/>
    </row>
    <row r="6" spans="1:18" ht="13.5" customHeight="1">
      <c r="A6" s="113"/>
      <c r="B6" s="133"/>
      <c r="C6" s="113"/>
      <c r="D6" s="26" t="s">
        <v>361</v>
      </c>
      <c r="E6" s="26" t="s">
        <v>362</v>
      </c>
      <c r="F6" s="26" t="s">
        <v>54</v>
      </c>
      <c r="G6" s="51" t="s">
        <v>313</v>
      </c>
      <c r="H6" s="26">
        <v>1</v>
      </c>
      <c r="I6" s="49">
        <v>21500</v>
      </c>
      <c r="J6" s="27">
        <f t="shared" si="0"/>
        <v>21500</v>
      </c>
      <c r="K6" s="52">
        <f t="shared" si="2"/>
        <v>6450</v>
      </c>
      <c r="L6" s="52"/>
      <c r="M6" s="52"/>
      <c r="N6" s="52"/>
      <c r="O6" s="27">
        <f t="shared" si="1"/>
        <v>15050</v>
      </c>
      <c r="P6" s="63">
        <v>44480</v>
      </c>
      <c r="Q6" s="52" t="s">
        <v>446</v>
      </c>
      <c r="R6" s="47"/>
    </row>
    <row r="7" spans="1:18" ht="13.5" customHeight="1">
      <c r="A7" s="113"/>
      <c r="B7" s="133"/>
      <c r="C7" s="113"/>
      <c r="D7" s="26" t="s">
        <v>363</v>
      </c>
      <c r="E7" s="26" t="s">
        <v>364</v>
      </c>
      <c r="F7" s="26" t="s">
        <v>54</v>
      </c>
      <c r="G7" s="51" t="s">
        <v>313</v>
      </c>
      <c r="H7" s="26">
        <v>1</v>
      </c>
      <c r="I7" s="49">
        <v>34500</v>
      </c>
      <c r="J7" s="27">
        <f t="shared" si="0"/>
        <v>34500</v>
      </c>
      <c r="K7" s="52">
        <f t="shared" si="2"/>
        <v>10350</v>
      </c>
      <c r="L7" s="52"/>
      <c r="M7" s="52"/>
      <c r="N7" s="52"/>
      <c r="O7" s="27">
        <f t="shared" si="1"/>
        <v>24150</v>
      </c>
      <c r="P7" s="63">
        <v>44480</v>
      </c>
      <c r="Q7" s="52" t="s">
        <v>446</v>
      </c>
      <c r="R7" s="47"/>
    </row>
    <row r="8" spans="1:18" ht="13.5" customHeight="1">
      <c r="A8" s="113"/>
      <c r="B8" s="133"/>
      <c r="C8" s="113"/>
      <c r="D8" s="26" t="s">
        <v>365</v>
      </c>
      <c r="E8" s="26" t="s">
        <v>366</v>
      </c>
      <c r="F8" s="26" t="s">
        <v>54</v>
      </c>
      <c r="G8" s="51" t="s">
        <v>313</v>
      </c>
      <c r="H8" s="26">
        <v>1</v>
      </c>
      <c r="I8" s="49">
        <v>36500</v>
      </c>
      <c r="J8" s="27">
        <f t="shared" si="0"/>
        <v>36500</v>
      </c>
      <c r="K8" s="52">
        <f t="shared" si="2"/>
        <v>10950</v>
      </c>
      <c r="L8" s="52"/>
      <c r="M8" s="52"/>
      <c r="N8" s="52"/>
      <c r="O8" s="27">
        <f t="shared" si="1"/>
        <v>25550</v>
      </c>
      <c r="P8" s="63">
        <v>44480</v>
      </c>
      <c r="Q8" s="52" t="s">
        <v>446</v>
      </c>
      <c r="R8" s="47"/>
    </row>
    <row r="9" spans="1:18" ht="13.5" customHeight="1">
      <c r="A9" s="113"/>
      <c r="B9" s="133"/>
      <c r="C9" s="113"/>
      <c r="D9" s="26" t="s">
        <v>367</v>
      </c>
      <c r="E9" s="26" t="s">
        <v>368</v>
      </c>
      <c r="F9" s="26" t="s">
        <v>54</v>
      </c>
      <c r="G9" s="51" t="s">
        <v>354</v>
      </c>
      <c r="H9" s="26">
        <v>1</v>
      </c>
      <c r="I9" s="49">
        <v>2000</v>
      </c>
      <c r="J9" s="27">
        <f t="shared" si="0"/>
        <v>2000</v>
      </c>
      <c r="K9" s="52">
        <f>J9</f>
        <v>2000</v>
      </c>
      <c r="L9" s="52"/>
      <c r="M9" s="52"/>
      <c r="N9" s="52"/>
      <c r="O9" s="27">
        <f t="shared" si="1"/>
        <v>0</v>
      </c>
      <c r="P9" s="52"/>
      <c r="Q9" s="52"/>
      <c r="R9" s="47"/>
    </row>
    <row r="10" spans="1:18" ht="13.5" customHeight="1">
      <c r="A10" s="113"/>
      <c r="B10" s="133"/>
      <c r="C10" s="113"/>
      <c r="D10" s="26" t="s">
        <v>499</v>
      </c>
      <c r="E10" s="26" t="s">
        <v>453</v>
      </c>
      <c r="F10" s="26" t="s">
        <v>54</v>
      </c>
      <c r="G10" s="51" t="s">
        <v>454</v>
      </c>
      <c r="H10" s="26">
        <v>1</v>
      </c>
      <c r="I10" s="49">
        <v>25000</v>
      </c>
      <c r="J10" s="27">
        <f t="shared" ref="J10:J11" si="3">H10*I10</f>
        <v>25000</v>
      </c>
      <c r="K10" s="52">
        <v>12500</v>
      </c>
      <c r="L10" s="52"/>
      <c r="M10" s="52"/>
      <c r="N10" s="52"/>
      <c r="O10" s="27">
        <f t="shared" si="1"/>
        <v>12500</v>
      </c>
      <c r="P10" s="63">
        <v>44623</v>
      </c>
      <c r="Q10" s="52" t="s">
        <v>447</v>
      </c>
      <c r="R10" s="47"/>
    </row>
    <row r="11" spans="1:18" ht="13.5" customHeight="1">
      <c r="A11" s="113"/>
      <c r="B11" s="133"/>
      <c r="C11" s="113"/>
      <c r="D11" s="26"/>
      <c r="E11" s="26"/>
      <c r="F11" s="26"/>
      <c r="G11" s="49"/>
      <c r="H11" s="26"/>
      <c r="I11" s="49"/>
      <c r="J11" s="27">
        <f t="shared" si="3"/>
        <v>0</v>
      </c>
      <c r="K11" s="52"/>
      <c r="L11" s="52"/>
      <c r="M11" s="52"/>
      <c r="N11" s="52"/>
      <c r="O11" s="27">
        <f t="shared" ref="O11" si="4">J11-K11-L11-M11-N11</f>
        <v>0</v>
      </c>
      <c r="P11" s="52"/>
      <c r="Q11" s="52"/>
      <c r="R11" s="47"/>
    </row>
    <row r="12" spans="1:18" ht="13.5" customHeight="1">
      <c r="A12" s="113"/>
      <c r="B12" s="133"/>
      <c r="C12" s="113"/>
      <c r="D12" s="103" t="s">
        <v>383</v>
      </c>
      <c r="E12" s="104"/>
      <c r="F12" s="104"/>
      <c r="G12" s="104"/>
      <c r="H12" s="105"/>
      <c r="I12" s="49"/>
      <c r="J12" s="31">
        <f>SUM(J3:J11)</f>
        <v>221000</v>
      </c>
      <c r="K12" s="52"/>
      <c r="L12" s="52"/>
      <c r="M12" s="52"/>
      <c r="N12" s="52"/>
      <c r="O12" s="31">
        <f>SUM(O3:O11)</f>
        <v>148300</v>
      </c>
      <c r="P12" s="52"/>
      <c r="Q12" s="52"/>
      <c r="R12" s="47"/>
    </row>
    <row r="13" spans="1:18" ht="13.5" customHeight="1">
      <c r="A13" s="113"/>
      <c r="B13" s="133"/>
      <c r="C13" s="113"/>
      <c r="D13" s="26" t="s">
        <v>369</v>
      </c>
      <c r="E13" s="26" t="s">
        <v>370</v>
      </c>
      <c r="F13" s="26" t="s">
        <v>18</v>
      </c>
      <c r="G13" s="51" t="s">
        <v>354</v>
      </c>
      <c r="H13" s="26">
        <v>1</v>
      </c>
      <c r="I13" s="49">
        <v>20000</v>
      </c>
      <c r="J13" s="27">
        <f t="shared" ref="J13" si="5">H13*I13</f>
        <v>20000</v>
      </c>
      <c r="K13" s="52">
        <f>J13</f>
        <v>20000</v>
      </c>
      <c r="L13" s="52"/>
      <c r="M13" s="52"/>
      <c r="N13" s="52"/>
      <c r="O13" s="27">
        <f t="shared" ref="O13:O14" si="6">J13-K13-L13-M13-N13</f>
        <v>0</v>
      </c>
      <c r="P13" s="52"/>
      <c r="Q13" s="52"/>
      <c r="R13" s="47"/>
    </row>
    <row r="14" spans="1:18" ht="13.5" customHeight="1">
      <c r="A14" s="113"/>
      <c r="B14" s="133"/>
      <c r="C14" s="113"/>
      <c r="D14" s="26" t="s">
        <v>500</v>
      </c>
      <c r="E14" s="26"/>
      <c r="F14" s="26" t="s">
        <v>18</v>
      </c>
      <c r="G14" s="51" t="s">
        <v>501</v>
      </c>
      <c r="H14" s="26">
        <v>6</v>
      </c>
      <c r="I14" s="49">
        <v>166110</v>
      </c>
      <c r="J14" s="27">
        <v>166110</v>
      </c>
      <c r="K14" s="52">
        <v>166110</v>
      </c>
      <c r="L14" s="52"/>
      <c r="M14" s="52"/>
      <c r="N14" s="52"/>
      <c r="O14" s="27">
        <f t="shared" si="6"/>
        <v>0</v>
      </c>
      <c r="P14" s="52"/>
      <c r="Q14" s="52"/>
      <c r="R14" s="47" t="s">
        <v>502</v>
      </c>
    </row>
    <row r="15" spans="1:18" ht="13.5" customHeight="1">
      <c r="A15" s="113"/>
      <c r="B15" s="133"/>
      <c r="C15" s="113"/>
      <c r="D15" s="26"/>
      <c r="E15" s="26"/>
      <c r="F15" s="26"/>
      <c r="G15" s="49"/>
      <c r="H15" s="26"/>
      <c r="I15" s="49"/>
      <c r="J15" s="27">
        <f t="shared" ref="J15" si="7">H15*I15</f>
        <v>0</v>
      </c>
      <c r="K15" s="52"/>
      <c r="L15" s="52"/>
      <c r="M15" s="52"/>
      <c r="N15" s="52"/>
      <c r="O15" s="27">
        <f t="shared" ref="O15" si="8">J15-K15-L15-M15-N15</f>
        <v>0</v>
      </c>
      <c r="P15" s="52"/>
      <c r="Q15" s="52"/>
      <c r="R15" s="47"/>
    </row>
    <row r="16" spans="1:18" ht="13.5" customHeight="1">
      <c r="A16" s="113"/>
      <c r="B16" s="133"/>
      <c r="C16" s="113"/>
      <c r="D16" s="103" t="s">
        <v>383</v>
      </c>
      <c r="E16" s="104"/>
      <c r="F16" s="104"/>
      <c r="G16" s="104"/>
      <c r="H16" s="105"/>
      <c r="I16" s="49"/>
      <c r="J16" s="31">
        <f>SUM(J13:J15)</f>
        <v>186110</v>
      </c>
      <c r="K16" s="52"/>
      <c r="L16" s="52"/>
      <c r="M16" s="52"/>
      <c r="N16" s="52"/>
      <c r="O16" s="31">
        <f>SUM(O13:O15)</f>
        <v>0</v>
      </c>
      <c r="P16" s="52"/>
      <c r="Q16" s="52"/>
      <c r="R16" s="47"/>
    </row>
    <row r="17" spans="1:19" ht="13.5" customHeight="1">
      <c r="A17" s="113"/>
      <c r="B17" s="133"/>
      <c r="C17" s="113"/>
      <c r="D17" s="26" t="s">
        <v>503</v>
      </c>
      <c r="E17" s="26"/>
      <c r="F17" s="26" t="s">
        <v>57</v>
      </c>
      <c r="G17" s="49" t="s">
        <v>504</v>
      </c>
      <c r="H17" s="26">
        <v>1</v>
      </c>
      <c r="I17" s="49">
        <v>18000</v>
      </c>
      <c r="J17" s="27">
        <f t="shared" ref="J17:J18" si="9">H17*I17</f>
        <v>18000</v>
      </c>
      <c r="K17" s="52">
        <f>J17</f>
        <v>18000</v>
      </c>
      <c r="L17" s="52"/>
      <c r="M17" s="52"/>
      <c r="N17" s="52"/>
      <c r="O17" s="27">
        <f t="shared" ref="O17:O18" si="10">J17-K17-L17-M17-N17</f>
        <v>0</v>
      </c>
      <c r="P17" s="63">
        <v>44441</v>
      </c>
      <c r="Q17" s="52" t="s">
        <v>506</v>
      </c>
      <c r="R17" s="47" t="s">
        <v>505</v>
      </c>
    </row>
    <row r="18" spans="1:19" ht="13.5" customHeight="1">
      <c r="A18" s="113"/>
      <c r="B18" s="133"/>
      <c r="C18" s="113"/>
      <c r="D18" s="26"/>
      <c r="E18" s="26"/>
      <c r="F18" s="26"/>
      <c r="G18" s="49"/>
      <c r="H18" s="26"/>
      <c r="I18" s="49"/>
      <c r="J18" s="27">
        <f t="shared" si="9"/>
        <v>0</v>
      </c>
      <c r="K18" s="52"/>
      <c r="L18" s="52"/>
      <c r="M18" s="52"/>
      <c r="N18" s="52"/>
      <c r="O18" s="27">
        <f t="shared" si="10"/>
        <v>0</v>
      </c>
      <c r="P18" s="52"/>
      <c r="Q18" s="52"/>
      <c r="R18" s="47"/>
    </row>
    <row r="19" spans="1:19" ht="13.5" customHeight="1">
      <c r="A19" s="113"/>
      <c r="B19" s="133"/>
      <c r="C19" s="113"/>
      <c r="D19" s="103" t="s">
        <v>383</v>
      </c>
      <c r="E19" s="104"/>
      <c r="F19" s="104"/>
      <c r="G19" s="104"/>
      <c r="H19" s="105"/>
      <c r="I19" s="49"/>
      <c r="J19" s="31">
        <f>SUM(J17:J18)</f>
        <v>18000</v>
      </c>
      <c r="K19" s="52"/>
      <c r="L19" s="52"/>
      <c r="M19" s="52"/>
      <c r="N19" s="52"/>
      <c r="O19" s="31">
        <f>SUM(O17:O18)</f>
        <v>0</v>
      </c>
      <c r="P19" s="52"/>
      <c r="Q19" s="52"/>
      <c r="R19" s="47"/>
    </row>
    <row r="20" spans="1:19" ht="13.5" customHeight="1">
      <c r="A20" s="113"/>
      <c r="B20" s="133"/>
      <c r="C20" s="113"/>
      <c r="D20" s="35" t="s">
        <v>433</v>
      </c>
      <c r="E20" s="43" t="s">
        <v>434</v>
      </c>
      <c r="F20" s="26" t="s">
        <v>55</v>
      </c>
      <c r="G20" s="58" t="s">
        <v>440</v>
      </c>
      <c r="H20" s="28">
        <v>1</v>
      </c>
      <c r="I20" s="51">
        <v>45000</v>
      </c>
      <c r="J20" s="32">
        <f t="shared" ref="J20:J22" si="11">H20*I20</f>
        <v>45000</v>
      </c>
      <c r="K20" s="57">
        <f>J20*0.4</f>
        <v>18000</v>
      </c>
      <c r="L20" s="57"/>
      <c r="M20" s="57"/>
      <c r="N20" s="57"/>
      <c r="O20" s="32">
        <f t="shared" ref="O20:O22" si="12">J20-K20-L20-M20-N20</f>
        <v>27000</v>
      </c>
      <c r="P20" s="65" t="s">
        <v>521</v>
      </c>
      <c r="Q20" s="65" t="s">
        <v>522</v>
      </c>
      <c r="R20" s="67" t="s">
        <v>523</v>
      </c>
      <c r="S20" s="42"/>
    </row>
    <row r="21" spans="1:19" ht="13.5" customHeight="1">
      <c r="A21" s="113"/>
      <c r="B21" s="133"/>
      <c r="C21" s="113"/>
      <c r="D21" s="35" t="s">
        <v>436</v>
      </c>
      <c r="E21" s="43" t="s">
        <v>437</v>
      </c>
      <c r="F21" s="26" t="s">
        <v>55</v>
      </c>
      <c r="G21" s="58" t="s">
        <v>440</v>
      </c>
      <c r="H21" s="28">
        <v>1</v>
      </c>
      <c r="I21" s="51">
        <v>36000</v>
      </c>
      <c r="J21" s="32">
        <f t="shared" si="11"/>
        <v>36000</v>
      </c>
      <c r="K21" s="57">
        <f>J21*0.4</f>
        <v>14400</v>
      </c>
      <c r="L21" s="57"/>
      <c r="M21" s="57"/>
      <c r="N21" s="57"/>
      <c r="O21" s="32">
        <f t="shared" si="12"/>
        <v>21600</v>
      </c>
      <c r="P21" s="65" t="s">
        <v>521</v>
      </c>
      <c r="Q21" s="65" t="s">
        <v>522</v>
      </c>
      <c r="R21" s="67" t="s">
        <v>523</v>
      </c>
      <c r="S21" s="42"/>
    </row>
    <row r="22" spans="1:19" ht="13.5" customHeight="1">
      <c r="A22" s="113"/>
      <c r="B22" s="133"/>
      <c r="C22" s="113"/>
      <c r="D22" s="26"/>
      <c r="E22" s="26"/>
      <c r="F22" s="26"/>
      <c r="G22" s="49"/>
      <c r="H22" s="26"/>
      <c r="I22" s="51"/>
      <c r="J22" s="32">
        <f t="shared" si="11"/>
        <v>0</v>
      </c>
      <c r="K22" s="52"/>
      <c r="L22" s="52"/>
      <c r="M22" s="52"/>
      <c r="N22" s="52"/>
      <c r="O22" s="32">
        <f t="shared" si="12"/>
        <v>0</v>
      </c>
      <c r="P22" s="56"/>
      <c r="Q22" s="56"/>
      <c r="R22" s="47"/>
    </row>
    <row r="23" spans="1:19" ht="13.5" customHeight="1">
      <c r="A23" s="113"/>
      <c r="B23" s="133"/>
      <c r="C23" s="113"/>
      <c r="D23" s="103" t="s">
        <v>383</v>
      </c>
      <c r="E23" s="104"/>
      <c r="F23" s="104"/>
      <c r="G23" s="104"/>
      <c r="H23" s="105"/>
      <c r="I23" s="49"/>
      <c r="J23" s="31">
        <f>SUM(J20:J22)</f>
        <v>81000</v>
      </c>
      <c r="K23" s="52"/>
      <c r="L23" s="52"/>
      <c r="M23" s="52"/>
      <c r="N23" s="52"/>
      <c r="O23" s="31">
        <f>SUM(O20:O22)</f>
        <v>48600</v>
      </c>
      <c r="P23" s="52"/>
      <c r="Q23" s="52"/>
      <c r="R23" s="47"/>
    </row>
    <row r="24" spans="1:19" ht="13.5" customHeight="1">
      <c r="A24" s="113"/>
      <c r="B24" s="133"/>
      <c r="C24" s="113"/>
      <c r="D24" s="26" t="s">
        <v>525</v>
      </c>
      <c r="E24" s="26" t="s">
        <v>526</v>
      </c>
      <c r="F24" s="26" t="s">
        <v>56</v>
      </c>
      <c r="G24" s="49" t="s">
        <v>454</v>
      </c>
      <c r="H24" s="26">
        <v>1</v>
      </c>
      <c r="I24" s="49">
        <v>17500</v>
      </c>
      <c r="J24" s="27">
        <f t="shared" ref="J24:J29" si="13">H24*I24</f>
        <v>17500</v>
      </c>
      <c r="K24" s="52">
        <f>J24*0.5</f>
        <v>8750</v>
      </c>
      <c r="L24" s="52">
        <f>J24*0.4</f>
        <v>7000</v>
      </c>
      <c r="M24" s="52"/>
      <c r="N24" s="52"/>
      <c r="O24" s="27">
        <f t="shared" ref="O24:O42" si="14">J24-K24-L24-M24-N24</f>
        <v>1750</v>
      </c>
      <c r="P24" s="52" t="s">
        <v>537</v>
      </c>
      <c r="Q24" s="52" t="s">
        <v>522</v>
      </c>
      <c r="R24" s="62" t="s">
        <v>451</v>
      </c>
    </row>
    <row r="25" spans="1:19" ht="13.5" customHeight="1">
      <c r="A25" s="113"/>
      <c r="B25" s="133"/>
      <c r="C25" s="113"/>
      <c r="D25" s="26" t="s">
        <v>527</v>
      </c>
      <c r="E25" s="26" t="s">
        <v>528</v>
      </c>
      <c r="F25" s="26" t="s">
        <v>56</v>
      </c>
      <c r="G25" s="49" t="s">
        <v>454</v>
      </c>
      <c r="H25" s="26">
        <v>1</v>
      </c>
      <c r="I25" s="49">
        <v>14800</v>
      </c>
      <c r="J25" s="27">
        <f t="shared" si="13"/>
        <v>14800</v>
      </c>
      <c r="K25" s="52">
        <f t="shared" ref="K25:K29" si="15">J25*0.5</f>
        <v>7400</v>
      </c>
      <c r="L25" s="52">
        <f t="shared" ref="L25:L29" si="16">J25*0.4</f>
        <v>5920</v>
      </c>
      <c r="M25" s="52"/>
      <c r="N25" s="52"/>
      <c r="O25" s="27">
        <f t="shared" si="14"/>
        <v>1480</v>
      </c>
      <c r="P25" s="52" t="s">
        <v>537</v>
      </c>
      <c r="Q25" s="52" t="s">
        <v>522</v>
      </c>
      <c r="R25" s="62" t="s">
        <v>538</v>
      </c>
    </row>
    <row r="26" spans="1:19" ht="13.5" customHeight="1">
      <c r="A26" s="113"/>
      <c r="B26" s="133"/>
      <c r="C26" s="113"/>
      <c r="D26" s="26" t="s">
        <v>529</v>
      </c>
      <c r="E26" s="26" t="s">
        <v>530</v>
      </c>
      <c r="F26" s="26" t="s">
        <v>56</v>
      </c>
      <c r="G26" s="49" t="s">
        <v>454</v>
      </c>
      <c r="H26" s="26">
        <v>1</v>
      </c>
      <c r="I26" s="49">
        <v>15300</v>
      </c>
      <c r="J26" s="27">
        <f t="shared" si="13"/>
        <v>15300</v>
      </c>
      <c r="K26" s="52">
        <f t="shared" si="15"/>
        <v>7650</v>
      </c>
      <c r="L26" s="52">
        <f t="shared" si="16"/>
        <v>6120</v>
      </c>
      <c r="M26" s="52"/>
      <c r="N26" s="52"/>
      <c r="O26" s="27">
        <f t="shared" si="14"/>
        <v>1530</v>
      </c>
      <c r="P26" s="52" t="s">
        <v>537</v>
      </c>
      <c r="Q26" s="52" t="s">
        <v>522</v>
      </c>
      <c r="R26" s="62" t="s">
        <v>538</v>
      </c>
    </row>
    <row r="27" spans="1:19" ht="13.5" customHeight="1">
      <c r="A27" s="113"/>
      <c r="B27" s="133"/>
      <c r="C27" s="113"/>
      <c r="D27" s="26" t="s">
        <v>531</v>
      </c>
      <c r="E27" s="26" t="s">
        <v>532</v>
      </c>
      <c r="F27" s="26" t="s">
        <v>56</v>
      </c>
      <c r="G27" s="49" t="s">
        <v>454</v>
      </c>
      <c r="H27" s="26">
        <v>1</v>
      </c>
      <c r="I27" s="49">
        <v>15500</v>
      </c>
      <c r="J27" s="27">
        <f t="shared" si="13"/>
        <v>15500</v>
      </c>
      <c r="K27" s="52">
        <f t="shared" si="15"/>
        <v>7750</v>
      </c>
      <c r="L27" s="52">
        <f t="shared" si="16"/>
        <v>6200</v>
      </c>
      <c r="M27" s="52"/>
      <c r="N27" s="52"/>
      <c r="O27" s="27">
        <f t="shared" si="14"/>
        <v>1550</v>
      </c>
      <c r="P27" s="52" t="s">
        <v>537</v>
      </c>
      <c r="Q27" s="52" t="s">
        <v>522</v>
      </c>
      <c r="R27" s="62" t="s">
        <v>538</v>
      </c>
    </row>
    <row r="28" spans="1:19" ht="13.5" customHeight="1">
      <c r="A28" s="113"/>
      <c r="B28" s="133"/>
      <c r="C28" s="113"/>
      <c r="D28" s="26" t="s">
        <v>533</v>
      </c>
      <c r="E28" s="26" t="s">
        <v>534</v>
      </c>
      <c r="F28" s="26" t="s">
        <v>56</v>
      </c>
      <c r="G28" s="49" t="s">
        <v>454</v>
      </c>
      <c r="H28" s="26">
        <v>1</v>
      </c>
      <c r="I28" s="49">
        <v>14800</v>
      </c>
      <c r="J28" s="27">
        <f t="shared" si="13"/>
        <v>14800</v>
      </c>
      <c r="K28" s="52">
        <f t="shared" si="15"/>
        <v>7400</v>
      </c>
      <c r="L28" s="52">
        <f t="shared" si="16"/>
        <v>5920</v>
      </c>
      <c r="M28" s="52"/>
      <c r="N28" s="52"/>
      <c r="O28" s="27">
        <f t="shared" si="14"/>
        <v>1480</v>
      </c>
      <c r="P28" s="52" t="s">
        <v>537</v>
      </c>
      <c r="Q28" s="52" t="s">
        <v>522</v>
      </c>
      <c r="R28" s="62" t="s">
        <v>538</v>
      </c>
    </row>
    <row r="29" spans="1:19" ht="13.5" customHeight="1">
      <c r="A29" s="113"/>
      <c r="B29" s="133"/>
      <c r="C29" s="113"/>
      <c r="D29" s="26" t="s">
        <v>535</v>
      </c>
      <c r="E29" s="26" t="s">
        <v>536</v>
      </c>
      <c r="F29" s="26" t="s">
        <v>56</v>
      </c>
      <c r="G29" s="49" t="s">
        <v>454</v>
      </c>
      <c r="H29" s="26">
        <v>1</v>
      </c>
      <c r="I29" s="49">
        <v>11100</v>
      </c>
      <c r="J29" s="27">
        <f t="shared" si="13"/>
        <v>11100</v>
      </c>
      <c r="K29" s="52">
        <f t="shared" si="15"/>
        <v>5550</v>
      </c>
      <c r="L29" s="52">
        <f t="shared" si="16"/>
        <v>4440</v>
      </c>
      <c r="M29" s="52"/>
      <c r="N29" s="52"/>
      <c r="O29" s="27">
        <f t="shared" si="14"/>
        <v>1110</v>
      </c>
      <c r="P29" s="52" t="s">
        <v>537</v>
      </c>
      <c r="Q29" s="52" t="s">
        <v>522</v>
      </c>
      <c r="R29" s="62" t="s">
        <v>538</v>
      </c>
    </row>
    <row r="30" spans="1:19" ht="13.5" customHeight="1">
      <c r="A30" s="113"/>
      <c r="B30" s="133"/>
      <c r="C30" s="113"/>
      <c r="D30" s="26"/>
      <c r="E30" s="26"/>
      <c r="F30" s="26"/>
      <c r="G30" s="49"/>
      <c r="H30" s="26"/>
      <c r="I30" s="49"/>
      <c r="J30" s="27"/>
      <c r="K30" s="52"/>
      <c r="L30" s="52"/>
      <c r="M30" s="52"/>
      <c r="N30" s="52"/>
      <c r="O30" s="27">
        <f t="shared" si="14"/>
        <v>0</v>
      </c>
      <c r="P30" s="52"/>
      <c r="Q30" s="52"/>
      <c r="R30" s="47"/>
    </row>
    <row r="31" spans="1:19" ht="13.5" customHeight="1">
      <c r="A31" s="113"/>
      <c r="B31" s="133"/>
      <c r="C31" s="113"/>
      <c r="D31" s="103" t="s">
        <v>383</v>
      </c>
      <c r="E31" s="104"/>
      <c r="F31" s="104"/>
      <c r="G31" s="104"/>
      <c r="H31" s="105"/>
      <c r="I31" s="49"/>
      <c r="J31" s="31">
        <f>SUM(J24:J30)</f>
        <v>89000</v>
      </c>
      <c r="K31" s="52"/>
      <c r="L31" s="52"/>
      <c r="M31" s="52"/>
      <c r="N31" s="52"/>
      <c r="O31" s="31">
        <f>SUM(O24:O30)</f>
        <v>8900</v>
      </c>
      <c r="P31" s="52"/>
      <c r="Q31" s="52"/>
      <c r="R31" s="47"/>
    </row>
    <row r="32" spans="1:19" ht="13.5" customHeight="1">
      <c r="A32" s="113"/>
      <c r="B32" s="133"/>
      <c r="C32" s="113"/>
      <c r="D32" s="26" t="s">
        <v>80</v>
      </c>
      <c r="E32" s="26"/>
      <c r="F32" s="26" t="s">
        <v>81</v>
      </c>
      <c r="G32" s="51" t="s">
        <v>89</v>
      </c>
      <c r="H32" s="26">
        <v>16</v>
      </c>
      <c r="I32" s="49">
        <v>10000</v>
      </c>
      <c r="J32" s="27">
        <f>H32*I32</f>
        <v>160000</v>
      </c>
      <c r="K32" s="52">
        <v>48000</v>
      </c>
      <c r="L32" s="52"/>
      <c r="M32" s="52"/>
      <c r="N32" s="52"/>
      <c r="O32" s="27">
        <f>J32-K32-L32-M32-N32</f>
        <v>112000</v>
      </c>
      <c r="P32" s="52"/>
      <c r="Q32" s="52"/>
      <c r="R32" s="47"/>
    </row>
    <row r="33" spans="1:18" ht="13.5" customHeight="1">
      <c r="A33" s="113"/>
      <c r="B33" s="133"/>
      <c r="C33" s="113"/>
      <c r="D33" s="26"/>
      <c r="E33" s="26"/>
      <c r="F33" s="26"/>
      <c r="G33" s="49"/>
      <c r="H33" s="26"/>
      <c r="I33" s="49"/>
      <c r="J33" s="27">
        <f t="shared" ref="J33" si="17">H33*I33</f>
        <v>0</v>
      </c>
      <c r="K33" s="52"/>
      <c r="L33" s="52"/>
      <c r="M33" s="52"/>
      <c r="N33" s="52"/>
      <c r="O33" s="27">
        <f t="shared" si="14"/>
        <v>0</v>
      </c>
      <c r="P33" s="52"/>
      <c r="Q33" s="52"/>
      <c r="R33" s="47"/>
    </row>
    <row r="34" spans="1:18" ht="13.5" customHeight="1">
      <c r="A34" s="113"/>
      <c r="B34" s="133"/>
      <c r="C34" s="113"/>
      <c r="D34" s="103" t="s">
        <v>383</v>
      </c>
      <c r="E34" s="104"/>
      <c r="F34" s="104"/>
      <c r="G34" s="104"/>
      <c r="H34" s="105"/>
      <c r="I34" s="49"/>
      <c r="J34" s="31">
        <f>SUM(J32:J33)</f>
        <v>160000</v>
      </c>
      <c r="K34" s="52"/>
      <c r="L34" s="52"/>
      <c r="M34" s="52"/>
      <c r="N34" s="52"/>
      <c r="O34" s="31">
        <f>SUM(O32:O33)</f>
        <v>112000</v>
      </c>
      <c r="P34" s="52"/>
      <c r="Q34" s="52"/>
      <c r="R34" s="47"/>
    </row>
    <row r="35" spans="1:18" ht="13.5" customHeight="1">
      <c r="A35" s="113"/>
      <c r="B35" s="133"/>
      <c r="C35" s="113"/>
      <c r="D35" s="26"/>
      <c r="E35" s="26"/>
      <c r="F35" s="26" t="s">
        <v>13</v>
      </c>
      <c r="G35" s="51"/>
      <c r="H35" s="26"/>
      <c r="I35" s="49"/>
      <c r="J35" s="27">
        <f t="shared" ref="J35:J36" si="18">H35*I35</f>
        <v>0</v>
      </c>
      <c r="K35" s="52"/>
      <c r="L35" s="52"/>
      <c r="M35" s="52"/>
      <c r="N35" s="52"/>
      <c r="O35" s="27">
        <f t="shared" ref="O35" si="19">J35-K35-L35-M35-N35</f>
        <v>0</v>
      </c>
      <c r="P35" s="52"/>
      <c r="Q35" s="52"/>
      <c r="R35" s="47"/>
    </row>
    <row r="36" spans="1:18" ht="13.5" customHeight="1">
      <c r="A36" s="113"/>
      <c r="B36" s="133"/>
      <c r="C36" s="113"/>
      <c r="D36" s="26"/>
      <c r="E36" s="26"/>
      <c r="F36" s="26"/>
      <c r="G36" s="49"/>
      <c r="H36" s="26"/>
      <c r="I36" s="49"/>
      <c r="J36" s="27">
        <f t="shared" si="18"/>
        <v>0</v>
      </c>
      <c r="K36" s="52"/>
      <c r="L36" s="52"/>
      <c r="M36" s="52"/>
      <c r="N36" s="52"/>
      <c r="O36" s="27">
        <f t="shared" si="14"/>
        <v>0</v>
      </c>
      <c r="P36" s="52"/>
      <c r="Q36" s="52"/>
      <c r="R36" s="47"/>
    </row>
    <row r="37" spans="1:18" ht="13.5" customHeight="1">
      <c r="A37" s="113"/>
      <c r="B37" s="133"/>
      <c r="C37" s="113"/>
      <c r="D37" s="103" t="s">
        <v>383</v>
      </c>
      <c r="E37" s="104"/>
      <c r="F37" s="104"/>
      <c r="G37" s="104"/>
      <c r="H37" s="105"/>
      <c r="I37" s="49"/>
      <c r="J37" s="31">
        <f>SUM(J35:J36)</f>
        <v>0</v>
      </c>
      <c r="K37" s="52"/>
      <c r="L37" s="52"/>
      <c r="M37" s="52"/>
      <c r="N37" s="52"/>
      <c r="O37" s="31">
        <f>SUM(O35:O36)</f>
        <v>0</v>
      </c>
      <c r="P37" s="52"/>
      <c r="Q37" s="52"/>
      <c r="R37" s="47"/>
    </row>
    <row r="38" spans="1:18" ht="13.5" customHeight="1">
      <c r="A38" s="113"/>
      <c r="B38" s="133"/>
      <c r="C38" s="113"/>
      <c r="D38" s="26"/>
      <c r="E38" s="26"/>
      <c r="F38" s="26" t="s">
        <v>85</v>
      </c>
      <c r="G38" s="49"/>
      <c r="H38" s="26"/>
      <c r="I38" s="49"/>
      <c r="J38" s="27">
        <f t="shared" ref="J38:J39" si="20">H38*I38</f>
        <v>0</v>
      </c>
      <c r="K38" s="52"/>
      <c r="L38" s="52"/>
      <c r="M38" s="52"/>
      <c r="N38" s="52"/>
      <c r="O38" s="27">
        <f t="shared" si="14"/>
        <v>0</v>
      </c>
      <c r="P38" s="52"/>
      <c r="Q38" s="52"/>
      <c r="R38" s="47"/>
    </row>
    <row r="39" spans="1:18" ht="13.5" customHeight="1">
      <c r="A39" s="113"/>
      <c r="B39" s="133"/>
      <c r="C39" s="113"/>
      <c r="D39" s="26"/>
      <c r="E39" s="26"/>
      <c r="F39" s="26"/>
      <c r="G39" s="49"/>
      <c r="H39" s="26"/>
      <c r="I39" s="49"/>
      <c r="J39" s="27">
        <f t="shared" si="20"/>
        <v>0</v>
      </c>
      <c r="K39" s="52"/>
      <c r="L39" s="52"/>
      <c r="M39" s="52"/>
      <c r="N39" s="52"/>
      <c r="O39" s="27">
        <f t="shared" si="14"/>
        <v>0</v>
      </c>
      <c r="P39" s="52"/>
      <c r="Q39" s="52"/>
      <c r="R39" s="47"/>
    </row>
    <row r="40" spans="1:18" ht="13.5" customHeight="1">
      <c r="A40" s="113"/>
      <c r="B40" s="133"/>
      <c r="C40" s="113"/>
      <c r="D40" s="103" t="s">
        <v>383</v>
      </c>
      <c r="E40" s="104"/>
      <c r="F40" s="104"/>
      <c r="G40" s="104"/>
      <c r="H40" s="105"/>
      <c r="I40" s="49"/>
      <c r="J40" s="31">
        <f>SUM(J38:J39)</f>
        <v>0</v>
      </c>
      <c r="K40" s="52"/>
      <c r="L40" s="52"/>
      <c r="M40" s="52"/>
      <c r="N40" s="52"/>
      <c r="O40" s="31">
        <f>SUM(O38:O39)</f>
        <v>0</v>
      </c>
      <c r="P40" s="52"/>
      <c r="Q40" s="52"/>
      <c r="R40" s="47"/>
    </row>
    <row r="41" spans="1:18" ht="13.5" customHeight="1">
      <c r="A41" s="113"/>
      <c r="B41" s="133"/>
      <c r="C41" s="113"/>
      <c r="D41" s="26"/>
      <c r="E41" s="26"/>
      <c r="F41" s="26" t="s">
        <v>79</v>
      </c>
      <c r="G41" s="49"/>
      <c r="H41" s="26"/>
      <c r="I41" s="49"/>
      <c r="J41" s="27">
        <f t="shared" ref="J41:J42" si="21">H41*I41</f>
        <v>0</v>
      </c>
      <c r="K41" s="52"/>
      <c r="L41" s="52"/>
      <c r="M41" s="52"/>
      <c r="N41" s="52"/>
      <c r="O41" s="27">
        <f t="shared" si="14"/>
        <v>0</v>
      </c>
      <c r="P41" s="52"/>
      <c r="Q41" s="52"/>
      <c r="R41" s="47"/>
    </row>
    <row r="42" spans="1:18" ht="13.5" customHeight="1">
      <c r="A42" s="113"/>
      <c r="B42" s="133"/>
      <c r="C42" s="113"/>
      <c r="D42" s="26"/>
      <c r="E42" s="26"/>
      <c r="F42" s="26"/>
      <c r="G42" s="49"/>
      <c r="H42" s="26"/>
      <c r="I42" s="51"/>
      <c r="J42" s="27">
        <f t="shared" si="21"/>
        <v>0</v>
      </c>
      <c r="K42" s="52"/>
      <c r="L42" s="52"/>
      <c r="M42" s="52"/>
      <c r="N42" s="52"/>
      <c r="O42" s="27">
        <f t="shared" si="14"/>
        <v>0</v>
      </c>
      <c r="P42" s="52"/>
      <c r="Q42" s="52"/>
      <c r="R42" s="47"/>
    </row>
    <row r="43" spans="1:18" ht="13.5" customHeight="1">
      <c r="A43" s="113"/>
      <c r="B43" s="133"/>
      <c r="C43" s="113"/>
      <c r="D43" s="103" t="s">
        <v>383</v>
      </c>
      <c r="E43" s="104"/>
      <c r="F43" s="104"/>
      <c r="G43" s="104"/>
      <c r="H43" s="105"/>
      <c r="I43" s="49"/>
      <c r="J43" s="31">
        <f>SUM(J41:J42)</f>
        <v>0</v>
      </c>
      <c r="K43" s="52"/>
      <c r="L43" s="52"/>
      <c r="M43" s="52"/>
      <c r="N43" s="52"/>
      <c r="O43" s="31">
        <f>SUM(O41:O42)</f>
        <v>0</v>
      </c>
      <c r="P43" s="52"/>
      <c r="Q43" s="52"/>
      <c r="R43" s="47"/>
    </row>
    <row r="44" spans="1:18" ht="13.5" customHeight="1">
      <c r="A44" s="114"/>
      <c r="B44" s="134"/>
      <c r="C44" s="114"/>
      <c r="D44" s="115" t="s">
        <v>53</v>
      </c>
      <c r="E44" s="116"/>
      <c r="F44" s="116"/>
      <c r="G44" s="116"/>
      <c r="H44" s="117"/>
      <c r="I44" s="51"/>
      <c r="J44" s="34">
        <f>J12+J16+J19+J23+J31+J34+J37+J40+J43</f>
        <v>755110</v>
      </c>
      <c r="K44" s="53"/>
      <c r="L44" s="53"/>
      <c r="M44" s="53"/>
      <c r="N44" s="53"/>
      <c r="O44" s="34">
        <f>O12+O16+O19+O23+O31+O34+O37+O40+O43</f>
        <v>317800</v>
      </c>
      <c r="P44" s="53"/>
      <c r="Q44" s="53"/>
      <c r="R44" s="47"/>
    </row>
  </sheetData>
  <mergeCells count="31">
    <mergeCell ref="R1:R2"/>
    <mergeCell ref="A3:A44"/>
    <mergeCell ref="B3:B44"/>
    <mergeCell ref="C3:C44"/>
    <mergeCell ref="D12:H12"/>
    <mergeCell ref="D16:H16"/>
    <mergeCell ref="D19:H19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P1:P2"/>
    <mergeCell ref="Q1:Q2"/>
    <mergeCell ref="M1:M2"/>
    <mergeCell ref="N1:N2"/>
    <mergeCell ref="O1:O2"/>
    <mergeCell ref="C1:C2"/>
    <mergeCell ref="D1:D2"/>
    <mergeCell ref="E1:E2"/>
    <mergeCell ref="D44:H44"/>
    <mergeCell ref="D23:H23"/>
    <mergeCell ref="D31:H31"/>
    <mergeCell ref="D34:H34"/>
    <mergeCell ref="D37:H37"/>
    <mergeCell ref="D40:H40"/>
    <mergeCell ref="D43:H43"/>
  </mergeCells>
  <phoneticPr fontId="6" type="noConversion"/>
  <conditionalFormatting sqref="R1">
    <cfRule type="duplicateValues" dxfId="24" priority="3"/>
  </conditionalFormatting>
  <conditionalFormatting sqref="S1:V1 C1:I1">
    <cfRule type="duplicateValues" dxfId="23" priority="4"/>
  </conditionalFormatting>
  <conditionalFormatting sqref="J1:O1">
    <cfRule type="duplicateValues" dxfId="22" priority="2"/>
  </conditionalFormatting>
  <conditionalFormatting sqref="A1:B1">
    <cfRule type="duplicateValues" dxfId="21" priority="5"/>
  </conditionalFormatting>
  <conditionalFormatting sqref="P1:Q1">
    <cfRule type="duplicateValues" dxfId="20" priority="1"/>
  </conditionalFormatting>
  <hyperlinks>
    <hyperlink ref="B3:B44" location="'2022年新项目'!A1" display="一汽轻卡减震"/>
  </hyperlink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Sheet5!$B$2:$B$12</xm:f>
          </x14:formula1>
          <xm:sqref>F17:F18 F24:F30 F38:F39 F41:F42 F13:F15 F32:F33 F35:F36 F3:F11 F20:F22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Normal="100" workbookViewId="0">
      <pane xSplit="1" ySplit="2" topLeftCell="B9" activePane="bottomRight" state="frozen"/>
      <selection pane="topRight"/>
      <selection pane="bottomLeft"/>
      <selection pane="bottomRight" activeCell="I17" sqref="I17"/>
    </sheetView>
  </sheetViews>
  <sheetFormatPr defaultColWidth="8.25" defaultRowHeight="11.5"/>
  <cols>
    <col min="1" max="1" width="8.58203125" style="25" customWidth="1"/>
    <col min="2" max="3" width="8.58203125" style="29" customWidth="1"/>
    <col min="4" max="5" width="20.58203125" style="25" customWidth="1"/>
    <col min="6" max="6" width="8.58203125" style="25" customWidth="1"/>
    <col min="7" max="7" width="12.58203125" style="50" customWidth="1"/>
    <col min="8" max="8" width="4.58203125" style="25" customWidth="1"/>
    <col min="9" max="9" width="10.58203125" style="50" customWidth="1"/>
    <col min="10" max="10" width="10.58203125" style="30" customWidth="1"/>
    <col min="11" max="14" width="10.58203125" style="54" customWidth="1"/>
    <col min="15" max="15" width="10.58203125" style="30" customWidth="1"/>
    <col min="16" max="17" width="10.58203125" style="54" customWidth="1"/>
    <col min="18" max="18" width="11.58203125" style="55" customWidth="1"/>
    <col min="19" max="19" width="12.25" style="25" customWidth="1"/>
    <col min="20" max="16384" width="8.25" style="25"/>
  </cols>
  <sheetData>
    <row r="1" spans="1:18" ht="14.25" customHeight="1">
      <c r="A1" s="118" t="s">
        <v>25</v>
      </c>
      <c r="B1" s="120" t="s">
        <v>26</v>
      </c>
      <c r="C1" s="120" t="s">
        <v>66</v>
      </c>
      <c r="D1" s="118" t="s">
        <v>64</v>
      </c>
      <c r="E1" s="118" t="s">
        <v>65</v>
      </c>
      <c r="F1" s="118" t="s">
        <v>50</v>
      </c>
      <c r="G1" s="122" t="s">
        <v>87</v>
      </c>
      <c r="H1" s="118" t="s">
        <v>51</v>
      </c>
      <c r="I1" s="124" t="s">
        <v>82</v>
      </c>
      <c r="J1" s="126" t="s">
        <v>83</v>
      </c>
      <c r="K1" s="122" t="s">
        <v>74</v>
      </c>
      <c r="L1" s="122" t="s">
        <v>75</v>
      </c>
      <c r="M1" s="122" t="s">
        <v>76</v>
      </c>
      <c r="N1" s="122" t="s">
        <v>77</v>
      </c>
      <c r="O1" s="126" t="s">
        <v>78</v>
      </c>
      <c r="P1" s="122" t="s">
        <v>444</v>
      </c>
      <c r="Q1" s="122" t="s">
        <v>443</v>
      </c>
      <c r="R1" s="130" t="s">
        <v>52</v>
      </c>
    </row>
    <row r="2" spans="1:18" ht="13.5" customHeight="1">
      <c r="A2" s="119"/>
      <c r="B2" s="121"/>
      <c r="C2" s="121"/>
      <c r="D2" s="119"/>
      <c r="E2" s="119"/>
      <c r="F2" s="119"/>
      <c r="G2" s="123"/>
      <c r="H2" s="119"/>
      <c r="I2" s="125"/>
      <c r="J2" s="127"/>
      <c r="K2" s="123"/>
      <c r="L2" s="123"/>
      <c r="M2" s="123"/>
      <c r="N2" s="123"/>
      <c r="O2" s="127"/>
      <c r="P2" s="123"/>
      <c r="Q2" s="123"/>
      <c r="R2" s="131"/>
    </row>
    <row r="3" spans="1:18" ht="13.5" customHeight="1">
      <c r="A3" s="106" t="s">
        <v>73</v>
      </c>
      <c r="B3" s="109" t="s">
        <v>72</v>
      </c>
      <c r="C3" s="112" t="s">
        <v>63</v>
      </c>
      <c r="D3" s="26"/>
      <c r="E3" s="26"/>
      <c r="F3" s="26" t="s">
        <v>54</v>
      </c>
      <c r="G3" s="51"/>
      <c r="H3" s="26"/>
      <c r="I3" s="49"/>
      <c r="J3" s="27">
        <f t="shared" ref="J3:J4" si="0">H3*I3</f>
        <v>0</v>
      </c>
      <c r="K3" s="52"/>
      <c r="L3" s="52"/>
      <c r="M3" s="52"/>
      <c r="N3" s="52"/>
      <c r="O3" s="27">
        <f t="shared" ref="O3:O4" si="1">J3-K3-L3-M3-N3</f>
        <v>0</v>
      </c>
      <c r="P3" s="52"/>
      <c r="Q3" s="52"/>
      <c r="R3" s="47"/>
    </row>
    <row r="4" spans="1:18" ht="13.5" customHeight="1">
      <c r="A4" s="107"/>
      <c r="B4" s="110"/>
      <c r="C4" s="113"/>
      <c r="D4" s="26"/>
      <c r="E4" s="26"/>
      <c r="F4" s="26"/>
      <c r="G4" s="49"/>
      <c r="H4" s="26"/>
      <c r="I4" s="49"/>
      <c r="J4" s="27">
        <f t="shared" si="0"/>
        <v>0</v>
      </c>
      <c r="K4" s="52"/>
      <c r="L4" s="52"/>
      <c r="M4" s="52"/>
      <c r="N4" s="52"/>
      <c r="O4" s="27">
        <f t="shared" si="1"/>
        <v>0</v>
      </c>
      <c r="P4" s="52"/>
      <c r="Q4" s="52"/>
      <c r="R4" s="47"/>
    </row>
    <row r="5" spans="1:18" ht="13.5" customHeight="1">
      <c r="A5" s="107"/>
      <c r="B5" s="110"/>
      <c r="C5" s="113"/>
      <c r="D5" s="103" t="s">
        <v>383</v>
      </c>
      <c r="E5" s="104"/>
      <c r="F5" s="104"/>
      <c r="G5" s="104"/>
      <c r="H5" s="105"/>
      <c r="I5" s="49"/>
      <c r="J5" s="31">
        <f>SUM(J3:J4)</f>
        <v>0</v>
      </c>
      <c r="K5" s="52"/>
      <c r="L5" s="52"/>
      <c r="M5" s="52"/>
      <c r="N5" s="52"/>
      <c r="O5" s="31">
        <f>SUM(O3:O4)</f>
        <v>0</v>
      </c>
      <c r="P5" s="52"/>
      <c r="Q5" s="52"/>
      <c r="R5" s="47"/>
    </row>
    <row r="6" spans="1:18" ht="13.5" customHeight="1">
      <c r="A6" s="107"/>
      <c r="B6" s="110"/>
      <c r="C6" s="113"/>
      <c r="D6" s="26"/>
      <c r="E6" s="26"/>
      <c r="F6" s="26" t="s">
        <v>18</v>
      </c>
      <c r="G6" s="51"/>
      <c r="H6" s="26"/>
      <c r="I6" s="49"/>
      <c r="J6" s="27">
        <f t="shared" ref="J6:J7" si="2">H6*I6</f>
        <v>0</v>
      </c>
      <c r="K6" s="52">
        <f>J6</f>
        <v>0</v>
      </c>
      <c r="L6" s="52"/>
      <c r="M6" s="52"/>
      <c r="N6" s="52"/>
      <c r="O6" s="27">
        <f t="shared" ref="O6:O7" si="3">J6-K6-L6-M6-N6</f>
        <v>0</v>
      </c>
      <c r="P6" s="52"/>
      <c r="Q6" s="52"/>
      <c r="R6" s="47"/>
    </row>
    <row r="7" spans="1:18" ht="13.5" customHeight="1">
      <c r="A7" s="107"/>
      <c r="B7" s="110"/>
      <c r="C7" s="113"/>
      <c r="D7" s="26"/>
      <c r="E7" s="26"/>
      <c r="F7" s="26"/>
      <c r="G7" s="49"/>
      <c r="H7" s="26"/>
      <c r="I7" s="49"/>
      <c r="J7" s="27">
        <f t="shared" si="2"/>
        <v>0</v>
      </c>
      <c r="K7" s="52"/>
      <c r="L7" s="52"/>
      <c r="M7" s="52"/>
      <c r="N7" s="52"/>
      <c r="O7" s="27">
        <f t="shared" si="3"/>
        <v>0</v>
      </c>
      <c r="P7" s="52"/>
      <c r="Q7" s="52"/>
      <c r="R7" s="47"/>
    </row>
    <row r="8" spans="1:18" ht="13.5" customHeight="1">
      <c r="A8" s="107"/>
      <c r="B8" s="110"/>
      <c r="C8" s="113"/>
      <c r="D8" s="103" t="s">
        <v>383</v>
      </c>
      <c r="E8" s="104"/>
      <c r="F8" s="104"/>
      <c r="G8" s="104"/>
      <c r="H8" s="105"/>
      <c r="I8" s="49"/>
      <c r="J8" s="31">
        <f>SUM(J6:J7)</f>
        <v>0</v>
      </c>
      <c r="K8" s="52"/>
      <c r="L8" s="52"/>
      <c r="M8" s="52"/>
      <c r="N8" s="52"/>
      <c r="O8" s="31">
        <f>SUM(O6:O7)</f>
        <v>0</v>
      </c>
      <c r="P8" s="52"/>
      <c r="Q8" s="52"/>
      <c r="R8" s="47"/>
    </row>
    <row r="9" spans="1:18" ht="13.5" customHeight="1">
      <c r="A9" s="107"/>
      <c r="B9" s="110"/>
      <c r="C9" s="113"/>
      <c r="D9" s="26"/>
      <c r="E9" s="26"/>
      <c r="F9" s="26" t="s">
        <v>57</v>
      </c>
      <c r="G9" s="49"/>
      <c r="H9" s="26"/>
      <c r="I9" s="49"/>
      <c r="J9" s="27">
        <f t="shared" ref="J9:J13" si="4">H9*I9</f>
        <v>0</v>
      </c>
      <c r="K9" s="52"/>
      <c r="L9" s="52"/>
      <c r="M9" s="52"/>
      <c r="N9" s="52"/>
      <c r="O9" s="27">
        <f t="shared" ref="O9:O13" si="5">J9-K9-L9-M9-N9</f>
        <v>0</v>
      </c>
      <c r="P9" s="52"/>
      <c r="Q9" s="52"/>
      <c r="R9" s="47"/>
    </row>
    <row r="10" spans="1:18" ht="13.5" customHeight="1">
      <c r="A10" s="107"/>
      <c r="B10" s="110"/>
      <c r="C10" s="113"/>
      <c r="D10" s="26"/>
      <c r="E10" s="26"/>
      <c r="F10" s="26"/>
      <c r="G10" s="49"/>
      <c r="H10" s="26"/>
      <c r="I10" s="49"/>
      <c r="J10" s="27">
        <f t="shared" si="4"/>
        <v>0</v>
      </c>
      <c r="K10" s="52"/>
      <c r="L10" s="52"/>
      <c r="M10" s="52"/>
      <c r="N10" s="52"/>
      <c r="O10" s="27">
        <f t="shared" si="5"/>
        <v>0</v>
      </c>
      <c r="P10" s="52"/>
      <c r="Q10" s="52"/>
      <c r="R10" s="47"/>
    </row>
    <row r="11" spans="1:18" ht="13.5" customHeight="1">
      <c r="A11" s="107"/>
      <c r="B11" s="110"/>
      <c r="C11" s="113"/>
      <c r="D11" s="103" t="s">
        <v>383</v>
      </c>
      <c r="E11" s="104"/>
      <c r="F11" s="104"/>
      <c r="G11" s="104"/>
      <c r="H11" s="105"/>
      <c r="I11" s="49"/>
      <c r="J11" s="31">
        <f>SUM(J9:J10)</f>
        <v>0</v>
      </c>
      <c r="K11" s="52"/>
      <c r="L11" s="52"/>
      <c r="M11" s="52"/>
      <c r="N11" s="52"/>
      <c r="O11" s="31">
        <f>SUM(O9:O10)</f>
        <v>0</v>
      </c>
      <c r="P11" s="52"/>
      <c r="Q11" s="52"/>
      <c r="R11" s="47"/>
    </row>
    <row r="12" spans="1:18" ht="13.5" customHeight="1">
      <c r="A12" s="107"/>
      <c r="B12" s="110"/>
      <c r="C12" s="113"/>
      <c r="D12" s="26"/>
      <c r="E12" s="26"/>
      <c r="F12" s="26" t="s">
        <v>55</v>
      </c>
      <c r="G12" s="49"/>
      <c r="H12" s="26"/>
      <c r="I12" s="51"/>
      <c r="J12" s="27">
        <f t="shared" si="4"/>
        <v>0</v>
      </c>
      <c r="K12" s="52"/>
      <c r="L12" s="52"/>
      <c r="M12" s="52"/>
      <c r="N12" s="52"/>
      <c r="O12" s="27">
        <f t="shared" si="5"/>
        <v>0</v>
      </c>
      <c r="P12" s="52"/>
      <c r="Q12" s="52"/>
      <c r="R12" s="47"/>
    </row>
    <row r="13" spans="1:18" ht="13.5" customHeight="1">
      <c r="A13" s="107"/>
      <c r="B13" s="110"/>
      <c r="C13" s="113"/>
      <c r="D13" s="26"/>
      <c r="E13" s="26"/>
      <c r="F13" s="26"/>
      <c r="G13" s="49"/>
      <c r="H13" s="26"/>
      <c r="I13" s="51"/>
      <c r="J13" s="27">
        <f t="shared" si="4"/>
        <v>0</v>
      </c>
      <c r="K13" s="52"/>
      <c r="L13" s="52"/>
      <c r="M13" s="52"/>
      <c r="N13" s="52"/>
      <c r="O13" s="27">
        <f t="shared" si="5"/>
        <v>0</v>
      </c>
      <c r="P13" s="52"/>
      <c r="Q13" s="52"/>
      <c r="R13" s="47"/>
    </row>
    <row r="14" spans="1:18" ht="13.5" customHeight="1">
      <c r="A14" s="107"/>
      <c r="B14" s="110"/>
      <c r="C14" s="113"/>
      <c r="D14" s="103" t="s">
        <v>383</v>
      </c>
      <c r="E14" s="104"/>
      <c r="F14" s="104"/>
      <c r="G14" s="104"/>
      <c r="H14" s="105"/>
      <c r="I14" s="49"/>
      <c r="J14" s="31">
        <f>SUM(J12:J13)</f>
        <v>0</v>
      </c>
      <c r="K14" s="52"/>
      <c r="L14" s="52"/>
      <c r="M14" s="52"/>
      <c r="N14" s="52"/>
      <c r="O14" s="31">
        <f>SUM(O12:O13)</f>
        <v>0</v>
      </c>
      <c r="P14" s="52"/>
      <c r="Q14" s="52"/>
      <c r="R14" s="47"/>
    </row>
    <row r="15" spans="1:18" ht="13.5" customHeight="1">
      <c r="A15" s="107"/>
      <c r="B15" s="110"/>
      <c r="C15" s="113"/>
      <c r="D15" s="26"/>
      <c r="E15" s="26"/>
      <c r="F15" s="26" t="s">
        <v>56</v>
      </c>
      <c r="G15" s="49"/>
      <c r="H15" s="26"/>
      <c r="I15" s="49"/>
      <c r="J15" s="27">
        <f t="shared" ref="J15:J16" si="6">H15*I15</f>
        <v>0</v>
      </c>
      <c r="K15" s="52"/>
      <c r="L15" s="52"/>
      <c r="M15" s="52"/>
      <c r="N15" s="52"/>
      <c r="O15" s="27">
        <f t="shared" ref="O15:O25" si="7">J15-K15-L15-M15-N15</f>
        <v>0</v>
      </c>
      <c r="P15" s="52"/>
      <c r="Q15" s="52"/>
      <c r="R15" s="47"/>
    </row>
    <row r="16" spans="1:18" ht="13.5" customHeight="1">
      <c r="A16" s="107"/>
      <c r="B16" s="110"/>
      <c r="C16" s="113"/>
      <c r="D16" s="26"/>
      <c r="E16" s="26"/>
      <c r="F16" s="26"/>
      <c r="G16" s="49"/>
      <c r="H16" s="26"/>
      <c r="I16" s="49"/>
      <c r="J16" s="27">
        <f t="shared" si="6"/>
        <v>0</v>
      </c>
      <c r="K16" s="52"/>
      <c r="L16" s="52"/>
      <c r="M16" s="52"/>
      <c r="N16" s="52"/>
      <c r="O16" s="27">
        <f t="shared" si="7"/>
        <v>0</v>
      </c>
      <c r="P16" s="52"/>
      <c r="Q16" s="52"/>
      <c r="R16" s="47"/>
    </row>
    <row r="17" spans="1:18" ht="13.5" customHeight="1">
      <c r="A17" s="107"/>
      <c r="B17" s="110"/>
      <c r="C17" s="113"/>
      <c r="D17" s="103" t="s">
        <v>383</v>
      </c>
      <c r="E17" s="104"/>
      <c r="F17" s="104"/>
      <c r="G17" s="104"/>
      <c r="H17" s="105"/>
      <c r="I17" s="49"/>
      <c r="J17" s="31">
        <f>SUM(J15:J16)</f>
        <v>0</v>
      </c>
      <c r="K17" s="52"/>
      <c r="L17" s="52"/>
      <c r="M17" s="52"/>
      <c r="N17" s="52"/>
      <c r="O17" s="31">
        <f>SUM(O15:O16)</f>
        <v>0</v>
      </c>
      <c r="P17" s="52"/>
      <c r="Q17" s="52"/>
      <c r="R17" s="47"/>
    </row>
    <row r="18" spans="1:18" ht="13.5" customHeight="1">
      <c r="A18" s="107"/>
      <c r="B18" s="110"/>
      <c r="C18" s="113"/>
      <c r="D18" s="26"/>
      <c r="E18" s="26"/>
      <c r="F18" s="26" t="s">
        <v>81</v>
      </c>
      <c r="G18" s="51"/>
      <c r="H18" s="26"/>
      <c r="I18" s="49"/>
      <c r="J18" s="27">
        <f>H18*I18</f>
        <v>0</v>
      </c>
      <c r="K18" s="52"/>
      <c r="L18" s="52"/>
      <c r="M18" s="52"/>
      <c r="N18" s="52"/>
      <c r="O18" s="27">
        <f>J18-K18-L18-M18-N18</f>
        <v>0</v>
      </c>
      <c r="P18" s="52"/>
      <c r="Q18" s="52"/>
      <c r="R18" s="47"/>
    </row>
    <row r="19" spans="1:18" ht="13.5" customHeight="1">
      <c r="A19" s="107"/>
      <c r="B19" s="110"/>
      <c r="C19" s="113"/>
      <c r="D19" s="26"/>
      <c r="E19" s="26"/>
      <c r="F19" s="26"/>
      <c r="G19" s="49"/>
      <c r="H19" s="26"/>
      <c r="I19" s="49"/>
      <c r="J19" s="27">
        <f t="shared" ref="J19" si="8">H19*I19</f>
        <v>0</v>
      </c>
      <c r="K19" s="52"/>
      <c r="L19" s="52"/>
      <c r="M19" s="52"/>
      <c r="N19" s="52"/>
      <c r="O19" s="27">
        <f t="shared" si="7"/>
        <v>0</v>
      </c>
      <c r="P19" s="52"/>
      <c r="Q19" s="52"/>
      <c r="R19" s="47"/>
    </row>
    <row r="20" spans="1:18" ht="13.5" customHeight="1">
      <c r="A20" s="107"/>
      <c r="B20" s="110"/>
      <c r="C20" s="113"/>
      <c r="D20" s="103" t="s">
        <v>383</v>
      </c>
      <c r="E20" s="104"/>
      <c r="F20" s="104"/>
      <c r="G20" s="104"/>
      <c r="H20" s="105"/>
      <c r="I20" s="49"/>
      <c r="J20" s="31">
        <f>SUM(J18:J19)</f>
        <v>0</v>
      </c>
      <c r="K20" s="52"/>
      <c r="L20" s="52"/>
      <c r="M20" s="52"/>
      <c r="N20" s="52"/>
      <c r="O20" s="31">
        <f>SUM(O18:O19)</f>
        <v>0</v>
      </c>
      <c r="P20" s="52"/>
      <c r="Q20" s="52"/>
      <c r="R20" s="47"/>
    </row>
    <row r="21" spans="1:18" ht="13.5" customHeight="1">
      <c r="A21" s="107"/>
      <c r="B21" s="110"/>
      <c r="C21" s="113"/>
      <c r="D21" s="26" t="s">
        <v>84</v>
      </c>
      <c r="E21" s="26"/>
      <c r="F21" s="26" t="s">
        <v>13</v>
      </c>
      <c r="G21" s="51" t="s">
        <v>90</v>
      </c>
      <c r="H21" s="26">
        <v>1</v>
      </c>
      <c r="I21" s="49">
        <v>29000</v>
      </c>
      <c r="J21" s="27">
        <f>H21*I21</f>
        <v>29000</v>
      </c>
      <c r="K21" s="52">
        <v>24000</v>
      </c>
      <c r="L21" s="52"/>
      <c r="M21" s="52"/>
      <c r="N21" s="52"/>
      <c r="O21" s="27">
        <f>J21-K21-L21-M21-N21</f>
        <v>5000</v>
      </c>
      <c r="P21" s="52"/>
      <c r="Q21" s="52"/>
      <c r="R21" s="47"/>
    </row>
    <row r="22" spans="1:18" ht="13.5" customHeight="1">
      <c r="A22" s="107"/>
      <c r="B22" s="110"/>
      <c r="C22" s="113"/>
      <c r="D22" s="26"/>
      <c r="E22" s="26"/>
      <c r="F22" s="26"/>
      <c r="G22" s="49"/>
      <c r="H22" s="26"/>
      <c r="I22" s="49"/>
      <c r="J22" s="27">
        <f t="shared" ref="J22" si="9">H22*I22</f>
        <v>0</v>
      </c>
      <c r="K22" s="52"/>
      <c r="L22" s="52"/>
      <c r="M22" s="52"/>
      <c r="N22" s="52"/>
      <c r="O22" s="27">
        <f t="shared" si="7"/>
        <v>0</v>
      </c>
      <c r="P22" s="52"/>
      <c r="Q22" s="52"/>
      <c r="R22" s="47"/>
    </row>
    <row r="23" spans="1:18" ht="13.5" customHeight="1">
      <c r="A23" s="107"/>
      <c r="B23" s="110"/>
      <c r="C23" s="113"/>
      <c r="D23" s="103" t="s">
        <v>383</v>
      </c>
      <c r="E23" s="104"/>
      <c r="F23" s="104"/>
      <c r="G23" s="104"/>
      <c r="H23" s="105"/>
      <c r="I23" s="49"/>
      <c r="J23" s="31">
        <f>SUM(J21:J22)</f>
        <v>29000</v>
      </c>
      <c r="K23" s="52"/>
      <c r="L23" s="52"/>
      <c r="M23" s="52"/>
      <c r="N23" s="52"/>
      <c r="O23" s="31">
        <f>SUM(O21:O22)</f>
        <v>5000</v>
      </c>
      <c r="P23" s="52"/>
      <c r="Q23" s="52"/>
      <c r="R23" s="47"/>
    </row>
    <row r="24" spans="1:18" ht="13.5" customHeight="1">
      <c r="A24" s="107"/>
      <c r="B24" s="110"/>
      <c r="C24" s="113"/>
      <c r="D24" s="26"/>
      <c r="E24" s="26"/>
      <c r="F24" s="26" t="s">
        <v>85</v>
      </c>
      <c r="G24" s="49"/>
      <c r="H24" s="26"/>
      <c r="I24" s="49"/>
      <c r="J24" s="27">
        <f t="shared" ref="J24:J25" si="10">H24*I24</f>
        <v>0</v>
      </c>
      <c r="K24" s="52"/>
      <c r="L24" s="52"/>
      <c r="M24" s="52"/>
      <c r="N24" s="52"/>
      <c r="O24" s="27">
        <f t="shared" si="7"/>
        <v>0</v>
      </c>
      <c r="P24" s="52"/>
      <c r="Q24" s="52"/>
      <c r="R24" s="47"/>
    </row>
    <row r="25" spans="1:18" ht="13.5" customHeight="1">
      <c r="A25" s="107"/>
      <c r="B25" s="110"/>
      <c r="C25" s="113"/>
      <c r="D25" s="26"/>
      <c r="E25" s="26"/>
      <c r="F25" s="26"/>
      <c r="G25" s="49"/>
      <c r="H25" s="26"/>
      <c r="I25" s="49"/>
      <c r="J25" s="27">
        <f t="shared" si="10"/>
        <v>0</v>
      </c>
      <c r="K25" s="52"/>
      <c r="L25" s="52"/>
      <c r="M25" s="52"/>
      <c r="N25" s="52"/>
      <c r="O25" s="27">
        <f t="shared" si="7"/>
        <v>0</v>
      </c>
      <c r="P25" s="52"/>
      <c r="Q25" s="52"/>
      <c r="R25" s="47"/>
    </row>
    <row r="26" spans="1:18" ht="13.5" customHeight="1">
      <c r="A26" s="107"/>
      <c r="B26" s="110"/>
      <c r="C26" s="113"/>
      <c r="D26" s="103" t="s">
        <v>383</v>
      </c>
      <c r="E26" s="104"/>
      <c r="F26" s="104"/>
      <c r="G26" s="104"/>
      <c r="H26" s="105"/>
      <c r="I26" s="49"/>
      <c r="J26" s="31">
        <f>SUM(J24:J25)</f>
        <v>0</v>
      </c>
      <c r="K26" s="52"/>
      <c r="L26" s="52"/>
      <c r="M26" s="52"/>
      <c r="N26" s="52"/>
      <c r="O26" s="31">
        <f>SUM(O24:O25)</f>
        <v>0</v>
      </c>
      <c r="P26" s="52"/>
      <c r="Q26" s="52"/>
      <c r="R26" s="47"/>
    </row>
    <row r="27" spans="1:18" ht="13.5" customHeight="1">
      <c r="A27" s="107"/>
      <c r="B27" s="110"/>
      <c r="C27" s="113"/>
      <c r="D27" s="26"/>
      <c r="E27" s="26"/>
      <c r="F27" s="26" t="s">
        <v>79</v>
      </c>
      <c r="G27" s="49"/>
      <c r="H27" s="26"/>
      <c r="I27" s="49"/>
      <c r="J27" s="27">
        <f t="shared" ref="J27:J28" si="11">H27*I27</f>
        <v>0</v>
      </c>
      <c r="K27" s="52"/>
      <c r="L27" s="52"/>
      <c r="M27" s="52"/>
      <c r="N27" s="52"/>
      <c r="O27" s="27">
        <f t="shared" ref="O27:O28" si="12">J27-K27-L27-M27-N27</f>
        <v>0</v>
      </c>
      <c r="P27" s="52"/>
      <c r="Q27" s="52"/>
      <c r="R27" s="47"/>
    </row>
    <row r="28" spans="1:18" ht="13.5" customHeight="1">
      <c r="A28" s="107"/>
      <c r="B28" s="110"/>
      <c r="C28" s="113"/>
      <c r="D28" s="26"/>
      <c r="E28" s="26"/>
      <c r="F28" s="26"/>
      <c r="G28" s="49"/>
      <c r="H28" s="26"/>
      <c r="I28" s="51"/>
      <c r="J28" s="27">
        <f t="shared" si="11"/>
        <v>0</v>
      </c>
      <c r="K28" s="52"/>
      <c r="L28" s="52"/>
      <c r="M28" s="52"/>
      <c r="N28" s="52"/>
      <c r="O28" s="27">
        <f t="shared" si="12"/>
        <v>0</v>
      </c>
      <c r="P28" s="52"/>
      <c r="Q28" s="52"/>
      <c r="R28" s="47"/>
    </row>
    <row r="29" spans="1:18" ht="13.5" customHeight="1">
      <c r="A29" s="107"/>
      <c r="B29" s="110"/>
      <c r="C29" s="113"/>
      <c r="D29" s="103" t="s">
        <v>383</v>
      </c>
      <c r="E29" s="104"/>
      <c r="F29" s="104"/>
      <c r="G29" s="104"/>
      <c r="H29" s="105"/>
      <c r="I29" s="49"/>
      <c r="J29" s="31">
        <f>SUM(J27:J28)</f>
        <v>0</v>
      </c>
      <c r="K29" s="52"/>
      <c r="L29" s="52"/>
      <c r="M29" s="52"/>
      <c r="N29" s="52"/>
      <c r="O29" s="31">
        <f>SUM(O27:O28)</f>
        <v>0</v>
      </c>
      <c r="P29" s="52"/>
      <c r="Q29" s="52"/>
      <c r="R29" s="47"/>
    </row>
    <row r="30" spans="1:18" ht="13.5" customHeight="1">
      <c r="A30" s="108"/>
      <c r="B30" s="111"/>
      <c r="C30" s="114"/>
      <c r="D30" s="115" t="s">
        <v>53</v>
      </c>
      <c r="E30" s="116"/>
      <c r="F30" s="116"/>
      <c r="G30" s="116"/>
      <c r="H30" s="117"/>
      <c r="I30" s="51"/>
      <c r="J30" s="34">
        <f>J5+J8+J11+J14+J17+J20+J23+J26+J29</f>
        <v>29000</v>
      </c>
      <c r="K30" s="53"/>
      <c r="L30" s="53"/>
      <c r="M30" s="53"/>
      <c r="N30" s="53"/>
      <c r="O30" s="34">
        <f>O5+O8+O11+O14+O17+O20+O23+O26+O29</f>
        <v>5000</v>
      </c>
      <c r="P30" s="53"/>
      <c r="Q30" s="53"/>
      <c r="R30" s="47"/>
    </row>
  </sheetData>
  <mergeCells count="31">
    <mergeCell ref="I1:I2"/>
    <mergeCell ref="J1:J2"/>
    <mergeCell ref="R1:R2"/>
    <mergeCell ref="K1:K2"/>
    <mergeCell ref="L1:L2"/>
    <mergeCell ref="M1:M2"/>
    <mergeCell ref="N1:N2"/>
    <mergeCell ref="O1:O2"/>
    <mergeCell ref="P1:P2"/>
    <mergeCell ref="Q1:Q2"/>
    <mergeCell ref="A3:A30"/>
    <mergeCell ref="B3:B30"/>
    <mergeCell ref="C3:C30"/>
    <mergeCell ref="D29:H29"/>
    <mergeCell ref="A1:A2"/>
    <mergeCell ref="B1:B2"/>
    <mergeCell ref="C1:C2"/>
    <mergeCell ref="D1:D2"/>
    <mergeCell ref="E1:E2"/>
    <mergeCell ref="F1:F2"/>
    <mergeCell ref="H1:H2"/>
    <mergeCell ref="G1:G2"/>
    <mergeCell ref="D5:H5"/>
    <mergeCell ref="D8:H8"/>
    <mergeCell ref="D11:H11"/>
    <mergeCell ref="D14:H14"/>
    <mergeCell ref="D30:H30"/>
    <mergeCell ref="D17:H17"/>
    <mergeCell ref="D20:H20"/>
    <mergeCell ref="D23:H23"/>
    <mergeCell ref="D26:H26"/>
  </mergeCells>
  <phoneticPr fontId="6" type="noConversion"/>
  <conditionalFormatting sqref="R1">
    <cfRule type="duplicateValues" dxfId="19" priority="7"/>
  </conditionalFormatting>
  <conditionalFormatting sqref="S1:V1 C1 F1 H1">
    <cfRule type="duplicateValues" dxfId="18" priority="8"/>
  </conditionalFormatting>
  <conditionalFormatting sqref="D1:E1">
    <cfRule type="duplicateValues" dxfId="17" priority="6"/>
  </conditionalFormatting>
  <conditionalFormatting sqref="K1:O1">
    <cfRule type="duplicateValues" dxfId="16" priority="5"/>
  </conditionalFormatting>
  <conditionalFormatting sqref="A1:B1">
    <cfRule type="duplicateValues" dxfId="15" priority="41"/>
  </conditionalFormatting>
  <conditionalFormatting sqref="G1">
    <cfRule type="duplicateValues" dxfId="14" priority="4"/>
  </conditionalFormatting>
  <conditionalFormatting sqref="I1">
    <cfRule type="duplicateValues" dxfId="13" priority="3"/>
  </conditionalFormatting>
  <conditionalFormatting sqref="J1">
    <cfRule type="duplicateValues" dxfId="12" priority="2"/>
  </conditionalFormatting>
  <conditionalFormatting sqref="P1:Q1">
    <cfRule type="duplicateValues" dxfId="11" priority="1"/>
  </conditionalFormatting>
  <hyperlinks>
    <hyperlink ref="B3:B30" location="'2022年新项目'!A1" display="奥杰"/>
    <hyperlink ref="B4:B30" location="'2022年新项目'!A1" display="一汽轻卡减震"/>
    <hyperlink ref="B27:B30" location="'2022年新项目'!A1" display="一汽轻卡减震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Sheet5!$B$2:$B$12</xm:f>
          </x14:formula1>
          <xm:sqref>F9:F10 F15:F16 F24:F25 F3:F4 F6:F7 F12:F13 F18:F19 F21:F22 F27:F28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zoomScaleNormal="100" workbookViewId="0">
      <pane xSplit="1" ySplit="2" topLeftCell="B3" activePane="bottomRight" state="frozen"/>
      <selection pane="topRight"/>
      <selection pane="bottomLeft"/>
      <selection pane="bottomRight" sqref="A1:XFD1048576"/>
    </sheetView>
  </sheetViews>
  <sheetFormatPr defaultColWidth="8.25" defaultRowHeight="11.5"/>
  <cols>
    <col min="1" max="3" width="8.58203125" style="29" customWidth="1"/>
    <col min="4" max="4" width="25.6640625" style="29" customWidth="1"/>
    <col min="5" max="5" width="23.25" style="25" customWidth="1"/>
    <col min="6" max="6" width="8.58203125" style="25" customWidth="1"/>
    <col min="7" max="7" width="12.58203125" style="50" customWidth="1"/>
    <col min="8" max="8" width="4.58203125" style="50" customWidth="1"/>
    <col min="9" max="9" width="10.58203125" style="50" customWidth="1"/>
    <col min="10" max="10" width="10.58203125" style="30" customWidth="1"/>
    <col min="11" max="14" width="10.58203125" style="54" customWidth="1"/>
    <col min="15" max="15" width="10.58203125" style="30" customWidth="1"/>
    <col min="16" max="17" width="10.58203125" style="54" customWidth="1"/>
    <col min="18" max="18" width="11.58203125" style="25" customWidth="1"/>
    <col min="19" max="19" width="12.25" style="25" customWidth="1"/>
    <col min="20" max="16384" width="8.25" style="25"/>
  </cols>
  <sheetData>
    <row r="1" spans="1:18" ht="14.25" customHeight="1">
      <c r="A1" s="120" t="s">
        <v>25</v>
      </c>
      <c r="B1" s="120" t="s">
        <v>26</v>
      </c>
      <c r="C1" s="120" t="s">
        <v>66</v>
      </c>
      <c r="D1" s="120" t="s">
        <v>64</v>
      </c>
      <c r="E1" s="118" t="s">
        <v>65</v>
      </c>
      <c r="F1" s="118" t="s">
        <v>50</v>
      </c>
      <c r="G1" s="122" t="s">
        <v>87</v>
      </c>
      <c r="H1" s="122" t="s">
        <v>51</v>
      </c>
      <c r="I1" s="137" t="s">
        <v>82</v>
      </c>
      <c r="J1" s="135" t="s">
        <v>83</v>
      </c>
      <c r="K1" s="137" t="s">
        <v>74</v>
      </c>
      <c r="L1" s="122" t="s">
        <v>75</v>
      </c>
      <c r="M1" s="122" t="s">
        <v>76</v>
      </c>
      <c r="N1" s="122" t="s">
        <v>77</v>
      </c>
      <c r="O1" s="126" t="s">
        <v>78</v>
      </c>
      <c r="P1" s="122" t="s">
        <v>444</v>
      </c>
      <c r="Q1" s="122" t="s">
        <v>443</v>
      </c>
      <c r="R1" s="130" t="s">
        <v>52</v>
      </c>
    </row>
    <row r="2" spans="1:18" ht="13.5" customHeight="1">
      <c r="A2" s="121"/>
      <c r="B2" s="121"/>
      <c r="C2" s="121"/>
      <c r="D2" s="121"/>
      <c r="E2" s="119"/>
      <c r="F2" s="119"/>
      <c r="G2" s="123"/>
      <c r="H2" s="123"/>
      <c r="I2" s="138"/>
      <c r="J2" s="136"/>
      <c r="K2" s="138"/>
      <c r="L2" s="123"/>
      <c r="M2" s="123"/>
      <c r="N2" s="123"/>
      <c r="O2" s="127"/>
      <c r="P2" s="123"/>
      <c r="Q2" s="123"/>
      <c r="R2" s="131"/>
    </row>
    <row r="3" spans="1:18" ht="13.5" customHeight="1">
      <c r="A3" s="112" t="s">
        <v>371</v>
      </c>
      <c r="B3" s="132" t="s">
        <v>441</v>
      </c>
      <c r="C3" s="112" t="s">
        <v>42</v>
      </c>
      <c r="D3" s="26" t="s">
        <v>373</v>
      </c>
      <c r="E3" s="26" t="s">
        <v>374</v>
      </c>
      <c r="F3" s="26" t="s">
        <v>54</v>
      </c>
      <c r="G3" s="51" t="s">
        <v>354</v>
      </c>
      <c r="H3" s="59">
        <v>1</v>
      </c>
      <c r="I3" s="49">
        <v>3500</v>
      </c>
      <c r="J3" s="27">
        <f t="shared" ref="J3:J4" si="0">H3*I3</f>
        <v>3500</v>
      </c>
      <c r="K3" s="52">
        <f>J3</f>
        <v>3500</v>
      </c>
      <c r="L3" s="52"/>
      <c r="M3" s="52"/>
      <c r="N3" s="52"/>
      <c r="O3" s="27">
        <f>J3-K3-L3-M3-N3</f>
        <v>0</v>
      </c>
      <c r="P3" s="52"/>
      <c r="Q3" s="52"/>
      <c r="R3" s="48"/>
    </row>
    <row r="4" spans="1:18" ht="13.5" customHeight="1">
      <c r="A4" s="113"/>
      <c r="B4" s="133"/>
      <c r="C4" s="113"/>
      <c r="D4" s="26" t="s">
        <v>375</v>
      </c>
      <c r="E4" s="26" t="s">
        <v>376</v>
      </c>
      <c r="F4" s="26" t="s">
        <v>54</v>
      </c>
      <c r="G4" s="51" t="s">
        <v>354</v>
      </c>
      <c r="H4" s="59">
        <v>1</v>
      </c>
      <c r="I4" s="49">
        <v>3500</v>
      </c>
      <c r="J4" s="27">
        <f t="shared" si="0"/>
        <v>3500</v>
      </c>
      <c r="K4" s="52">
        <f>J4</f>
        <v>3500</v>
      </c>
      <c r="L4" s="52"/>
      <c r="M4" s="52"/>
      <c r="N4" s="52"/>
      <c r="O4" s="27">
        <f t="shared" ref="O4" si="1">J4-K4-L4-M4-N4</f>
        <v>0</v>
      </c>
      <c r="P4" s="52"/>
      <c r="Q4" s="52"/>
      <c r="R4" s="48"/>
    </row>
    <row r="5" spans="1:18" ht="13.5" customHeight="1">
      <c r="A5" s="113"/>
      <c r="B5" s="133"/>
      <c r="C5" s="113"/>
      <c r="D5" s="26"/>
      <c r="E5" s="26"/>
      <c r="F5" s="26"/>
      <c r="G5" s="49"/>
      <c r="H5" s="59"/>
      <c r="I5" s="49"/>
      <c r="J5" s="27">
        <f t="shared" ref="J5" si="2">H5*I5</f>
        <v>0</v>
      </c>
      <c r="K5" s="52"/>
      <c r="L5" s="52"/>
      <c r="M5" s="52"/>
      <c r="N5" s="52"/>
      <c r="O5" s="27">
        <f t="shared" ref="O5" si="3">J5-K5-L5-M5-N5</f>
        <v>0</v>
      </c>
      <c r="P5" s="52"/>
      <c r="Q5" s="52"/>
      <c r="R5" s="47"/>
    </row>
    <row r="6" spans="1:18" ht="13.5" customHeight="1">
      <c r="A6" s="113"/>
      <c r="B6" s="133"/>
      <c r="C6" s="113"/>
      <c r="D6" s="103" t="s">
        <v>383</v>
      </c>
      <c r="E6" s="104"/>
      <c r="F6" s="104"/>
      <c r="G6" s="104"/>
      <c r="H6" s="105"/>
      <c r="I6" s="49"/>
      <c r="J6" s="31">
        <f>SUM(J3:J5)</f>
        <v>7000</v>
      </c>
      <c r="K6" s="52"/>
      <c r="L6" s="52"/>
      <c r="M6" s="52"/>
      <c r="N6" s="52"/>
      <c r="O6" s="31">
        <f>SUM(O3:O5)</f>
        <v>0</v>
      </c>
      <c r="P6" s="52"/>
      <c r="Q6" s="52"/>
      <c r="R6" s="47"/>
    </row>
    <row r="7" spans="1:18" ht="13.5" customHeight="1">
      <c r="A7" s="113"/>
      <c r="B7" s="133"/>
      <c r="C7" s="113"/>
      <c r="D7" s="26"/>
      <c r="E7" s="26"/>
      <c r="F7" s="26" t="s">
        <v>18</v>
      </c>
      <c r="G7" s="49"/>
      <c r="H7" s="59"/>
      <c r="I7" s="51"/>
      <c r="J7" s="27">
        <f t="shared" ref="J7:J8" si="4">H7*I7</f>
        <v>0</v>
      </c>
      <c r="K7" s="52"/>
      <c r="L7" s="52"/>
      <c r="M7" s="52"/>
      <c r="N7" s="52"/>
      <c r="O7" s="27">
        <f t="shared" ref="O7:O8" si="5">J7-K7-L7-M7-N7</f>
        <v>0</v>
      </c>
      <c r="P7" s="52"/>
      <c r="Q7" s="52"/>
      <c r="R7" s="47"/>
    </row>
    <row r="8" spans="1:18" ht="13.5" customHeight="1">
      <c r="A8" s="113"/>
      <c r="B8" s="133"/>
      <c r="C8" s="113"/>
      <c r="D8" s="26"/>
      <c r="E8" s="26"/>
      <c r="F8" s="26"/>
      <c r="G8" s="49"/>
      <c r="H8" s="59"/>
      <c r="I8" s="49"/>
      <c r="J8" s="27">
        <f t="shared" si="4"/>
        <v>0</v>
      </c>
      <c r="K8" s="52"/>
      <c r="L8" s="52"/>
      <c r="M8" s="52"/>
      <c r="N8" s="52"/>
      <c r="O8" s="27">
        <f t="shared" si="5"/>
        <v>0</v>
      </c>
      <c r="P8" s="52"/>
      <c r="Q8" s="52"/>
      <c r="R8" s="47"/>
    </row>
    <row r="9" spans="1:18" ht="13.5" customHeight="1">
      <c r="A9" s="113"/>
      <c r="B9" s="133"/>
      <c r="C9" s="113"/>
      <c r="D9" s="103" t="s">
        <v>383</v>
      </c>
      <c r="E9" s="104"/>
      <c r="F9" s="104"/>
      <c r="G9" s="104"/>
      <c r="H9" s="105"/>
      <c r="I9" s="49"/>
      <c r="J9" s="31">
        <f>SUM(J7:J8)</f>
        <v>0</v>
      </c>
      <c r="K9" s="52"/>
      <c r="L9" s="52"/>
      <c r="M9" s="52"/>
      <c r="N9" s="52"/>
      <c r="O9" s="31">
        <f>SUM(O7:O8)</f>
        <v>0</v>
      </c>
      <c r="P9" s="52"/>
      <c r="Q9" s="52"/>
      <c r="R9" s="47"/>
    </row>
    <row r="10" spans="1:18" ht="13.5" customHeight="1">
      <c r="A10" s="113"/>
      <c r="B10" s="133"/>
      <c r="C10" s="113"/>
      <c r="D10" s="26"/>
      <c r="E10" s="26"/>
      <c r="F10" s="26" t="s">
        <v>57</v>
      </c>
      <c r="G10" s="49"/>
      <c r="H10" s="59"/>
      <c r="I10" s="49"/>
      <c r="J10" s="27">
        <f t="shared" ref="J10:J11" si="6">H10*I10</f>
        <v>0</v>
      </c>
      <c r="K10" s="52"/>
      <c r="L10" s="52"/>
      <c r="M10" s="52"/>
      <c r="N10" s="52"/>
      <c r="O10" s="27">
        <f t="shared" ref="O10:O11" si="7">J10-K10-L10-M10-N10</f>
        <v>0</v>
      </c>
      <c r="P10" s="52"/>
      <c r="Q10" s="52"/>
      <c r="R10" s="47"/>
    </row>
    <row r="11" spans="1:18" ht="13.5" customHeight="1">
      <c r="A11" s="113"/>
      <c r="B11" s="133"/>
      <c r="C11" s="113"/>
      <c r="D11" s="26"/>
      <c r="E11" s="26"/>
      <c r="F11" s="26"/>
      <c r="G11" s="49"/>
      <c r="H11" s="59"/>
      <c r="I11" s="49"/>
      <c r="J11" s="27">
        <f t="shared" si="6"/>
        <v>0</v>
      </c>
      <c r="K11" s="52"/>
      <c r="L11" s="52"/>
      <c r="M11" s="52"/>
      <c r="N11" s="52"/>
      <c r="O11" s="27">
        <f t="shared" si="7"/>
        <v>0</v>
      </c>
      <c r="P11" s="52"/>
      <c r="Q11" s="52"/>
      <c r="R11" s="47"/>
    </row>
    <row r="12" spans="1:18" ht="13.5" customHeight="1">
      <c r="A12" s="113"/>
      <c r="B12" s="133"/>
      <c r="C12" s="113"/>
      <c r="D12" s="103" t="s">
        <v>383</v>
      </c>
      <c r="E12" s="104"/>
      <c r="F12" s="104"/>
      <c r="G12" s="104"/>
      <c r="H12" s="105"/>
      <c r="I12" s="49"/>
      <c r="J12" s="31">
        <f>SUM(J10:J11)</f>
        <v>0</v>
      </c>
      <c r="K12" s="52"/>
      <c r="L12" s="52"/>
      <c r="M12" s="52"/>
      <c r="N12" s="52"/>
      <c r="O12" s="31">
        <f>SUM(O10:O11)</f>
        <v>0</v>
      </c>
      <c r="P12" s="52"/>
      <c r="Q12" s="52"/>
      <c r="R12" s="47"/>
    </row>
    <row r="13" spans="1:18" ht="13.5" customHeight="1">
      <c r="A13" s="113"/>
      <c r="B13" s="133"/>
      <c r="C13" s="113"/>
      <c r="D13" s="26" t="s">
        <v>377</v>
      </c>
      <c r="E13" s="26"/>
      <c r="F13" s="26" t="s">
        <v>55</v>
      </c>
      <c r="G13" s="61"/>
      <c r="H13" s="59">
        <v>1</v>
      </c>
      <c r="I13" s="49">
        <v>40000</v>
      </c>
      <c r="J13" s="27">
        <v>40000</v>
      </c>
      <c r="K13" s="52"/>
      <c r="L13" s="52"/>
      <c r="M13" s="52"/>
      <c r="N13" s="52"/>
      <c r="O13" s="27">
        <f t="shared" ref="O13:O14" si="8">J13-K13-L13-M13-N13</f>
        <v>40000</v>
      </c>
      <c r="P13" s="52"/>
      <c r="Q13" s="52"/>
      <c r="R13" s="48"/>
    </row>
    <row r="14" spans="1:18" ht="13.5" customHeight="1">
      <c r="A14" s="113"/>
      <c r="B14" s="133"/>
      <c r="C14" s="113"/>
      <c r="D14" s="26" t="s">
        <v>378</v>
      </c>
      <c r="E14" s="26"/>
      <c r="F14" s="26" t="s">
        <v>55</v>
      </c>
      <c r="G14" s="61"/>
      <c r="H14" s="59">
        <v>1</v>
      </c>
      <c r="I14" s="49">
        <v>30000</v>
      </c>
      <c r="J14" s="27">
        <v>30000</v>
      </c>
      <c r="K14" s="52"/>
      <c r="L14" s="52"/>
      <c r="M14" s="52"/>
      <c r="N14" s="52"/>
      <c r="O14" s="27">
        <f t="shared" si="8"/>
        <v>30000</v>
      </c>
      <c r="P14" s="52"/>
      <c r="Q14" s="52"/>
      <c r="R14" s="48"/>
    </row>
    <row r="15" spans="1:18" ht="13.5" customHeight="1">
      <c r="A15" s="113"/>
      <c r="B15" s="133"/>
      <c r="C15" s="113"/>
      <c r="D15" s="35" t="s">
        <v>438</v>
      </c>
      <c r="E15" s="35" t="s">
        <v>439</v>
      </c>
      <c r="F15" s="26" t="s">
        <v>55</v>
      </c>
      <c r="G15" s="58" t="s">
        <v>440</v>
      </c>
      <c r="H15" s="58">
        <v>1</v>
      </c>
      <c r="I15" s="51">
        <v>49000</v>
      </c>
      <c r="J15" s="27">
        <f t="shared" ref="J15:J24" si="9">H15*I15</f>
        <v>49000</v>
      </c>
      <c r="K15" s="57">
        <f>J15*0.4</f>
        <v>19600</v>
      </c>
      <c r="L15" s="57"/>
      <c r="M15" s="57"/>
      <c r="N15" s="57"/>
      <c r="O15" s="27">
        <f t="shared" ref="O15:O24" si="10">J15-K15-L15-M15-N15</f>
        <v>29400</v>
      </c>
      <c r="P15" s="52"/>
      <c r="Q15" s="52"/>
      <c r="R15" s="33" t="s">
        <v>435</v>
      </c>
    </row>
    <row r="16" spans="1:18" ht="13.5" customHeight="1">
      <c r="A16" s="113"/>
      <c r="B16" s="133"/>
      <c r="C16" s="113"/>
      <c r="D16" s="35" t="s">
        <v>507</v>
      </c>
      <c r="E16" s="43" t="s">
        <v>508</v>
      </c>
      <c r="F16" s="26" t="s">
        <v>55</v>
      </c>
      <c r="G16" s="51" t="s">
        <v>432</v>
      </c>
      <c r="H16" s="59">
        <v>1</v>
      </c>
      <c r="I16" s="51">
        <v>32000</v>
      </c>
      <c r="J16" s="32">
        <f t="shared" si="9"/>
        <v>32000</v>
      </c>
      <c r="K16" s="52">
        <f>J16/2</f>
        <v>16000</v>
      </c>
      <c r="L16" s="57"/>
      <c r="M16" s="57"/>
      <c r="N16" s="57"/>
      <c r="O16" s="32">
        <f t="shared" si="10"/>
        <v>16000</v>
      </c>
      <c r="P16" s="64">
        <v>44453</v>
      </c>
      <c r="Q16" s="65" t="s">
        <v>450</v>
      </c>
      <c r="R16" s="67" t="s">
        <v>524</v>
      </c>
    </row>
    <row r="17" spans="1:18" ht="13.5" customHeight="1">
      <c r="A17" s="113"/>
      <c r="B17" s="133"/>
      <c r="C17" s="113"/>
      <c r="D17" s="35" t="s">
        <v>509</v>
      </c>
      <c r="E17" s="43" t="s">
        <v>510</v>
      </c>
      <c r="F17" s="26" t="s">
        <v>381</v>
      </c>
      <c r="G17" s="51" t="s">
        <v>432</v>
      </c>
      <c r="H17" s="59">
        <v>1</v>
      </c>
      <c r="I17" s="51">
        <v>3000</v>
      </c>
      <c r="J17" s="32">
        <f t="shared" si="9"/>
        <v>3000</v>
      </c>
      <c r="K17" s="52">
        <f t="shared" ref="K17:K24" si="11">J17/2</f>
        <v>1500</v>
      </c>
      <c r="L17" s="57"/>
      <c r="M17" s="57"/>
      <c r="N17" s="57"/>
      <c r="O17" s="32">
        <f t="shared" si="10"/>
        <v>1500</v>
      </c>
      <c r="P17" s="64">
        <v>44453</v>
      </c>
      <c r="Q17" s="65" t="s">
        <v>450</v>
      </c>
      <c r="R17" s="67" t="s">
        <v>524</v>
      </c>
    </row>
    <row r="18" spans="1:18" ht="13.5" customHeight="1">
      <c r="A18" s="113"/>
      <c r="B18" s="133"/>
      <c r="C18" s="113"/>
      <c r="D18" s="35" t="s">
        <v>511</v>
      </c>
      <c r="E18" s="43" t="s">
        <v>512</v>
      </c>
      <c r="F18" s="26" t="s">
        <v>379</v>
      </c>
      <c r="G18" s="51" t="s">
        <v>432</v>
      </c>
      <c r="H18" s="59">
        <v>1</v>
      </c>
      <c r="I18" s="51">
        <v>3000</v>
      </c>
      <c r="J18" s="32">
        <f t="shared" si="9"/>
        <v>3000</v>
      </c>
      <c r="K18" s="52">
        <f t="shared" si="11"/>
        <v>1500</v>
      </c>
      <c r="L18" s="57"/>
      <c r="M18" s="57"/>
      <c r="N18" s="57"/>
      <c r="O18" s="32">
        <f t="shared" si="10"/>
        <v>1500</v>
      </c>
      <c r="P18" s="64">
        <v>44453</v>
      </c>
      <c r="Q18" s="65" t="s">
        <v>450</v>
      </c>
      <c r="R18" s="67" t="s">
        <v>524</v>
      </c>
    </row>
    <row r="19" spans="1:18" ht="13.5" customHeight="1">
      <c r="A19" s="113"/>
      <c r="B19" s="133"/>
      <c r="C19" s="113"/>
      <c r="D19" s="35" t="s">
        <v>513</v>
      </c>
      <c r="E19" s="43" t="s">
        <v>514</v>
      </c>
      <c r="F19" s="26" t="s">
        <v>55</v>
      </c>
      <c r="G19" s="51" t="s">
        <v>432</v>
      </c>
      <c r="H19" s="59">
        <v>1</v>
      </c>
      <c r="I19" s="51">
        <v>32000</v>
      </c>
      <c r="J19" s="32">
        <f t="shared" si="9"/>
        <v>32000</v>
      </c>
      <c r="K19" s="52">
        <f t="shared" si="11"/>
        <v>16000</v>
      </c>
      <c r="L19" s="57"/>
      <c r="M19" s="57"/>
      <c r="N19" s="57"/>
      <c r="O19" s="32">
        <f t="shared" si="10"/>
        <v>16000</v>
      </c>
      <c r="P19" s="64">
        <v>44453</v>
      </c>
      <c r="Q19" s="65" t="s">
        <v>450</v>
      </c>
      <c r="R19" s="67" t="s">
        <v>524</v>
      </c>
    </row>
    <row r="20" spans="1:18" ht="13.5" customHeight="1">
      <c r="A20" s="113"/>
      <c r="B20" s="133"/>
      <c r="C20" s="113"/>
      <c r="D20" s="35" t="s">
        <v>509</v>
      </c>
      <c r="E20" s="43" t="s">
        <v>515</v>
      </c>
      <c r="F20" s="26" t="s">
        <v>381</v>
      </c>
      <c r="G20" s="51" t="s">
        <v>432</v>
      </c>
      <c r="H20" s="59">
        <v>1</v>
      </c>
      <c r="I20" s="51">
        <v>3000</v>
      </c>
      <c r="J20" s="32">
        <f t="shared" si="9"/>
        <v>3000</v>
      </c>
      <c r="K20" s="52">
        <f t="shared" si="11"/>
        <v>1500</v>
      </c>
      <c r="L20" s="57"/>
      <c r="M20" s="57"/>
      <c r="N20" s="57"/>
      <c r="O20" s="32">
        <f t="shared" si="10"/>
        <v>1500</v>
      </c>
      <c r="P20" s="64">
        <v>44453</v>
      </c>
      <c r="Q20" s="65" t="s">
        <v>450</v>
      </c>
      <c r="R20" s="67" t="s">
        <v>524</v>
      </c>
    </row>
    <row r="21" spans="1:18" ht="13.5" customHeight="1">
      <c r="A21" s="113"/>
      <c r="B21" s="133"/>
      <c r="C21" s="113"/>
      <c r="D21" s="35" t="s">
        <v>511</v>
      </c>
      <c r="E21" s="43" t="s">
        <v>516</v>
      </c>
      <c r="F21" s="26" t="s">
        <v>379</v>
      </c>
      <c r="G21" s="51" t="s">
        <v>432</v>
      </c>
      <c r="H21" s="59">
        <v>1</v>
      </c>
      <c r="I21" s="51">
        <v>3000</v>
      </c>
      <c r="J21" s="32">
        <f t="shared" si="9"/>
        <v>3000</v>
      </c>
      <c r="K21" s="52">
        <f t="shared" si="11"/>
        <v>1500</v>
      </c>
      <c r="L21" s="57"/>
      <c r="M21" s="57"/>
      <c r="N21" s="57"/>
      <c r="O21" s="32">
        <f t="shared" si="10"/>
        <v>1500</v>
      </c>
      <c r="P21" s="64">
        <v>44453</v>
      </c>
      <c r="Q21" s="65" t="s">
        <v>450</v>
      </c>
      <c r="R21" s="67" t="s">
        <v>524</v>
      </c>
    </row>
    <row r="22" spans="1:18" ht="13.5" customHeight="1">
      <c r="A22" s="113"/>
      <c r="B22" s="133"/>
      <c r="C22" s="113"/>
      <c r="D22" s="35" t="s">
        <v>517</v>
      </c>
      <c r="E22" s="43" t="s">
        <v>518</v>
      </c>
      <c r="F22" s="26" t="s">
        <v>55</v>
      </c>
      <c r="G22" s="51" t="s">
        <v>432</v>
      </c>
      <c r="H22" s="59">
        <v>1</v>
      </c>
      <c r="I22" s="51">
        <v>33000</v>
      </c>
      <c r="J22" s="32">
        <f t="shared" si="9"/>
        <v>33000</v>
      </c>
      <c r="K22" s="52">
        <f t="shared" si="11"/>
        <v>16500</v>
      </c>
      <c r="L22" s="57"/>
      <c r="M22" s="57"/>
      <c r="N22" s="57"/>
      <c r="O22" s="32">
        <f t="shared" si="10"/>
        <v>16500</v>
      </c>
      <c r="P22" s="64">
        <v>44453</v>
      </c>
      <c r="Q22" s="65" t="s">
        <v>450</v>
      </c>
      <c r="R22" s="67" t="s">
        <v>524</v>
      </c>
    </row>
    <row r="23" spans="1:18" ht="13.5" customHeight="1">
      <c r="A23" s="113"/>
      <c r="B23" s="133"/>
      <c r="C23" s="113"/>
      <c r="D23" s="35" t="s">
        <v>509</v>
      </c>
      <c r="E23" s="43" t="s">
        <v>519</v>
      </c>
      <c r="F23" s="26" t="s">
        <v>381</v>
      </c>
      <c r="G23" s="51" t="s">
        <v>432</v>
      </c>
      <c r="H23" s="59">
        <v>1</v>
      </c>
      <c r="I23" s="51">
        <v>3000</v>
      </c>
      <c r="J23" s="32">
        <f t="shared" si="9"/>
        <v>3000</v>
      </c>
      <c r="K23" s="52">
        <f t="shared" si="11"/>
        <v>1500</v>
      </c>
      <c r="L23" s="57"/>
      <c r="M23" s="57"/>
      <c r="N23" s="57"/>
      <c r="O23" s="32">
        <f t="shared" si="10"/>
        <v>1500</v>
      </c>
      <c r="P23" s="64">
        <v>44453</v>
      </c>
      <c r="Q23" s="65" t="s">
        <v>450</v>
      </c>
      <c r="R23" s="67" t="s">
        <v>524</v>
      </c>
    </row>
    <row r="24" spans="1:18" ht="13.5" customHeight="1">
      <c r="A24" s="113"/>
      <c r="B24" s="133"/>
      <c r="C24" s="113"/>
      <c r="D24" s="35" t="s">
        <v>511</v>
      </c>
      <c r="E24" s="43" t="s">
        <v>520</v>
      </c>
      <c r="F24" s="26" t="s">
        <v>379</v>
      </c>
      <c r="G24" s="51" t="s">
        <v>432</v>
      </c>
      <c r="H24" s="59">
        <v>1</v>
      </c>
      <c r="I24" s="51">
        <v>3000</v>
      </c>
      <c r="J24" s="32">
        <f t="shared" si="9"/>
        <v>3000</v>
      </c>
      <c r="K24" s="52">
        <f t="shared" si="11"/>
        <v>1500</v>
      </c>
      <c r="L24" s="57"/>
      <c r="M24" s="57"/>
      <c r="N24" s="57"/>
      <c r="O24" s="32">
        <f t="shared" si="10"/>
        <v>1500</v>
      </c>
      <c r="P24" s="64">
        <v>44453</v>
      </c>
      <c r="Q24" s="65" t="s">
        <v>450</v>
      </c>
      <c r="R24" s="67" t="s">
        <v>524</v>
      </c>
    </row>
    <row r="25" spans="1:18" ht="13.5" customHeight="1">
      <c r="A25" s="113"/>
      <c r="B25" s="133"/>
      <c r="C25" s="113"/>
      <c r="D25" s="26"/>
      <c r="E25" s="26"/>
      <c r="F25" s="26"/>
      <c r="G25" s="49"/>
      <c r="H25" s="59"/>
      <c r="I25" s="51"/>
      <c r="J25" s="27">
        <f t="shared" ref="J25" si="12">H25*I25</f>
        <v>0</v>
      </c>
      <c r="K25" s="52"/>
      <c r="L25" s="52"/>
      <c r="M25" s="52"/>
      <c r="N25" s="52"/>
      <c r="O25" s="27">
        <f t="shared" ref="O25:O40" si="13">J25-K25-L25-M25-N25</f>
        <v>0</v>
      </c>
      <c r="P25" s="52"/>
      <c r="Q25" s="52"/>
      <c r="R25" s="47"/>
    </row>
    <row r="26" spans="1:18" ht="13.5" customHeight="1">
      <c r="A26" s="113"/>
      <c r="B26" s="133"/>
      <c r="C26" s="113"/>
      <c r="D26" s="103" t="s">
        <v>383</v>
      </c>
      <c r="E26" s="104"/>
      <c r="F26" s="104"/>
      <c r="G26" s="104"/>
      <c r="H26" s="105"/>
      <c r="I26" s="49"/>
      <c r="J26" s="31">
        <f>SUM(J13:J25)</f>
        <v>234000</v>
      </c>
      <c r="K26" s="52"/>
      <c r="L26" s="52"/>
      <c r="M26" s="52"/>
      <c r="N26" s="52"/>
      <c r="O26" s="31">
        <f>SUM(O13:O25)</f>
        <v>156900</v>
      </c>
      <c r="P26" s="52"/>
      <c r="Q26" s="52"/>
      <c r="R26" s="47"/>
    </row>
    <row r="27" spans="1:18" ht="13.5" customHeight="1">
      <c r="A27" s="113"/>
      <c r="B27" s="133"/>
      <c r="C27" s="113"/>
      <c r="D27" s="26"/>
      <c r="E27" s="26"/>
      <c r="F27" s="26" t="s">
        <v>56</v>
      </c>
      <c r="G27" s="49"/>
      <c r="H27" s="59"/>
      <c r="I27" s="49"/>
      <c r="J27" s="27">
        <f t="shared" ref="J27:J28" si="14">H27*I27</f>
        <v>0</v>
      </c>
      <c r="K27" s="52"/>
      <c r="L27" s="52"/>
      <c r="M27" s="52"/>
      <c r="N27" s="52"/>
      <c r="O27" s="27">
        <f t="shared" si="13"/>
        <v>0</v>
      </c>
      <c r="P27" s="52"/>
      <c r="Q27" s="52"/>
      <c r="R27" s="47"/>
    </row>
    <row r="28" spans="1:18" ht="13.5" customHeight="1">
      <c r="A28" s="113"/>
      <c r="B28" s="133"/>
      <c r="C28" s="113"/>
      <c r="D28" s="26"/>
      <c r="E28" s="26"/>
      <c r="F28" s="26"/>
      <c r="G28" s="49"/>
      <c r="H28" s="59"/>
      <c r="I28" s="49"/>
      <c r="J28" s="27">
        <f t="shared" si="14"/>
        <v>0</v>
      </c>
      <c r="K28" s="52"/>
      <c r="L28" s="52"/>
      <c r="M28" s="52"/>
      <c r="N28" s="52"/>
      <c r="O28" s="27">
        <f t="shared" si="13"/>
        <v>0</v>
      </c>
      <c r="P28" s="52"/>
      <c r="Q28" s="52"/>
      <c r="R28" s="47"/>
    </row>
    <row r="29" spans="1:18" ht="13.5" customHeight="1">
      <c r="A29" s="113"/>
      <c r="B29" s="133"/>
      <c r="C29" s="113"/>
      <c r="D29" s="103" t="s">
        <v>383</v>
      </c>
      <c r="E29" s="104"/>
      <c r="F29" s="104"/>
      <c r="G29" s="104"/>
      <c r="H29" s="105"/>
      <c r="I29" s="49"/>
      <c r="J29" s="31">
        <f>SUM(J27:J28)</f>
        <v>0</v>
      </c>
      <c r="K29" s="52"/>
      <c r="L29" s="52"/>
      <c r="M29" s="52"/>
      <c r="N29" s="52"/>
      <c r="O29" s="31">
        <f>SUM(O27:O28)</f>
        <v>0</v>
      </c>
      <c r="P29" s="52"/>
      <c r="Q29" s="52"/>
      <c r="R29" s="47"/>
    </row>
    <row r="30" spans="1:18" ht="13.5" customHeight="1">
      <c r="A30" s="113"/>
      <c r="B30" s="133"/>
      <c r="C30" s="113"/>
      <c r="D30" s="26"/>
      <c r="E30" s="26"/>
      <c r="F30" s="26" t="s">
        <v>81</v>
      </c>
      <c r="G30" s="51"/>
      <c r="H30" s="59"/>
      <c r="I30" s="49"/>
      <c r="J30" s="27">
        <f t="shared" ref="J30:J31" si="15">H30*I30</f>
        <v>0</v>
      </c>
      <c r="K30" s="52"/>
      <c r="L30" s="52"/>
      <c r="M30" s="52"/>
      <c r="N30" s="52"/>
      <c r="O30" s="27">
        <v>0</v>
      </c>
      <c r="P30" s="52"/>
      <c r="Q30" s="52"/>
      <c r="R30" s="47"/>
    </row>
    <row r="31" spans="1:18" ht="13.5" customHeight="1">
      <c r="A31" s="113"/>
      <c r="B31" s="133"/>
      <c r="C31" s="113"/>
      <c r="D31" s="26"/>
      <c r="E31" s="26"/>
      <c r="F31" s="26"/>
      <c r="G31" s="49"/>
      <c r="H31" s="59"/>
      <c r="I31" s="49"/>
      <c r="J31" s="27">
        <f t="shared" si="15"/>
        <v>0</v>
      </c>
      <c r="K31" s="52"/>
      <c r="L31" s="52"/>
      <c r="M31" s="52"/>
      <c r="N31" s="52"/>
      <c r="O31" s="27">
        <f t="shared" si="13"/>
        <v>0</v>
      </c>
      <c r="P31" s="52"/>
      <c r="Q31" s="52"/>
      <c r="R31" s="47"/>
    </row>
    <row r="32" spans="1:18" ht="13.5" customHeight="1">
      <c r="A32" s="113"/>
      <c r="B32" s="133"/>
      <c r="C32" s="113"/>
      <c r="D32" s="103" t="s">
        <v>383</v>
      </c>
      <c r="E32" s="104"/>
      <c r="F32" s="104"/>
      <c r="G32" s="104"/>
      <c r="H32" s="105"/>
      <c r="I32" s="49"/>
      <c r="J32" s="31">
        <f>SUM(J30:J31)</f>
        <v>0</v>
      </c>
      <c r="K32" s="52"/>
      <c r="L32" s="52"/>
      <c r="M32" s="52"/>
      <c r="N32" s="52"/>
      <c r="O32" s="31">
        <f>SUM(O30:O31)</f>
        <v>0</v>
      </c>
      <c r="P32" s="52"/>
      <c r="Q32" s="52"/>
      <c r="R32" s="47"/>
    </row>
    <row r="33" spans="1:18" ht="13.5" customHeight="1">
      <c r="A33" s="113"/>
      <c r="B33" s="133"/>
      <c r="C33" s="113"/>
      <c r="D33" s="26"/>
      <c r="E33" s="26"/>
      <c r="F33" s="26" t="s">
        <v>13</v>
      </c>
      <c r="G33" s="51"/>
      <c r="H33" s="59"/>
      <c r="I33" s="49"/>
      <c r="J33" s="27">
        <f t="shared" ref="J33:J34" si="16">H33*I33</f>
        <v>0</v>
      </c>
      <c r="K33" s="52"/>
      <c r="L33" s="52"/>
      <c r="M33" s="52"/>
      <c r="N33" s="52"/>
      <c r="O33" s="27">
        <f t="shared" ref="O33" si="17">J33-K33-L33-M33-N33</f>
        <v>0</v>
      </c>
      <c r="P33" s="52"/>
      <c r="Q33" s="52"/>
      <c r="R33" s="47"/>
    </row>
    <row r="34" spans="1:18" ht="13.5" customHeight="1">
      <c r="A34" s="113"/>
      <c r="B34" s="133"/>
      <c r="C34" s="113"/>
      <c r="D34" s="26"/>
      <c r="E34" s="26"/>
      <c r="F34" s="26"/>
      <c r="G34" s="49"/>
      <c r="H34" s="59"/>
      <c r="I34" s="49"/>
      <c r="J34" s="27">
        <f t="shared" si="16"/>
        <v>0</v>
      </c>
      <c r="K34" s="52"/>
      <c r="L34" s="52"/>
      <c r="M34" s="52"/>
      <c r="N34" s="52"/>
      <c r="O34" s="27">
        <f t="shared" si="13"/>
        <v>0</v>
      </c>
      <c r="P34" s="52"/>
      <c r="Q34" s="52"/>
      <c r="R34" s="47"/>
    </row>
    <row r="35" spans="1:18" ht="13.5" customHeight="1">
      <c r="A35" s="113"/>
      <c r="B35" s="133"/>
      <c r="C35" s="113"/>
      <c r="D35" s="103" t="s">
        <v>383</v>
      </c>
      <c r="E35" s="104"/>
      <c r="F35" s="104"/>
      <c r="G35" s="104"/>
      <c r="H35" s="105"/>
      <c r="I35" s="49"/>
      <c r="J35" s="31">
        <f>SUM(J33:J34)</f>
        <v>0</v>
      </c>
      <c r="K35" s="52"/>
      <c r="L35" s="52"/>
      <c r="M35" s="52"/>
      <c r="N35" s="52"/>
      <c r="O35" s="31">
        <f>SUM(O33:O34)</f>
        <v>0</v>
      </c>
      <c r="P35" s="52"/>
      <c r="Q35" s="52"/>
      <c r="R35" s="47"/>
    </row>
    <row r="36" spans="1:18" ht="13.5" customHeight="1">
      <c r="A36" s="113"/>
      <c r="B36" s="133"/>
      <c r="C36" s="113"/>
      <c r="D36" s="26"/>
      <c r="E36" s="26"/>
      <c r="F36" s="26" t="s">
        <v>85</v>
      </c>
      <c r="G36" s="49"/>
      <c r="H36" s="59"/>
      <c r="I36" s="49"/>
      <c r="J36" s="27">
        <f t="shared" ref="J36:J37" si="18">H36*I36</f>
        <v>0</v>
      </c>
      <c r="K36" s="52"/>
      <c r="L36" s="52"/>
      <c r="M36" s="52"/>
      <c r="N36" s="52"/>
      <c r="O36" s="27">
        <f t="shared" si="13"/>
        <v>0</v>
      </c>
      <c r="P36" s="52"/>
      <c r="Q36" s="52"/>
      <c r="R36" s="47"/>
    </row>
    <row r="37" spans="1:18" ht="13.5" customHeight="1">
      <c r="A37" s="113"/>
      <c r="B37" s="133"/>
      <c r="C37" s="113"/>
      <c r="D37" s="26"/>
      <c r="E37" s="26"/>
      <c r="F37" s="26"/>
      <c r="G37" s="49"/>
      <c r="H37" s="59"/>
      <c r="I37" s="49"/>
      <c r="J37" s="27">
        <f t="shared" si="18"/>
        <v>0</v>
      </c>
      <c r="K37" s="52"/>
      <c r="L37" s="52"/>
      <c r="M37" s="52"/>
      <c r="N37" s="52"/>
      <c r="O37" s="27">
        <f t="shared" si="13"/>
        <v>0</v>
      </c>
      <c r="P37" s="52"/>
      <c r="Q37" s="52"/>
      <c r="R37" s="47"/>
    </row>
    <row r="38" spans="1:18" ht="13.5" customHeight="1">
      <c r="A38" s="113"/>
      <c r="B38" s="133"/>
      <c r="C38" s="113"/>
      <c r="D38" s="103" t="s">
        <v>383</v>
      </c>
      <c r="E38" s="104"/>
      <c r="F38" s="104"/>
      <c r="G38" s="104"/>
      <c r="H38" s="105"/>
      <c r="I38" s="49"/>
      <c r="J38" s="31">
        <f>SUM(J36:J37)</f>
        <v>0</v>
      </c>
      <c r="K38" s="52"/>
      <c r="L38" s="52"/>
      <c r="M38" s="52"/>
      <c r="N38" s="52"/>
      <c r="O38" s="31">
        <f>SUM(O36:O37)</f>
        <v>0</v>
      </c>
      <c r="P38" s="52"/>
      <c r="Q38" s="52"/>
      <c r="R38" s="47"/>
    </row>
    <row r="39" spans="1:18" ht="13.5" customHeight="1">
      <c r="A39" s="113"/>
      <c r="B39" s="133"/>
      <c r="C39" s="113"/>
      <c r="D39" s="26"/>
      <c r="E39" s="26"/>
      <c r="F39" s="26" t="s">
        <v>79</v>
      </c>
      <c r="G39" s="49"/>
      <c r="H39" s="59"/>
      <c r="I39" s="49"/>
      <c r="J39" s="27">
        <f t="shared" ref="J39:J40" si="19">H39*I39</f>
        <v>0</v>
      </c>
      <c r="K39" s="52"/>
      <c r="L39" s="52"/>
      <c r="M39" s="52"/>
      <c r="N39" s="52"/>
      <c r="O39" s="27">
        <f t="shared" si="13"/>
        <v>0</v>
      </c>
      <c r="P39" s="52"/>
      <c r="Q39" s="52"/>
      <c r="R39" s="47"/>
    </row>
    <row r="40" spans="1:18" ht="13.5" customHeight="1">
      <c r="A40" s="113"/>
      <c r="B40" s="133"/>
      <c r="C40" s="113"/>
      <c r="D40" s="26"/>
      <c r="E40" s="26"/>
      <c r="F40" s="26"/>
      <c r="G40" s="49"/>
      <c r="H40" s="59"/>
      <c r="I40" s="51"/>
      <c r="J40" s="27">
        <f t="shared" si="19"/>
        <v>0</v>
      </c>
      <c r="K40" s="52"/>
      <c r="L40" s="52"/>
      <c r="M40" s="52"/>
      <c r="N40" s="52"/>
      <c r="O40" s="27">
        <f t="shared" si="13"/>
        <v>0</v>
      </c>
      <c r="P40" s="52"/>
      <c r="Q40" s="52"/>
      <c r="R40" s="47"/>
    </row>
    <row r="41" spans="1:18" ht="13.5" customHeight="1">
      <c r="A41" s="113"/>
      <c r="B41" s="133"/>
      <c r="C41" s="113"/>
      <c r="D41" s="103" t="s">
        <v>383</v>
      </c>
      <c r="E41" s="104"/>
      <c r="F41" s="104"/>
      <c r="G41" s="104"/>
      <c r="H41" s="105"/>
      <c r="I41" s="49"/>
      <c r="J41" s="31">
        <f>SUM(J39:J40)</f>
        <v>0</v>
      </c>
      <c r="K41" s="52"/>
      <c r="L41" s="52"/>
      <c r="M41" s="52"/>
      <c r="N41" s="52"/>
      <c r="O41" s="31">
        <f>SUM(O39:O40)</f>
        <v>0</v>
      </c>
      <c r="P41" s="52"/>
      <c r="Q41" s="52"/>
      <c r="R41" s="47"/>
    </row>
    <row r="42" spans="1:18" ht="13.5" customHeight="1">
      <c r="A42" s="114"/>
      <c r="B42" s="134"/>
      <c r="C42" s="114"/>
      <c r="D42" s="115" t="s">
        <v>53</v>
      </c>
      <c r="E42" s="116"/>
      <c r="F42" s="116"/>
      <c r="G42" s="116"/>
      <c r="H42" s="117"/>
      <c r="I42" s="51"/>
      <c r="J42" s="34">
        <f>J6+J9+J12+J26+J29+J32+J35+J38+J41</f>
        <v>241000</v>
      </c>
      <c r="K42" s="53"/>
      <c r="L42" s="53"/>
      <c r="M42" s="53"/>
      <c r="N42" s="53"/>
      <c r="O42" s="34">
        <f>O6+O9+O12+O26+O29+O32+O35+O38+O41</f>
        <v>156900</v>
      </c>
      <c r="P42" s="53"/>
      <c r="Q42" s="53"/>
      <c r="R42" s="47"/>
    </row>
  </sheetData>
  <mergeCells count="31">
    <mergeCell ref="F1:F2"/>
    <mergeCell ref="A1:A2"/>
    <mergeCell ref="B1:B2"/>
    <mergeCell ref="C1:C2"/>
    <mergeCell ref="D1:D2"/>
    <mergeCell ref="E1:E2"/>
    <mergeCell ref="A3:A42"/>
    <mergeCell ref="B3:B42"/>
    <mergeCell ref="C3:C42"/>
    <mergeCell ref="D6:H6"/>
    <mergeCell ref="D9:H9"/>
    <mergeCell ref="D12:H12"/>
    <mergeCell ref="D42:H42"/>
    <mergeCell ref="D26:H26"/>
    <mergeCell ref="D29:H29"/>
    <mergeCell ref="D32:H32"/>
    <mergeCell ref="D35:H35"/>
    <mergeCell ref="D38:H38"/>
    <mergeCell ref="D41:H41"/>
    <mergeCell ref="R1:R2"/>
    <mergeCell ref="G1:G2"/>
    <mergeCell ref="H1:H2"/>
    <mergeCell ref="I1:I2"/>
    <mergeCell ref="J1:J2"/>
    <mergeCell ref="K1:K2"/>
    <mergeCell ref="L1:L2"/>
    <mergeCell ref="P1:P2"/>
    <mergeCell ref="Q1:Q2"/>
    <mergeCell ref="M1:M2"/>
    <mergeCell ref="N1:N2"/>
    <mergeCell ref="O1:O2"/>
  </mergeCells>
  <phoneticPr fontId="6" type="noConversion"/>
  <conditionalFormatting sqref="R1">
    <cfRule type="duplicateValues" dxfId="10" priority="3"/>
  </conditionalFormatting>
  <conditionalFormatting sqref="S1:V1 C1:I1">
    <cfRule type="duplicateValues" dxfId="9" priority="4"/>
  </conditionalFormatting>
  <conditionalFormatting sqref="J1:O1">
    <cfRule type="duplicateValues" dxfId="8" priority="2"/>
  </conditionalFormatting>
  <conditionalFormatting sqref="A1:B1">
    <cfRule type="duplicateValues" dxfId="7" priority="5"/>
  </conditionalFormatting>
  <conditionalFormatting sqref="P1:Q1">
    <cfRule type="duplicateValues" dxfId="6" priority="1"/>
  </conditionalFormatting>
  <hyperlinks>
    <hyperlink ref="B3:B42" location="'2022年新项目'!A1" display="轻卡减震应用"/>
    <hyperlink ref="B15" location="'2022年新项目'!A1" display="轻卡减震应用"/>
  </hyperlink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Sheet5!$B$2:$B$12</xm:f>
          </x14:formula1>
          <xm:sqref>F10:F11 F27:F28 F36:F37 F39:F40 F3:F5 F33:F34 F7:F8 F30:F31 F25 F13:F14 F16:F24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2"/>
  <sheetViews>
    <sheetView workbookViewId="0">
      <selection activeCell="F16" sqref="F16"/>
    </sheetView>
  </sheetViews>
  <sheetFormatPr defaultRowHeight="14"/>
  <sheetData>
    <row r="2" spans="2:2" ht="14.5">
      <c r="B2" s="20" t="s">
        <v>54</v>
      </c>
    </row>
    <row r="3" spans="2:2" ht="14.5">
      <c r="B3" s="20" t="s">
        <v>18</v>
      </c>
    </row>
    <row r="4" spans="2:2" ht="14.5">
      <c r="B4" s="20" t="s">
        <v>57</v>
      </c>
    </row>
    <row r="5" spans="2:2" ht="14.5">
      <c r="B5" s="20" t="s">
        <v>55</v>
      </c>
    </row>
    <row r="6" spans="2:2" ht="14.5">
      <c r="B6" s="20" t="s">
        <v>380</v>
      </c>
    </row>
    <row r="7" spans="2:2" ht="14.5">
      <c r="B7" s="20" t="s">
        <v>382</v>
      </c>
    </row>
    <row r="8" spans="2:2" ht="14.5">
      <c r="B8" s="20" t="s">
        <v>56</v>
      </c>
    </row>
    <row r="9" spans="2:2" ht="14.5">
      <c r="B9" s="20" t="s">
        <v>58</v>
      </c>
    </row>
    <row r="10" spans="2:2" ht="14.5">
      <c r="B10" s="20" t="s">
        <v>59</v>
      </c>
    </row>
    <row r="11" spans="2:2" ht="14.5">
      <c r="B11" s="20" t="s">
        <v>86</v>
      </c>
    </row>
    <row r="12" spans="2:2" ht="14.5">
      <c r="B12" s="20" t="s">
        <v>60</v>
      </c>
    </row>
  </sheetData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G21" sqref="G21"/>
    </sheetView>
  </sheetViews>
  <sheetFormatPr defaultColWidth="8.25" defaultRowHeight="11.5"/>
  <cols>
    <col min="1" max="3" width="8.58203125" style="29" customWidth="1"/>
    <col min="4" max="4" width="25.6640625" style="29" customWidth="1"/>
    <col min="5" max="5" width="23.25" style="25" customWidth="1"/>
    <col min="6" max="6" width="8.58203125" style="25" customWidth="1"/>
    <col min="7" max="7" width="12.58203125" style="50" customWidth="1"/>
    <col min="8" max="8" width="4.58203125" style="50" customWidth="1"/>
    <col min="9" max="9" width="10.58203125" style="50" customWidth="1"/>
    <col min="10" max="10" width="10.58203125" style="30" customWidth="1"/>
    <col min="11" max="14" width="10.58203125" style="54" customWidth="1"/>
    <col min="15" max="15" width="10.58203125" style="30" customWidth="1"/>
    <col min="16" max="17" width="10.58203125" style="54" customWidth="1"/>
    <col min="18" max="18" width="11.58203125" style="25" customWidth="1"/>
    <col min="19" max="19" width="12.25" style="25" customWidth="1"/>
    <col min="20" max="16384" width="8.25" style="25"/>
  </cols>
  <sheetData>
    <row r="1" spans="1:18">
      <c r="A1" s="120" t="s">
        <v>25</v>
      </c>
      <c r="B1" s="120" t="s">
        <v>26</v>
      </c>
      <c r="C1" s="120" t="s">
        <v>66</v>
      </c>
      <c r="D1" s="120" t="s">
        <v>64</v>
      </c>
      <c r="E1" s="118" t="s">
        <v>65</v>
      </c>
      <c r="F1" s="118" t="s">
        <v>50</v>
      </c>
      <c r="G1" s="122" t="s">
        <v>87</v>
      </c>
      <c r="H1" s="122" t="s">
        <v>51</v>
      </c>
      <c r="I1" s="137" t="s">
        <v>82</v>
      </c>
      <c r="J1" s="135" t="s">
        <v>83</v>
      </c>
      <c r="K1" s="137" t="s">
        <v>74</v>
      </c>
      <c r="L1" s="122" t="s">
        <v>75</v>
      </c>
      <c r="M1" s="122" t="s">
        <v>76</v>
      </c>
      <c r="N1" s="122" t="s">
        <v>77</v>
      </c>
      <c r="O1" s="126" t="s">
        <v>78</v>
      </c>
      <c r="P1" s="122" t="s">
        <v>444</v>
      </c>
      <c r="Q1" s="122" t="s">
        <v>443</v>
      </c>
      <c r="R1" s="130" t="s">
        <v>52</v>
      </c>
    </row>
    <row r="2" spans="1:18">
      <c r="A2" s="121"/>
      <c r="B2" s="121"/>
      <c r="C2" s="121"/>
      <c r="D2" s="121"/>
      <c r="E2" s="119"/>
      <c r="F2" s="119"/>
      <c r="G2" s="123"/>
      <c r="H2" s="123"/>
      <c r="I2" s="138"/>
      <c r="J2" s="136"/>
      <c r="K2" s="138"/>
      <c r="L2" s="123"/>
      <c r="M2" s="123"/>
      <c r="N2" s="123"/>
      <c r="O2" s="127"/>
      <c r="P2" s="123"/>
      <c r="Q2" s="123"/>
      <c r="R2" s="131"/>
    </row>
    <row r="3" spans="1:18">
      <c r="A3" s="112" t="s">
        <v>632</v>
      </c>
      <c r="B3" s="132" t="s">
        <v>634</v>
      </c>
      <c r="C3" s="112" t="s">
        <v>42</v>
      </c>
      <c r="D3" s="26"/>
      <c r="E3" s="26"/>
      <c r="F3" s="26"/>
      <c r="G3" s="51"/>
      <c r="H3" s="59"/>
      <c r="I3" s="49"/>
      <c r="J3" s="27"/>
      <c r="K3" s="52"/>
      <c r="L3" s="52"/>
      <c r="M3" s="52"/>
      <c r="N3" s="52"/>
      <c r="O3" s="27">
        <f>J3-K3-L3-M3-N3</f>
        <v>0</v>
      </c>
      <c r="P3" s="52"/>
      <c r="Q3" s="52"/>
      <c r="R3" s="48"/>
    </row>
    <row r="4" spans="1:18">
      <c r="A4" s="113"/>
      <c r="B4" s="133"/>
      <c r="C4" s="113"/>
      <c r="D4" s="26"/>
      <c r="E4" s="26"/>
      <c r="F4" s="26"/>
      <c r="G4" s="51"/>
      <c r="H4" s="59"/>
      <c r="I4" s="49"/>
      <c r="J4" s="27"/>
      <c r="K4" s="52"/>
      <c r="L4" s="52"/>
      <c r="M4" s="52"/>
      <c r="N4" s="52"/>
      <c r="O4" s="27">
        <f t="shared" ref="O4:O5" si="0">J4-K4-L4-M4-N4</f>
        <v>0</v>
      </c>
      <c r="P4" s="52"/>
      <c r="Q4" s="52"/>
      <c r="R4" s="48"/>
    </row>
    <row r="5" spans="1:18">
      <c r="A5" s="113"/>
      <c r="B5" s="133"/>
      <c r="C5" s="113"/>
      <c r="D5" s="26"/>
      <c r="E5" s="26"/>
      <c r="F5" s="26"/>
      <c r="G5" s="49"/>
      <c r="H5" s="59"/>
      <c r="I5" s="49"/>
      <c r="J5" s="27"/>
      <c r="K5" s="52"/>
      <c r="L5" s="52"/>
      <c r="M5" s="52"/>
      <c r="N5" s="52"/>
      <c r="O5" s="27">
        <f t="shared" si="0"/>
        <v>0</v>
      </c>
      <c r="P5" s="52"/>
      <c r="Q5" s="52"/>
      <c r="R5" s="47"/>
    </row>
    <row r="6" spans="1:18">
      <c r="A6" s="113"/>
      <c r="B6" s="133"/>
      <c r="C6" s="113"/>
      <c r="D6" s="103"/>
      <c r="E6" s="104"/>
      <c r="F6" s="104"/>
      <c r="G6" s="104"/>
      <c r="H6" s="105"/>
      <c r="I6" s="49"/>
      <c r="J6" s="31"/>
      <c r="K6" s="52"/>
      <c r="L6" s="52"/>
      <c r="M6" s="52"/>
      <c r="N6" s="52"/>
      <c r="O6" s="31">
        <f>SUM(O3:O5)</f>
        <v>0</v>
      </c>
      <c r="P6" s="52"/>
      <c r="Q6" s="52"/>
      <c r="R6" s="47"/>
    </row>
    <row r="7" spans="1:18">
      <c r="A7" s="113"/>
      <c r="B7" s="133"/>
      <c r="C7" s="113"/>
      <c r="D7" s="26"/>
      <c r="E7" s="26"/>
      <c r="F7" s="26"/>
      <c r="G7" s="49"/>
      <c r="H7" s="59"/>
      <c r="I7" s="51"/>
      <c r="J7" s="27"/>
      <c r="K7" s="52"/>
      <c r="L7" s="52"/>
      <c r="M7" s="52"/>
      <c r="N7" s="52"/>
      <c r="O7" s="27">
        <f t="shared" ref="O7:O8" si="1">J7-K7-L7-M7-N7</f>
        <v>0</v>
      </c>
      <c r="P7" s="52"/>
      <c r="Q7" s="52"/>
      <c r="R7" s="47"/>
    </row>
    <row r="8" spans="1:18">
      <c r="A8" s="113"/>
      <c r="B8" s="133"/>
      <c r="C8" s="113"/>
      <c r="D8" s="26"/>
      <c r="E8" s="26"/>
      <c r="F8" s="26"/>
      <c r="G8" s="49"/>
      <c r="H8" s="59"/>
      <c r="I8" s="49"/>
      <c r="J8" s="27"/>
      <c r="K8" s="52"/>
      <c r="L8" s="52"/>
      <c r="M8" s="52"/>
      <c r="N8" s="52"/>
      <c r="O8" s="27">
        <f t="shared" si="1"/>
        <v>0</v>
      </c>
      <c r="P8" s="52"/>
      <c r="Q8" s="52"/>
      <c r="R8" s="47"/>
    </row>
    <row r="9" spans="1:18">
      <c r="A9" s="113"/>
      <c r="B9" s="133"/>
      <c r="C9" s="113"/>
      <c r="D9" s="103"/>
      <c r="E9" s="104"/>
      <c r="F9" s="104"/>
      <c r="G9" s="104"/>
      <c r="H9" s="105"/>
      <c r="I9" s="49"/>
      <c r="J9" s="31"/>
      <c r="K9" s="52"/>
      <c r="L9" s="52"/>
      <c r="M9" s="52"/>
      <c r="N9" s="52"/>
      <c r="O9" s="31">
        <f>SUM(O7:O8)</f>
        <v>0</v>
      </c>
      <c r="P9" s="52"/>
      <c r="Q9" s="52"/>
      <c r="R9" s="47"/>
    </row>
    <row r="10" spans="1:18">
      <c r="A10" s="113"/>
      <c r="B10" s="133"/>
      <c r="C10" s="113"/>
      <c r="D10" s="26"/>
      <c r="E10" s="26"/>
      <c r="F10" s="26"/>
      <c r="G10" s="49"/>
      <c r="H10" s="59"/>
      <c r="I10" s="49"/>
      <c r="J10" s="27"/>
      <c r="K10" s="52"/>
      <c r="L10" s="52"/>
      <c r="M10" s="52"/>
      <c r="N10" s="52"/>
      <c r="O10" s="27">
        <f t="shared" ref="O10:O11" si="2">J10-K10-L10-M10-N10</f>
        <v>0</v>
      </c>
      <c r="P10" s="52"/>
      <c r="Q10" s="52"/>
      <c r="R10" s="47"/>
    </row>
    <row r="11" spans="1:18">
      <c r="A11" s="113"/>
      <c r="B11" s="133"/>
      <c r="C11" s="113"/>
      <c r="D11" s="26"/>
      <c r="E11" s="26"/>
      <c r="F11" s="26"/>
      <c r="G11" s="49"/>
      <c r="H11" s="59"/>
      <c r="I11" s="49"/>
      <c r="J11" s="27"/>
      <c r="K11" s="52"/>
      <c r="L11" s="52"/>
      <c r="M11" s="52"/>
      <c r="N11" s="52"/>
      <c r="O11" s="27">
        <f t="shared" si="2"/>
        <v>0</v>
      </c>
      <c r="P11" s="52"/>
      <c r="Q11" s="52"/>
      <c r="R11" s="47"/>
    </row>
    <row r="12" spans="1:18">
      <c r="A12" s="113"/>
      <c r="B12" s="133"/>
      <c r="C12" s="113"/>
      <c r="D12" s="103"/>
      <c r="E12" s="104"/>
      <c r="F12" s="104"/>
      <c r="G12" s="104"/>
      <c r="H12" s="105"/>
      <c r="I12" s="49"/>
      <c r="J12" s="31"/>
      <c r="K12" s="52"/>
      <c r="L12" s="52"/>
      <c r="M12" s="52"/>
      <c r="N12" s="52"/>
      <c r="O12" s="31">
        <f>SUM(O10:O11)</f>
        <v>0</v>
      </c>
      <c r="P12" s="52"/>
      <c r="Q12" s="52"/>
      <c r="R12" s="47"/>
    </row>
    <row r="13" spans="1:18" ht="14.5">
      <c r="A13" s="113"/>
      <c r="B13" s="133"/>
      <c r="C13" s="113"/>
      <c r="D13" s="26"/>
      <c r="E13" s="26"/>
      <c r="F13" s="26"/>
      <c r="G13" s="61"/>
      <c r="H13" s="59"/>
      <c r="I13" s="49"/>
      <c r="J13" s="27"/>
      <c r="K13" s="52"/>
      <c r="L13" s="52"/>
      <c r="M13" s="52"/>
      <c r="N13" s="52"/>
      <c r="O13" s="27">
        <f t="shared" ref="O13:O40" si="3">J13-K13-L13-M13-N13</f>
        <v>0</v>
      </c>
      <c r="P13" s="52"/>
      <c r="Q13" s="52"/>
      <c r="R13" s="48"/>
    </row>
    <row r="14" spans="1:18" ht="14.5">
      <c r="A14" s="113"/>
      <c r="B14" s="133"/>
      <c r="C14" s="113"/>
      <c r="D14" s="26"/>
      <c r="E14" s="26"/>
      <c r="F14" s="26"/>
      <c r="G14" s="61"/>
      <c r="H14" s="59"/>
      <c r="I14" s="49"/>
      <c r="J14" s="27"/>
      <c r="K14" s="52"/>
      <c r="L14" s="52"/>
      <c r="M14" s="52"/>
      <c r="N14" s="52"/>
      <c r="O14" s="27">
        <f t="shared" si="3"/>
        <v>0</v>
      </c>
      <c r="P14" s="52"/>
      <c r="Q14" s="52"/>
      <c r="R14" s="48"/>
    </row>
    <row r="15" spans="1:18">
      <c r="A15" s="113"/>
      <c r="B15" s="133"/>
      <c r="C15" s="113"/>
      <c r="D15" s="35" t="s">
        <v>635</v>
      </c>
      <c r="E15" s="35" t="s">
        <v>439</v>
      </c>
      <c r="F15" s="26" t="s">
        <v>55</v>
      </c>
      <c r="G15" s="58" t="s">
        <v>636</v>
      </c>
      <c r="H15" s="58">
        <v>1</v>
      </c>
      <c r="I15" s="51">
        <v>35000</v>
      </c>
      <c r="J15" s="27">
        <f t="shared" ref="J15:J25" si="4">H15*I15</f>
        <v>35000</v>
      </c>
      <c r="K15" s="57">
        <f>J15*0.4</f>
        <v>14000</v>
      </c>
      <c r="L15" s="57"/>
      <c r="M15" s="57"/>
      <c r="N15" s="57"/>
      <c r="O15" s="27">
        <f t="shared" si="3"/>
        <v>21000</v>
      </c>
      <c r="P15" s="52"/>
      <c r="Q15" s="52"/>
      <c r="R15" s="33" t="s">
        <v>435</v>
      </c>
    </row>
    <row r="16" spans="1:18">
      <c r="A16" s="113"/>
      <c r="B16" s="133"/>
      <c r="C16" s="113"/>
      <c r="D16" s="35"/>
      <c r="E16" s="43"/>
      <c r="F16" s="26"/>
      <c r="G16" s="51"/>
      <c r="H16" s="59"/>
      <c r="I16" s="51"/>
      <c r="J16" s="32"/>
      <c r="K16" s="52"/>
      <c r="L16" s="57"/>
      <c r="M16" s="57"/>
      <c r="N16" s="57"/>
      <c r="O16" s="32">
        <f t="shared" si="3"/>
        <v>0</v>
      </c>
      <c r="P16" s="64">
        <v>44453</v>
      </c>
      <c r="Q16" s="65" t="s">
        <v>450</v>
      </c>
      <c r="R16" s="67" t="s">
        <v>524</v>
      </c>
    </row>
    <row r="17" spans="1:18">
      <c r="A17" s="113"/>
      <c r="B17" s="133"/>
      <c r="C17" s="113"/>
      <c r="D17" s="35"/>
      <c r="E17" s="43"/>
      <c r="F17" s="26"/>
      <c r="G17" s="51"/>
      <c r="H17" s="59"/>
      <c r="I17" s="51"/>
      <c r="J17" s="32"/>
      <c r="K17" s="52"/>
      <c r="L17" s="57"/>
      <c r="M17" s="57"/>
      <c r="N17" s="57"/>
      <c r="O17" s="32">
        <f t="shared" si="3"/>
        <v>0</v>
      </c>
      <c r="P17" s="64">
        <v>44453</v>
      </c>
      <c r="Q17" s="65" t="s">
        <v>450</v>
      </c>
      <c r="R17" s="67" t="s">
        <v>524</v>
      </c>
    </row>
    <row r="18" spans="1:18">
      <c r="A18" s="113"/>
      <c r="B18" s="133"/>
      <c r="C18" s="113"/>
      <c r="D18" s="35"/>
      <c r="E18" s="43"/>
      <c r="F18" s="26"/>
      <c r="G18" s="51"/>
      <c r="H18" s="59"/>
      <c r="I18" s="51"/>
      <c r="J18" s="32"/>
      <c r="K18" s="52"/>
      <c r="L18" s="57"/>
      <c r="M18" s="57"/>
      <c r="N18" s="57"/>
      <c r="O18" s="32">
        <f t="shared" si="3"/>
        <v>0</v>
      </c>
      <c r="P18" s="64">
        <v>44453</v>
      </c>
      <c r="Q18" s="65" t="s">
        <v>450</v>
      </c>
      <c r="R18" s="67" t="s">
        <v>524</v>
      </c>
    </row>
    <row r="19" spans="1:18">
      <c r="A19" s="113"/>
      <c r="B19" s="133"/>
      <c r="C19" s="113"/>
      <c r="D19" s="35"/>
      <c r="E19" s="43"/>
      <c r="F19" s="26"/>
      <c r="G19" s="51"/>
      <c r="H19" s="59"/>
      <c r="I19" s="51"/>
      <c r="J19" s="32"/>
      <c r="K19" s="52"/>
      <c r="L19" s="57"/>
      <c r="M19" s="57"/>
      <c r="N19" s="57"/>
      <c r="O19" s="32">
        <f t="shared" si="3"/>
        <v>0</v>
      </c>
      <c r="P19" s="64">
        <v>44453</v>
      </c>
      <c r="Q19" s="65" t="s">
        <v>450</v>
      </c>
      <c r="R19" s="67" t="s">
        <v>524</v>
      </c>
    </row>
    <row r="20" spans="1:18">
      <c r="A20" s="113"/>
      <c r="B20" s="133"/>
      <c r="C20" s="113"/>
      <c r="D20" s="35"/>
      <c r="E20" s="43"/>
      <c r="F20" s="26"/>
      <c r="G20" s="51"/>
      <c r="H20" s="59"/>
      <c r="I20" s="51"/>
      <c r="J20" s="32"/>
      <c r="K20" s="52"/>
      <c r="L20" s="57"/>
      <c r="M20" s="57"/>
      <c r="N20" s="57"/>
      <c r="O20" s="32">
        <f t="shared" si="3"/>
        <v>0</v>
      </c>
      <c r="P20" s="64">
        <v>44453</v>
      </c>
      <c r="Q20" s="65" t="s">
        <v>450</v>
      </c>
      <c r="R20" s="67" t="s">
        <v>524</v>
      </c>
    </row>
    <row r="21" spans="1:18">
      <c r="A21" s="113"/>
      <c r="B21" s="133"/>
      <c r="C21" s="113"/>
      <c r="D21" s="35"/>
      <c r="E21" s="43"/>
      <c r="F21" s="26"/>
      <c r="G21" s="51"/>
      <c r="H21" s="59"/>
      <c r="I21" s="51"/>
      <c r="J21" s="32"/>
      <c r="K21" s="52"/>
      <c r="L21" s="57"/>
      <c r="M21" s="57"/>
      <c r="N21" s="57"/>
      <c r="O21" s="32">
        <f t="shared" si="3"/>
        <v>0</v>
      </c>
      <c r="P21" s="64">
        <v>44453</v>
      </c>
      <c r="Q21" s="65" t="s">
        <v>450</v>
      </c>
      <c r="R21" s="67" t="s">
        <v>524</v>
      </c>
    </row>
    <row r="22" spans="1:18">
      <c r="A22" s="113"/>
      <c r="B22" s="133"/>
      <c r="C22" s="113"/>
      <c r="D22" s="35"/>
      <c r="E22" s="43"/>
      <c r="F22" s="26"/>
      <c r="G22" s="51"/>
      <c r="H22" s="59"/>
      <c r="I22" s="51"/>
      <c r="J22" s="32"/>
      <c r="K22" s="52"/>
      <c r="L22" s="57"/>
      <c r="M22" s="57"/>
      <c r="N22" s="57"/>
      <c r="O22" s="32">
        <f t="shared" si="3"/>
        <v>0</v>
      </c>
      <c r="P22" s="64">
        <v>44453</v>
      </c>
      <c r="Q22" s="65" t="s">
        <v>450</v>
      </c>
      <c r="R22" s="67" t="s">
        <v>524</v>
      </c>
    </row>
    <row r="23" spans="1:18">
      <c r="A23" s="113"/>
      <c r="B23" s="133"/>
      <c r="C23" s="113"/>
      <c r="D23" s="35"/>
      <c r="E23" s="43"/>
      <c r="F23" s="26"/>
      <c r="G23" s="51"/>
      <c r="H23" s="59"/>
      <c r="I23" s="51"/>
      <c r="J23" s="32"/>
      <c r="K23" s="52"/>
      <c r="L23" s="57"/>
      <c r="M23" s="57"/>
      <c r="N23" s="57"/>
      <c r="O23" s="32">
        <f t="shared" si="3"/>
        <v>0</v>
      </c>
      <c r="P23" s="64">
        <v>44453</v>
      </c>
      <c r="Q23" s="65" t="s">
        <v>450</v>
      </c>
      <c r="R23" s="67" t="s">
        <v>524</v>
      </c>
    </row>
    <row r="24" spans="1:18">
      <c r="A24" s="113"/>
      <c r="B24" s="133"/>
      <c r="C24" s="113"/>
      <c r="D24" s="35"/>
      <c r="E24" s="43"/>
      <c r="F24" s="26"/>
      <c r="G24" s="51"/>
      <c r="H24" s="59"/>
      <c r="I24" s="51"/>
      <c r="J24" s="32"/>
      <c r="K24" s="52"/>
      <c r="L24" s="57"/>
      <c r="M24" s="57"/>
      <c r="N24" s="57"/>
      <c r="O24" s="32">
        <f t="shared" si="3"/>
        <v>0</v>
      </c>
      <c r="P24" s="64">
        <v>44453</v>
      </c>
      <c r="Q24" s="65" t="s">
        <v>450</v>
      </c>
      <c r="R24" s="67" t="s">
        <v>524</v>
      </c>
    </row>
    <row r="25" spans="1:18">
      <c r="A25" s="113"/>
      <c r="B25" s="133"/>
      <c r="C25" s="113"/>
      <c r="D25" s="26"/>
      <c r="E25" s="26"/>
      <c r="F25" s="26"/>
      <c r="G25" s="49"/>
      <c r="H25" s="59"/>
      <c r="I25" s="51"/>
      <c r="J25" s="27">
        <f t="shared" si="4"/>
        <v>0</v>
      </c>
      <c r="K25" s="52"/>
      <c r="L25" s="52"/>
      <c r="M25" s="52"/>
      <c r="N25" s="52"/>
      <c r="O25" s="27">
        <f t="shared" si="3"/>
        <v>0</v>
      </c>
      <c r="P25" s="52"/>
      <c r="Q25" s="52"/>
      <c r="R25" s="47"/>
    </row>
    <row r="26" spans="1:18">
      <c r="A26" s="113"/>
      <c r="B26" s="133"/>
      <c r="C26" s="113"/>
      <c r="D26" s="103" t="s">
        <v>383</v>
      </c>
      <c r="E26" s="104"/>
      <c r="F26" s="104"/>
      <c r="G26" s="104"/>
      <c r="H26" s="105"/>
      <c r="I26" s="49"/>
      <c r="J26" s="31">
        <f>SUM(J13:J25)</f>
        <v>35000</v>
      </c>
      <c r="K26" s="52"/>
      <c r="L26" s="52"/>
      <c r="M26" s="52"/>
      <c r="N26" s="52"/>
      <c r="O26" s="31">
        <f>SUM(O13:O25)</f>
        <v>21000</v>
      </c>
      <c r="P26" s="52"/>
      <c r="Q26" s="52"/>
      <c r="R26" s="47"/>
    </row>
    <row r="27" spans="1:18">
      <c r="A27" s="113"/>
      <c r="B27" s="133"/>
      <c r="C27" s="113"/>
      <c r="D27" s="26"/>
      <c r="E27" s="26"/>
      <c r="F27" s="26" t="s">
        <v>56</v>
      </c>
      <c r="G27" s="49"/>
      <c r="H27" s="59"/>
      <c r="I27" s="49"/>
      <c r="J27" s="27">
        <f t="shared" ref="J27:J28" si="5">H27*I27</f>
        <v>0</v>
      </c>
      <c r="K27" s="52"/>
      <c r="L27" s="52"/>
      <c r="M27" s="52"/>
      <c r="N27" s="52"/>
      <c r="O27" s="27">
        <f t="shared" si="3"/>
        <v>0</v>
      </c>
      <c r="P27" s="52"/>
      <c r="Q27" s="52"/>
      <c r="R27" s="47"/>
    </row>
    <row r="28" spans="1:18">
      <c r="A28" s="113"/>
      <c r="B28" s="133"/>
      <c r="C28" s="113"/>
      <c r="D28" s="26"/>
      <c r="E28" s="26"/>
      <c r="F28" s="26"/>
      <c r="G28" s="49"/>
      <c r="H28" s="59"/>
      <c r="I28" s="49"/>
      <c r="J28" s="27">
        <f t="shared" si="5"/>
        <v>0</v>
      </c>
      <c r="K28" s="52"/>
      <c r="L28" s="52"/>
      <c r="M28" s="52"/>
      <c r="N28" s="52"/>
      <c r="O28" s="27">
        <f t="shared" si="3"/>
        <v>0</v>
      </c>
      <c r="P28" s="52"/>
      <c r="Q28" s="52"/>
      <c r="R28" s="47"/>
    </row>
    <row r="29" spans="1:18">
      <c r="A29" s="113"/>
      <c r="B29" s="133"/>
      <c r="C29" s="113"/>
      <c r="D29" s="103" t="s">
        <v>383</v>
      </c>
      <c r="E29" s="104"/>
      <c r="F29" s="104"/>
      <c r="G29" s="104"/>
      <c r="H29" s="105"/>
      <c r="I29" s="49"/>
      <c r="J29" s="31">
        <f>SUM(J27:J28)</f>
        <v>0</v>
      </c>
      <c r="K29" s="52"/>
      <c r="L29" s="52"/>
      <c r="M29" s="52"/>
      <c r="N29" s="52"/>
      <c r="O29" s="31">
        <f>SUM(O27:O28)</f>
        <v>0</v>
      </c>
      <c r="P29" s="52"/>
      <c r="Q29" s="52"/>
      <c r="R29" s="47"/>
    </row>
    <row r="30" spans="1:18">
      <c r="A30" s="113"/>
      <c r="B30" s="133"/>
      <c r="C30" s="113"/>
      <c r="D30" s="26"/>
      <c r="E30" s="26"/>
      <c r="F30" s="26" t="s">
        <v>81</v>
      </c>
      <c r="G30" s="51"/>
      <c r="H30" s="59"/>
      <c r="I30" s="49"/>
      <c r="J30" s="27">
        <f t="shared" ref="J30:J31" si="6">H30*I30</f>
        <v>0</v>
      </c>
      <c r="K30" s="52"/>
      <c r="L30" s="52"/>
      <c r="M30" s="52"/>
      <c r="N30" s="52"/>
      <c r="O30" s="27">
        <v>0</v>
      </c>
      <c r="P30" s="52"/>
      <c r="Q30" s="52"/>
      <c r="R30" s="47"/>
    </row>
    <row r="31" spans="1:18">
      <c r="A31" s="113"/>
      <c r="B31" s="133"/>
      <c r="C31" s="113"/>
      <c r="D31" s="26"/>
      <c r="E31" s="26"/>
      <c r="F31" s="26"/>
      <c r="G31" s="49"/>
      <c r="H31" s="59"/>
      <c r="I31" s="49"/>
      <c r="J31" s="27">
        <f t="shared" si="6"/>
        <v>0</v>
      </c>
      <c r="K31" s="52"/>
      <c r="L31" s="52"/>
      <c r="M31" s="52"/>
      <c r="N31" s="52"/>
      <c r="O31" s="27">
        <f t="shared" si="3"/>
        <v>0</v>
      </c>
      <c r="P31" s="52"/>
      <c r="Q31" s="52"/>
      <c r="R31" s="47"/>
    </row>
    <row r="32" spans="1:18">
      <c r="A32" s="113"/>
      <c r="B32" s="133"/>
      <c r="C32" s="113"/>
      <c r="D32" s="103" t="s">
        <v>383</v>
      </c>
      <c r="E32" s="104"/>
      <c r="F32" s="104"/>
      <c r="G32" s="104"/>
      <c r="H32" s="105"/>
      <c r="I32" s="49"/>
      <c r="J32" s="31">
        <f>SUM(J30:J31)</f>
        <v>0</v>
      </c>
      <c r="K32" s="52"/>
      <c r="L32" s="52"/>
      <c r="M32" s="52"/>
      <c r="N32" s="52"/>
      <c r="O32" s="31">
        <f>SUM(O30:O31)</f>
        <v>0</v>
      </c>
      <c r="P32" s="52"/>
      <c r="Q32" s="52"/>
      <c r="R32" s="47"/>
    </row>
    <row r="33" spans="1:18">
      <c r="A33" s="113"/>
      <c r="B33" s="133"/>
      <c r="C33" s="113"/>
      <c r="D33" s="26"/>
      <c r="E33" s="26"/>
      <c r="F33" s="26" t="s">
        <v>13</v>
      </c>
      <c r="G33" s="51"/>
      <c r="H33" s="59"/>
      <c r="I33" s="49"/>
      <c r="J33" s="27">
        <f t="shared" ref="J33:J34" si="7">H33*I33</f>
        <v>0</v>
      </c>
      <c r="K33" s="52"/>
      <c r="L33" s="52"/>
      <c r="M33" s="52"/>
      <c r="N33" s="52"/>
      <c r="O33" s="27">
        <f t="shared" ref="O33" si="8">J33-K33-L33-M33-N33</f>
        <v>0</v>
      </c>
      <c r="P33" s="52"/>
      <c r="Q33" s="52"/>
      <c r="R33" s="47"/>
    </row>
    <row r="34" spans="1:18">
      <c r="A34" s="113"/>
      <c r="B34" s="133"/>
      <c r="C34" s="113"/>
      <c r="D34" s="26"/>
      <c r="E34" s="26"/>
      <c r="F34" s="26"/>
      <c r="G34" s="49"/>
      <c r="H34" s="59"/>
      <c r="I34" s="49"/>
      <c r="J34" s="27">
        <f t="shared" si="7"/>
        <v>0</v>
      </c>
      <c r="K34" s="52"/>
      <c r="L34" s="52"/>
      <c r="M34" s="52"/>
      <c r="N34" s="52"/>
      <c r="O34" s="27">
        <f t="shared" si="3"/>
        <v>0</v>
      </c>
      <c r="P34" s="52"/>
      <c r="Q34" s="52"/>
      <c r="R34" s="47"/>
    </row>
    <row r="35" spans="1:18">
      <c r="A35" s="113"/>
      <c r="B35" s="133"/>
      <c r="C35" s="113"/>
      <c r="D35" s="103" t="s">
        <v>383</v>
      </c>
      <c r="E35" s="104"/>
      <c r="F35" s="104"/>
      <c r="G35" s="104"/>
      <c r="H35" s="105"/>
      <c r="I35" s="49"/>
      <c r="J35" s="31">
        <f>SUM(J33:J34)</f>
        <v>0</v>
      </c>
      <c r="K35" s="52"/>
      <c r="L35" s="52"/>
      <c r="M35" s="52"/>
      <c r="N35" s="52"/>
      <c r="O35" s="31">
        <f>SUM(O33:O34)</f>
        <v>0</v>
      </c>
      <c r="P35" s="52"/>
      <c r="Q35" s="52"/>
      <c r="R35" s="47"/>
    </row>
    <row r="36" spans="1:18">
      <c r="A36" s="113"/>
      <c r="B36" s="133"/>
      <c r="C36" s="113"/>
      <c r="D36" s="26"/>
      <c r="E36" s="26"/>
      <c r="F36" s="26" t="s">
        <v>85</v>
      </c>
      <c r="G36" s="49"/>
      <c r="H36" s="59"/>
      <c r="I36" s="49"/>
      <c r="J36" s="27">
        <f t="shared" ref="J36:J37" si="9">H36*I36</f>
        <v>0</v>
      </c>
      <c r="K36" s="52"/>
      <c r="L36" s="52"/>
      <c r="M36" s="52"/>
      <c r="N36" s="52"/>
      <c r="O36" s="27">
        <f t="shared" si="3"/>
        <v>0</v>
      </c>
      <c r="P36" s="52"/>
      <c r="Q36" s="52"/>
      <c r="R36" s="47"/>
    </row>
    <row r="37" spans="1:18">
      <c r="A37" s="113"/>
      <c r="B37" s="133"/>
      <c r="C37" s="113"/>
      <c r="D37" s="26"/>
      <c r="E37" s="26"/>
      <c r="F37" s="26"/>
      <c r="G37" s="49"/>
      <c r="H37" s="59"/>
      <c r="I37" s="49"/>
      <c r="J37" s="27">
        <f t="shared" si="9"/>
        <v>0</v>
      </c>
      <c r="K37" s="52"/>
      <c r="L37" s="52"/>
      <c r="M37" s="52"/>
      <c r="N37" s="52"/>
      <c r="O37" s="27">
        <f t="shared" si="3"/>
        <v>0</v>
      </c>
      <c r="P37" s="52"/>
      <c r="Q37" s="52"/>
      <c r="R37" s="47"/>
    </row>
    <row r="38" spans="1:18">
      <c r="A38" s="113"/>
      <c r="B38" s="133"/>
      <c r="C38" s="113"/>
      <c r="D38" s="103" t="s">
        <v>383</v>
      </c>
      <c r="E38" s="104"/>
      <c r="F38" s="104"/>
      <c r="G38" s="104"/>
      <c r="H38" s="105"/>
      <c r="I38" s="49"/>
      <c r="J38" s="31">
        <f>SUM(J36:J37)</f>
        <v>0</v>
      </c>
      <c r="K38" s="52"/>
      <c r="L38" s="52"/>
      <c r="M38" s="52"/>
      <c r="N38" s="52"/>
      <c r="O38" s="31">
        <f>SUM(O36:O37)</f>
        <v>0</v>
      </c>
      <c r="P38" s="52"/>
      <c r="Q38" s="52"/>
      <c r="R38" s="47"/>
    </row>
    <row r="39" spans="1:18">
      <c r="A39" s="113"/>
      <c r="B39" s="133"/>
      <c r="C39" s="113"/>
      <c r="D39" s="26"/>
      <c r="E39" s="26"/>
      <c r="F39" s="26" t="s">
        <v>79</v>
      </c>
      <c r="G39" s="49"/>
      <c r="H39" s="59"/>
      <c r="I39" s="49"/>
      <c r="J39" s="27">
        <f t="shared" ref="J39:J40" si="10">H39*I39</f>
        <v>0</v>
      </c>
      <c r="K39" s="52"/>
      <c r="L39" s="52"/>
      <c r="M39" s="52"/>
      <c r="N39" s="52"/>
      <c r="O39" s="27">
        <f t="shared" si="3"/>
        <v>0</v>
      </c>
      <c r="P39" s="52"/>
      <c r="Q39" s="52"/>
      <c r="R39" s="47"/>
    </row>
    <row r="40" spans="1:18">
      <c r="A40" s="113"/>
      <c r="B40" s="133"/>
      <c r="C40" s="113"/>
      <c r="D40" s="26"/>
      <c r="E40" s="26"/>
      <c r="F40" s="26"/>
      <c r="G40" s="49"/>
      <c r="H40" s="59"/>
      <c r="I40" s="51"/>
      <c r="J40" s="27">
        <f t="shared" si="10"/>
        <v>0</v>
      </c>
      <c r="K40" s="52"/>
      <c r="L40" s="52"/>
      <c r="M40" s="52"/>
      <c r="N40" s="52"/>
      <c r="O40" s="27">
        <f t="shared" si="3"/>
        <v>0</v>
      </c>
      <c r="P40" s="52"/>
      <c r="Q40" s="52"/>
      <c r="R40" s="47"/>
    </row>
    <row r="41" spans="1:18">
      <c r="A41" s="113"/>
      <c r="B41" s="133"/>
      <c r="C41" s="113"/>
      <c r="D41" s="103" t="s">
        <v>383</v>
      </c>
      <c r="E41" s="104"/>
      <c r="F41" s="104"/>
      <c r="G41" s="104"/>
      <c r="H41" s="105"/>
      <c r="I41" s="49"/>
      <c r="J41" s="31">
        <f>SUM(J39:J40)</f>
        <v>0</v>
      </c>
      <c r="K41" s="52"/>
      <c r="L41" s="52"/>
      <c r="M41" s="52"/>
      <c r="N41" s="52"/>
      <c r="O41" s="31">
        <f>SUM(O39:O40)</f>
        <v>0</v>
      </c>
      <c r="P41" s="52"/>
      <c r="Q41" s="52"/>
      <c r="R41" s="47"/>
    </row>
    <row r="42" spans="1:18">
      <c r="A42" s="114"/>
      <c r="B42" s="134"/>
      <c r="C42" s="114"/>
      <c r="D42" s="115" t="s">
        <v>53</v>
      </c>
      <c r="E42" s="116"/>
      <c r="F42" s="116"/>
      <c r="G42" s="116"/>
      <c r="H42" s="117"/>
      <c r="I42" s="51"/>
      <c r="J42" s="34">
        <f>J6+J9+J12+J26+J29+J32+J35+J38+J41</f>
        <v>35000</v>
      </c>
      <c r="K42" s="53"/>
      <c r="L42" s="53"/>
      <c r="M42" s="53"/>
      <c r="N42" s="53"/>
      <c r="O42" s="34">
        <f>O6+O9+O12+O26+O29+O32+O35+O38+O41</f>
        <v>21000</v>
      </c>
      <c r="P42" s="53"/>
      <c r="Q42" s="53"/>
      <c r="R42" s="47"/>
    </row>
  </sheetData>
  <mergeCells count="31">
    <mergeCell ref="F1:F2"/>
    <mergeCell ref="A1:A2"/>
    <mergeCell ref="B1:B2"/>
    <mergeCell ref="C1:C2"/>
    <mergeCell ref="D1:D2"/>
    <mergeCell ref="E1:E2"/>
    <mergeCell ref="R1:R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D38:H38"/>
    <mergeCell ref="D41:H41"/>
    <mergeCell ref="D42:H42"/>
    <mergeCell ref="A3:A42"/>
    <mergeCell ref="B3:B42"/>
    <mergeCell ref="C3:C42"/>
    <mergeCell ref="D6:H6"/>
    <mergeCell ref="D9:H9"/>
    <mergeCell ref="D12:H12"/>
    <mergeCell ref="D26:H26"/>
    <mergeCell ref="D29:H29"/>
    <mergeCell ref="D32:H32"/>
    <mergeCell ref="D35:H35"/>
  </mergeCells>
  <phoneticPr fontId="6" type="noConversion"/>
  <conditionalFormatting sqref="R1">
    <cfRule type="duplicateValues" dxfId="5" priority="3"/>
  </conditionalFormatting>
  <conditionalFormatting sqref="S1:V1 C1:I1">
    <cfRule type="duplicateValues" dxfId="4" priority="4"/>
  </conditionalFormatting>
  <conditionalFormatting sqref="J1:O1">
    <cfRule type="duplicateValues" dxfId="3" priority="2"/>
  </conditionalFormatting>
  <conditionalFormatting sqref="A1:B1">
    <cfRule type="duplicateValues" dxfId="2" priority="5"/>
  </conditionalFormatting>
  <conditionalFormatting sqref="P1:Q1">
    <cfRule type="duplicateValues" dxfId="1" priority="1"/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Sheet5!$B$2:$B$12</xm:f>
          </x14:formula1>
          <xm:sqref>F10:F11 F27:F28 F36:F37 F39:F40 F3:F5 F33:F34 F7:F8 F30:F31 F16:F25 F13:F14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</vt:i4>
      </vt:variant>
    </vt:vector>
  </HeadingPairs>
  <TitlesOfParts>
    <vt:vector size="10" baseType="lpstr">
      <vt:lpstr>2022-2024年新项目</vt:lpstr>
      <vt:lpstr>投入</vt:lpstr>
      <vt:lpstr>统帅</vt:lpstr>
      <vt:lpstr>欧马可</vt:lpstr>
      <vt:lpstr>轻卡减震</vt:lpstr>
      <vt:lpstr>奥杰</vt:lpstr>
      <vt:lpstr>轻卡减震应用</vt:lpstr>
      <vt:lpstr>Sheet5</vt:lpstr>
      <vt:lpstr>领途及J6F车型气囊减震座椅更改造型</vt:lpstr>
      <vt:lpstr>'2022-2024年新项目'!Print_Titles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User</cp:lastModifiedBy>
  <dcterms:created xsi:type="dcterms:W3CDTF">2022-08-30T13:45:27Z</dcterms:created>
  <dcterms:modified xsi:type="dcterms:W3CDTF">2024-11-16T09:30:35Z</dcterms:modified>
</cp:coreProperties>
</file>