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荣昌" sheetId="15" r:id="rId1"/>
    <sheet name="价格明细" sheetId="21" r:id="rId2"/>
    <sheet name="WpsReserved_CellImgList" sheetId="10" state="veryHidden" r:id="rId3"/>
  </sheets>
  <definedNames>
    <definedName name="_xlnm._FilterDatabase" localSheetId="0" hidden="1">荣昌!$A$1:$H$8</definedName>
    <definedName name="、">#REF!</definedName>
    <definedName name="_xlnm._FilterDatabase" localSheetId="1" hidden="1">价格明细!$M:$M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1" name="ID_C86FD3B779B84FFA8575E69B44612C2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3047980" y="6046470"/>
          <a:ext cx="643890" cy="833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EE3DA80FC5DB4470B5DD5C84B835F8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4750" y="4582795"/>
          <a:ext cx="667385" cy="4629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27" name="ID_CA18924E06C44B30AB56BC10CA0F6C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9625965" y="10983595"/>
          <a:ext cx="379730" cy="493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5" name="ID_95A41E57614E41D0BDDB455A87B4C7D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05700" y="6117590"/>
          <a:ext cx="644525" cy="429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C5D92D203D6C403097407F40FD4CC38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58100" y="13254355"/>
          <a:ext cx="848360" cy="4425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<sst xmlns="http://schemas.openxmlformats.org/spreadsheetml/2006/main" count="94" uniqueCount="50">
  <si>
    <t>序号</t>
  </si>
  <si>
    <t>注塑件名称</t>
  </si>
  <si>
    <t>产品料号</t>
  </si>
  <si>
    <t>原料名称</t>
  </si>
  <si>
    <t>产品重量/(g)</t>
  </si>
  <si>
    <t>水口重量/(g)</t>
  </si>
  <si>
    <t>产品图片</t>
  </si>
  <si>
    <t>备注</t>
  </si>
  <si>
    <t>P203靠背塑料罩壳（右）</t>
  </si>
  <si>
    <t>SCS0005456</t>
  </si>
  <si>
    <t>PPT20</t>
  </si>
  <si>
    <t>此产品需要贴棉</t>
  </si>
  <si>
    <t>P203靠背塑料罩壳（左）</t>
  </si>
  <si>
    <t>SCS0005457</t>
  </si>
  <si>
    <t>P203铰链罩壳左</t>
  </si>
  <si>
    <t>SCS0005476</t>
  </si>
  <si>
    <t>P203铰链罩壳右</t>
  </si>
  <si>
    <t>SCS0005475</t>
  </si>
  <si>
    <t>P203后排座椅上固定卡扣</t>
  </si>
  <si>
    <t>SCS0005517</t>
  </si>
  <si>
    <t>ABS黑色</t>
  </si>
  <si>
    <t>P203后侧安装脚盖</t>
  </si>
  <si>
    <t>SCS0005411</t>
  </si>
  <si>
    <t>P203扶手杯托</t>
  </si>
  <si>
    <t>SCS0005449</t>
  </si>
  <si>
    <t>P203-注塑件对比清单</t>
  </si>
  <si>
    <t>湖南诺亿</t>
  </si>
  <si>
    <t>临朐华茂</t>
  </si>
  <si>
    <t>增幅</t>
  </si>
  <si>
    <t>包装要求</t>
  </si>
  <si>
    <t>未税价格</t>
  </si>
  <si>
    <t>含税</t>
  </si>
  <si>
    <t>差价</t>
  </si>
  <si>
    <t>P203主驾左侧罩壳（电动）</t>
  </si>
  <si>
    <t>SCS0005405</t>
  </si>
  <si>
    <t>P203主驾左侧罩壳（手动）</t>
  </si>
  <si>
    <t>SCS0005420</t>
  </si>
  <si>
    <t>P203副驾右侧罩壳</t>
  </si>
  <si>
    <t>SCS0005434</t>
  </si>
  <si>
    <t>P203主驾右侧罩壳</t>
  </si>
  <si>
    <t>SCS0005406</t>
  </si>
  <si>
    <t>1套模具</t>
  </si>
  <si>
    <t>P203副驾左侧罩壳</t>
  </si>
  <si>
    <t>SCS0005433</t>
  </si>
  <si>
    <t>P203升降手柄总成</t>
  </si>
  <si>
    <t>SCS0005421</t>
  </si>
  <si>
    <t>PA66/%15</t>
  </si>
  <si>
    <t>P203升降手柄盖</t>
  </si>
  <si>
    <t>SCS0005422</t>
  </si>
  <si>
    <t>1套模，此产品需要贴棉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</si>
</sst>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sz val="10"/>
      <name val="MS Sans Serif"/>
      <charset val="134"/>
    </font>
    <font>
      <sz val="11"/>
      <name val="돋움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1" applyNumberFormat="0" applyFill="0" applyProtection="0">
      <alignment horizontal="left"/>
    </xf>
    <xf numFmtId="0" fontId="32" fillId="0" borderId="1" applyNumberFormat="0" applyFill="0" applyProtection="0">
      <alignment horizontal="center"/>
    </xf>
    <xf numFmtId="0" fontId="33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ventoryCodeD" xfId="49"/>
    <cellStyle name="inventorynameD" xfId="50"/>
    <cellStyle name="Normal" xfId="51"/>
    <cellStyle name="常规 2" xfId="52"/>
    <cellStyle name="常规 4" xfId="53"/>
    <cellStyle name="常规 3" xfId="54"/>
    <cellStyle name="常规_Book1" xfId="55"/>
  </cellStyles>
  <tableStyles count="0" defaultTableStyle="TableStyleMedium2" defaultPivotStyle="PivotStyleLight16"/>
  <colors>
    <mruColors>
      <color rgb="0000B050"/>
      <color rgb="00F9FBFA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1.png"/><Relationship Id="rId4" Type="http://schemas.openxmlformats.org/officeDocument/2006/relationships/image" Target="media/image10.png"/><Relationship Id="rId3" Type="http://schemas.openxmlformats.org/officeDocument/2006/relationships/image" Target="media/image9.png"/><Relationship Id="rId2" Type="http://schemas.openxmlformats.org/officeDocument/2006/relationships/image" Target="media/image8.png"/><Relationship Id="rId1" Type="http://schemas.openxmlformats.org/officeDocument/2006/relationships/image" Target="media/image7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268605</xdr:colOff>
      <xdr:row>3</xdr:row>
      <xdr:rowOff>113030</xdr:rowOff>
    </xdr:from>
    <xdr:to>
      <xdr:col>6</xdr:col>
      <xdr:colOff>1245235</xdr:colOff>
      <xdr:row>3</xdr:row>
      <xdr:rowOff>524510</xdr:rowOff>
    </xdr:to>
    <xdr:pic>
      <xdr:nvPicPr>
        <xdr:cNvPr id="235" name="ID_4E3EC832A77547E7B6B20AEAE4C6B51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3155" y="1262380"/>
          <a:ext cx="97663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4</xdr:row>
      <xdr:rowOff>106045</xdr:rowOff>
    </xdr:from>
    <xdr:to>
      <xdr:col>6</xdr:col>
      <xdr:colOff>1250315</xdr:colOff>
      <xdr:row>4</xdr:row>
      <xdr:rowOff>532130</xdr:rowOff>
    </xdr:to>
    <xdr:pic>
      <xdr:nvPicPr>
        <xdr:cNvPr id="122" name="ID_ABAE6EE5BECF4C37B0AFE325DDD458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8710" y="1890395"/>
          <a:ext cx="98615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5</xdr:row>
      <xdr:rowOff>133350</xdr:rowOff>
    </xdr:from>
    <xdr:to>
      <xdr:col>6</xdr:col>
      <xdr:colOff>1209040</xdr:colOff>
      <xdr:row>5</xdr:row>
      <xdr:rowOff>504825</xdr:rowOff>
    </xdr:to>
    <xdr:pic>
      <xdr:nvPicPr>
        <xdr:cNvPr id="237" name="ID_0AFB840CFF5F46948B7CD7754B2EF6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29985" y="2552700"/>
          <a:ext cx="90360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285115</xdr:colOff>
      <xdr:row>6</xdr:row>
      <xdr:rowOff>330200</xdr:rowOff>
    </xdr:from>
    <xdr:to>
      <xdr:col>6</xdr:col>
      <xdr:colOff>1211580</xdr:colOff>
      <xdr:row>7</xdr:row>
      <xdr:rowOff>324485</xdr:rowOff>
    </xdr:to>
    <xdr:pic>
      <xdr:nvPicPr>
        <xdr:cNvPr id="236" name="ID_EC80EF8CF578434A9BC76DF7246D472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6358255" y="3235960"/>
          <a:ext cx="62928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284480</xdr:colOff>
      <xdr:row>8</xdr:row>
      <xdr:rowOff>76200</xdr:rowOff>
    </xdr:from>
    <xdr:to>
      <xdr:col>6</xdr:col>
      <xdr:colOff>1174115</xdr:colOff>
      <xdr:row>8</xdr:row>
      <xdr:rowOff>490855</xdr:rowOff>
    </xdr:to>
    <xdr:pic>
      <xdr:nvPicPr>
        <xdr:cNvPr id="240" name="ID_F91F6B74543C4B16A4E88805F6C2C41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09030" y="4400550"/>
          <a:ext cx="889635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303212</xdr:colOff>
      <xdr:row>9</xdr:row>
      <xdr:rowOff>102552</xdr:rowOff>
    </xdr:from>
    <xdr:to>
      <xdr:col>6</xdr:col>
      <xdr:colOff>1211262</xdr:colOff>
      <xdr:row>9</xdr:row>
      <xdr:rowOff>534987</xdr:rowOff>
    </xdr:to>
    <xdr:pic>
      <xdr:nvPicPr>
        <xdr:cNvPr id="242" name="ID_B61019AE1EB6415193B797CFF9DE706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6464935" y="4823460"/>
          <a:ext cx="43243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140652</xdr:colOff>
      <xdr:row>10</xdr:row>
      <xdr:rowOff>197167</xdr:rowOff>
    </xdr:from>
    <xdr:to>
      <xdr:col>6</xdr:col>
      <xdr:colOff>1353502</xdr:colOff>
      <xdr:row>11</xdr:row>
      <xdr:rowOff>494982</xdr:rowOff>
    </xdr:to>
    <xdr:pic>
      <xdr:nvPicPr>
        <xdr:cNvPr id="3" name="ID_C86FD3B779B84FFA8575E69B44612C2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6204585" y="5650865"/>
          <a:ext cx="932815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156845</xdr:colOff>
      <xdr:row>12</xdr:row>
      <xdr:rowOff>243205</xdr:rowOff>
    </xdr:from>
    <xdr:to>
      <xdr:col>6</xdr:col>
      <xdr:colOff>1282700</xdr:colOff>
      <xdr:row>13</xdr:row>
      <xdr:rowOff>384810</xdr:rowOff>
    </xdr:to>
    <xdr:pic>
      <xdr:nvPicPr>
        <xdr:cNvPr id="244" name="ID_EE3DA80FC5DB4470B5DD5C84B835F8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81395" y="7107555"/>
          <a:ext cx="1125855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445770</xdr:colOff>
      <xdr:row>14</xdr:row>
      <xdr:rowOff>29845</xdr:rowOff>
    </xdr:from>
    <xdr:to>
      <xdr:col>6</xdr:col>
      <xdr:colOff>1223010</xdr:colOff>
      <xdr:row>14</xdr:row>
      <xdr:rowOff>634365</xdr:rowOff>
    </xdr:to>
    <xdr:pic>
      <xdr:nvPicPr>
        <xdr:cNvPr id="4727" name="ID_CA18924E06C44B30AB56BC10CA0F6CE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6456680" y="8077835"/>
          <a:ext cx="60452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434975</xdr:colOff>
      <xdr:row>15</xdr:row>
      <xdr:rowOff>104140</xdr:rowOff>
    </xdr:from>
    <xdr:to>
      <xdr:col>6</xdr:col>
      <xdr:colOff>1079500</xdr:colOff>
      <xdr:row>15</xdr:row>
      <xdr:rowOff>534035</xdr:rowOff>
    </xdr:to>
    <xdr:pic>
      <xdr:nvPicPr>
        <xdr:cNvPr id="245" name="ID_95A41E57614E41D0BDDB455A87B4C7D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9525" y="8873490"/>
          <a:ext cx="6445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16</xdr:row>
      <xdr:rowOff>97790</xdr:rowOff>
    </xdr:from>
    <xdr:to>
      <xdr:col>6</xdr:col>
      <xdr:colOff>1181100</xdr:colOff>
      <xdr:row>16</xdr:row>
      <xdr:rowOff>540385</xdr:rowOff>
    </xdr:to>
    <xdr:pic>
      <xdr:nvPicPr>
        <xdr:cNvPr id="246" name="ID_C5D92D203D6C403097407F40FD4CC38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57290" y="9502140"/>
          <a:ext cx="848360" cy="442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4</xdr:row>
      <xdr:rowOff>147955</xdr:rowOff>
    </xdr:to>
    <xdr:pic>
      <xdr:nvPicPr>
        <xdr:cNvPr id="241" name="ID_C86FD3B779B84FFA8575E69B44612C2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3047980" y="6046470"/>
          <a:ext cx="643890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667385</xdr:colOff>
      <xdr:row>2</xdr:row>
      <xdr:rowOff>120015</xdr:rowOff>
    </xdr:to>
    <xdr:pic>
      <xdr:nvPicPr>
        <xdr:cNvPr id="244" name="ID_EE3DA80FC5DB4470B5DD5C84B835F8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4750" y="4582795"/>
          <a:ext cx="66738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379730</xdr:colOff>
      <xdr:row>2</xdr:row>
      <xdr:rowOff>150495</xdr:rowOff>
    </xdr:to>
    <xdr:pic>
      <xdr:nvPicPr>
        <xdr:cNvPr id="4727" name="ID_CA18924E06C44B30AB56BC10CA0F6C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9625965" y="10983595"/>
          <a:ext cx="379730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2</xdr:row>
      <xdr:rowOff>86995</xdr:rowOff>
    </xdr:to>
    <xdr:pic>
      <xdr:nvPicPr>
        <xdr:cNvPr id="245" name="ID_95A41E57614E41D0BDDB455A87B4C7D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05700" y="6117590"/>
          <a:ext cx="6445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162560</xdr:colOff>
      <xdr:row>2</xdr:row>
      <xdr:rowOff>99695</xdr:rowOff>
    </xdr:to>
    <xdr:pic>
      <xdr:nvPicPr>
        <xdr:cNvPr id="246" name="ID_C5D92D203D6C403097407F40FD4CC38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58100" y="13254355"/>
          <a:ext cx="848360" cy="442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autoPageBreaks="0"/>
  </sheetPr>
  <dimension ref="A1:H8"/>
  <sheetViews>
    <sheetView workbookViewId="0">
      <pane ySplit="1" topLeftCell="A2" activePane="bottomLeft" state="frozen"/>
      <selection/>
      <selection pane="bottomLeft" activeCell="G2" sqref="G2"/>
    </sheetView>
  </sheetViews>
  <sheetFormatPr defaultColWidth="9" defaultRowHeight="30" customHeight="1" outlineLevelRow="7" outlineLevelCol="7"/>
  <cols>
    <col min="1" max="1" width="5.875" style="1" customWidth="1"/>
    <col min="2" max="2" width="25.875" style="43" customWidth="1"/>
    <col min="3" max="3" width="13.5" style="43" customWidth="1"/>
    <col min="4" max="4" width="10.125" style="43" customWidth="1"/>
    <col min="5" max="5" width="11.375" style="1" customWidth="1"/>
    <col min="6" max="6" width="8.375" style="1" customWidth="1"/>
    <col min="7" max="7" width="15" style="1" customWidth="1"/>
    <col min="8" max="8" width="18.75" style="1" customWidth="1"/>
    <col min="9" max="16384" width="9" style="1"/>
  </cols>
  <sheetData>
    <row r="1" ht="51" customHeight="1" spans="1:8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</row>
    <row r="2" ht="50" customHeight="1" spans="1:8">
      <c r="A2" s="5">
        <v>10</v>
      </c>
      <c r="B2" s="20" t="s">
        <v>8</v>
      </c>
      <c r="C2" s="21" t="s">
        <v>9</v>
      </c>
      <c r="D2" s="15" t="s">
        <v>10</v>
      </c>
      <c r="E2" s="19">
        <v>106.8</v>
      </c>
      <c r="F2" s="5">
        <v>8.9</v>
      </c>
      <c r="G2" s="44" t="str">
        <f>_xlfn.DISPIMG("ID_C86FD3B779B84FFA8575E69B44612C2A",1)</f>
        <v>=DISPIMG("ID_C86FD3B779B84FFA8575E69B44612C2A",1)</v>
      </c>
      <c r="H2" s="45" t="s">
        <v>11</v>
      </c>
    </row>
    <row r="3" ht="50" customHeight="1" spans="1:8">
      <c r="A3" s="5">
        <v>11</v>
      </c>
      <c r="B3" s="20" t="s">
        <v>12</v>
      </c>
      <c r="C3" s="21" t="s">
        <v>13</v>
      </c>
      <c r="D3" s="15" t="s">
        <v>10</v>
      </c>
      <c r="E3" s="19">
        <v>106.8</v>
      </c>
      <c r="F3" s="5">
        <v>8.9</v>
      </c>
      <c r="G3" s="44" t="str">
        <f>_xlfn.DISPIMG("ID_C86FD3B779B84FFA8575E69B44612C2A",1)</f>
        <v>=DISPIMG("ID_C86FD3B779B84FFA8575E69B44612C2A",1)</v>
      </c>
      <c r="H3" s="45" t="s">
        <v>11</v>
      </c>
    </row>
    <row r="4" ht="50" customHeight="1" spans="1:8">
      <c r="A4" s="5">
        <v>12</v>
      </c>
      <c r="B4" s="13" t="s">
        <v>14</v>
      </c>
      <c r="C4" s="26" t="s">
        <v>15</v>
      </c>
      <c r="D4" s="15" t="s">
        <v>10</v>
      </c>
      <c r="E4" s="19">
        <v>67.4</v>
      </c>
      <c r="F4" s="5">
        <v>6.4</v>
      </c>
      <c r="G4" s="5" t="str">
        <f>_xlfn.DISPIMG("ID_EE3DA80FC5DB4470B5DD5C84B835F824",1)</f>
        <v>=DISPIMG("ID_EE3DA80FC5DB4470B5DD5C84B835F824",1)</v>
      </c>
      <c r="H4" s="5"/>
    </row>
    <row r="5" ht="50" customHeight="1" spans="1:8">
      <c r="A5" s="5">
        <v>13</v>
      </c>
      <c r="B5" s="13" t="s">
        <v>16</v>
      </c>
      <c r="C5" s="26" t="s">
        <v>17</v>
      </c>
      <c r="D5" s="15" t="s">
        <v>10</v>
      </c>
      <c r="E5" s="19">
        <v>67.4</v>
      </c>
      <c r="F5" s="5">
        <v>6.4</v>
      </c>
      <c r="G5" s="5" t="str">
        <f>_xlfn.DISPIMG("ID_EE3DA80FC5DB4470B5DD5C84B835F824",1)</f>
        <v>=DISPIMG("ID_EE3DA80FC5DB4470B5DD5C84B835F824",1)</v>
      </c>
      <c r="H5" s="5"/>
    </row>
    <row r="6" ht="50" customHeight="1" spans="1:8">
      <c r="A6" s="5">
        <v>14</v>
      </c>
      <c r="B6" t="s">
        <v>18</v>
      </c>
      <c r="C6" s="14" t="s">
        <v>19</v>
      </c>
      <c r="D6" s="27" t="s">
        <v>20</v>
      </c>
      <c r="E6" s="19">
        <v>29.6</v>
      </c>
      <c r="F6" s="28">
        <v>11.2</v>
      </c>
      <c r="G6" s="46" t="str">
        <f>_xlfn.DISPIMG("ID_CA18924E06C44B30AB56BC10CA0F6CEB",1)</f>
        <v>=DISPIMG("ID_CA18924E06C44B30AB56BC10CA0F6CEB",1)</v>
      </c>
      <c r="H6" s="28"/>
    </row>
    <row r="7" ht="50" customHeight="1" spans="1:8">
      <c r="A7" s="5">
        <v>15</v>
      </c>
      <c r="B7" s="13" t="s">
        <v>21</v>
      </c>
      <c r="C7" s="14" t="s">
        <v>22</v>
      </c>
      <c r="D7" s="15" t="s">
        <v>10</v>
      </c>
      <c r="E7" s="19">
        <v>27.6</v>
      </c>
      <c r="F7" s="5">
        <v>4.3</v>
      </c>
      <c r="G7" s="5" t="str">
        <f>_xlfn.DISPIMG("ID_95A41E57614E41D0BDDB455A87B4C7D9",1)</f>
        <v>=DISPIMG("ID_95A41E57614E41D0BDDB455A87B4C7D9",1)</v>
      </c>
      <c r="H7" s="5"/>
    </row>
    <row r="8" ht="50" customHeight="1" spans="1:8">
      <c r="A8" s="5">
        <v>16</v>
      </c>
      <c r="B8" s="13" t="s">
        <v>23</v>
      </c>
      <c r="C8" s="14" t="s">
        <v>24</v>
      </c>
      <c r="D8" s="15" t="s">
        <v>10</v>
      </c>
      <c r="E8" s="19">
        <v>97</v>
      </c>
      <c r="F8" s="5">
        <v>7.2</v>
      </c>
      <c r="G8" s="5" t="str">
        <f>_xlfn.DISPIMG("ID_C5D92D203D6C403097407F40FD4CC38B",1)</f>
        <v>=DISPIMG("ID_C5D92D203D6C403097407F40FD4CC38B",1)</v>
      </c>
      <c r="H8" s="5"/>
    </row>
  </sheetData>
  <autoFilter xmlns:etc="http://www.wps.cn/officeDocument/2017/etCustomData" ref="A1:H8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2:N17"/>
  <sheetViews>
    <sheetView tabSelected="1" workbookViewId="0">
      <selection activeCell="Q14" sqref="Q14"/>
    </sheetView>
  </sheetViews>
  <sheetFormatPr defaultColWidth="9" defaultRowHeight="13.5"/>
  <cols>
    <col min="1" max="1" width="7.375" customWidth="1"/>
    <col min="2" max="2" width="27.75" customWidth="1"/>
    <col min="3" max="3" width="15.625" customWidth="1"/>
    <col min="7" max="7" width="19.75" customWidth="1"/>
    <col min="8" max="8" width="13.25" customWidth="1"/>
    <col min="9" max="9" width="12.625" style="2"/>
    <col min="10" max="10" width="13.875" customWidth="1"/>
    <col min="11" max="11" width="13.125" customWidth="1"/>
    <col min="12" max="12" width="13.75" customWidth="1"/>
    <col min="13" max="13" width="11.75" customWidth="1"/>
    <col min="14" max="14" width="13.75"/>
  </cols>
  <sheetData>
    <row r="2" ht="27" customHeight="1" spans="1:14">
      <c r="A2" s="3" t="s">
        <v>25</v>
      </c>
      <c r="B2" s="4"/>
      <c r="C2" s="4"/>
      <c r="D2" s="4"/>
      <c r="E2" s="4"/>
      <c r="F2" s="4"/>
      <c r="G2" s="4"/>
      <c r="H2" s="4"/>
      <c r="I2" s="29" t="s">
        <v>26</v>
      </c>
      <c r="J2" s="30"/>
      <c r="K2" s="31" t="s">
        <v>27</v>
      </c>
      <c r="L2" s="32"/>
      <c r="M2" s="33" t="s">
        <v>28</v>
      </c>
      <c r="N2" s="34"/>
    </row>
    <row r="3" s="1" customFormat="1" ht="50" customHeight="1" spans="1:14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2" t="s">
        <v>29</v>
      </c>
      <c r="I3" s="35" t="s">
        <v>30</v>
      </c>
      <c r="J3" s="36" t="s">
        <v>31</v>
      </c>
      <c r="K3" s="35" t="s">
        <v>30</v>
      </c>
      <c r="L3" s="36" t="s">
        <v>31</v>
      </c>
      <c r="M3" s="35" t="s">
        <v>32</v>
      </c>
      <c r="N3" s="36" t="s">
        <v>31</v>
      </c>
    </row>
    <row r="4" s="1" customFormat="1" ht="50" customHeight="1" spans="1:14">
      <c r="A4" s="5">
        <v>1</v>
      </c>
      <c r="B4" s="13" t="s">
        <v>33</v>
      </c>
      <c r="C4" s="14" t="s">
        <v>34</v>
      </c>
      <c r="D4" s="15" t="s">
        <v>10</v>
      </c>
      <c r="E4" s="16">
        <v>382.2</v>
      </c>
      <c r="F4" s="5">
        <v>11.5</v>
      </c>
      <c r="G4" s="5"/>
      <c r="H4" s="5"/>
      <c r="I4" s="5">
        <v>5.72</v>
      </c>
      <c r="J4" s="5">
        <f>I4*1.13</f>
        <v>6.4636</v>
      </c>
      <c r="K4" s="37">
        <f>L4/1.13</f>
        <v>5.68</v>
      </c>
      <c r="L4" s="37">
        <v>6.4184</v>
      </c>
      <c r="M4" s="38">
        <f>J4-L4</f>
        <v>0.0451999999999995</v>
      </c>
      <c r="N4" s="39">
        <f>M4/J4</f>
        <v>0.00699300699300691</v>
      </c>
    </row>
    <row r="5" s="1" customFormat="1" ht="50" customHeight="1" spans="1:14">
      <c r="A5" s="5">
        <v>2</v>
      </c>
      <c r="B5" s="13" t="s">
        <v>35</v>
      </c>
      <c r="C5" s="14" t="s">
        <v>36</v>
      </c>
      <c r="D5" s="15" t="s">
        <v>10</v>
      </c>
      <c r="E5" s="16">
        <v>367.4</v>
      </c>
      <c r="F5" s="5">
        <v>11.4</v>
      </c>
      <c r="G5" s="5"/>
      <c r="H5" s="5"/>
      <c r="I5" s="5">
        <v>5.19</v>
      </c>
      <c r="J5" s="5">
        <f t="shared" ref="J5:J17" si="0">I5*1.13</f>
        <v>5.8647</v>
      </c>
      <c r="K5" s="37">
        <f t="shared" ref="K5:K17" si="1">L5/1.13</f>
        <v>5.56</v>
      </c>
      <c r="L5" s="37">
        <v>6.2828</v>
      </c>
      <c r="M5" s="40">
        <f t="shared" ref="M5:M17" si="2">J5-L5</f>
        <v>-0.4181</v>
      </c>
      <c r="N5" s="41">
        <f t="shared" ref="N5:N17" si="3">M5/J5</f>
        <v>-0.071290944123314</v>
      </c>
    </row>
    <row r="6" s="1" customFormat="1" ht="50" customHeight="1" spans="1:14">
      <c r="A6" s="5">
        <v>3</v>
      </c>
      <c r="B6" s="13" t="s">
        <v>37</v>
      </c>
      <c r="C6" s="14" t="s">
        <v>38</v>
      </c>
      <c r="D6" s="15" t="s">
        <v>10</v>
      </c>
      <c r="E6" s="16">
        <v>368.4</v>
      </c>
      <c r="F6" s="5">
        <v>12.4</v>
      </c>
      <c r="G6" s="5"/>
      <c r="H6" s="5"/>
      <c r="I6" s="5">
        <v>5.72</v>
      </c>
      <c r="J6" s="5">
        <f t="shared" si="0"/>
        <v>6.4636</v>
      </c>
      <c r="K6" s="37">
        <f t="shared" si="1"/>
        <v>5.58</v>
      </c>
      <c r="L6" s="37">
        <v>6.3054</v>
      </c>
      <c r="M6" s="38">
        <f t="shared" si="2"/>
        <v>0.1582</v>
      </c>
      <c r="N6" s="39">
        <f t="shared" si="3"/>
        <v>0.0244755244755245</v>
      </c>
    </row>
    <row r="7" s="1" customFormat="1" ht="50" customHeight="1" spans="1:14">
      <c r="A7" s="5">
        <v>4</v>
      </c>
      <c r="B7" s="13" t="s">
        <v>39</v>
      </c>
      <c r="C7" s="14" t="s">
        <v>40</v>
      </c>
      <c r="D7" s="15" t="s">
        <v>10</v>
      </c>
      <c r="E7" s="16">
        <v>149.5</v>
      </c>
      <c r="F7" s="5">
        <v>14.6</v>
      </c>
      <c r="G7" s="17"/>
      <c r="H7" s="17" t="s">
        <v>41</v>
      </c>
      <c r="I7" s="5">
        <v>2.27</v>
      </c>
      <c r="J7" s="5">
        <f t="shared" si="0"/>
        <v>2.5651</v>
      </c>
      <c r="K7" s="37">
        <f t="shared" si="1"/>
        <v>2.2</v>
      </c>
      <c r="L7" s="37">
        <v>2.486</v>
      </c>
      <c r="M7" s="38">
        <f t="shared" si="2"/>
        <v>0.0790999999999999</v>
      </c>
      <c r="N7" s="39">
        <f t="shared" si="3"/>
        <v>0.0308370044052863</v>
      </c>
    </row>
    <row r="8" s="1" customFormat="1" ht="50" customHeight="1" spans="1:14">
      <c r="A8" s="5">
        <v>5</v>
      </c>
      <c r="B8" s="13" t="s">
        <v>42</v>
      </c>
      <c r="C8" s="14" t="s">
        <v>43</v>
      </c>
      <c r="D8" s="15" t="s">
        <v>10</v>
      </c>
      <c r="E8" s="16">
        <v>149.5</v>
      </c>
      <c r="F8" s="5">
        <v>14.6</v>
      </c>
      <c r="G8" s="18"/>
      <c r="H8" s="18"/>
      <c r="I8" s="5">
        <v>2.27</v>
      </c>
      <c r="J8" s="5">
        <f t="shared" si="0"/>
        <v>2.5651</v>
      </c>
      <c r="K8" s="37">
        <f t="shared" si="1"/>
        <v>2.2</v>
      </c>
      <c r="L8" s="37">
        <v>2.486</v>
      </c>
      <c r="M8" s="38">
        <f t="shared" si="2"/>
        <v>0.0790999999999999</v>
      </c>
      <c r="N8" s="39">
        <f t="shared" si="3"/>
        <v>0.0308370044052863</v>
      </c>
    </row>
    <row r="9" s="1" customFormat="1" ht="50" customHeight="1" spans="1:14">
      <c r="A9" s="5">
        <v>6</v>
      </c>
      <c r="B9" s="13" t="s">
        <v>44</v>
      </c>
      <c r="C9" s="14" t="s">
        <v>45</v>
      </c>
      <c r="D9" s="15" t="s">
        <v>46</v>
      </c>
      <c r="E9" s="19">
        <v>142</v>
      </c>
      <c r="F9" s="5">
        <v>9.3</v>
      </c>
      <c r="G9" s="5"/>
      <c r="H9" s="5"/>
      <c r="I9" s="5">
        <v>5.08</v>
      </c>
      <c r="J9" s="5">
        <f t="shared" si="0"/>
        <v>5.7404</v>
      </c>
      <c r="K9" s="37">
        <f t="shared" si="1"/>
        <v>5.12</v>
      </c>
      <c r="L9" s="37">
        <v>5.7856</v>
      </c>
      <c r="M9" s="40">
        <f t="shared" si="2"/>
        <v>-0.0451999999999995</v>
      </c>
      <c r="N9" s="41">
        <f t="shared" si="3"/>
        <v>-0.0078740157480314</v>
      </c>
    </row>
    <row r="10" s="1" customFormat="1" ht="50" customHeight="1" spans="1:14">
      <c r="A10" s="5">
        <v>7</v>
      </c>
      <c r="B10" s="13" t="s">
        <v>47</v>
      </c>
      <c r="C10" s="14" t="s">
        <v>48</v>
      </c>
      <c r="D10" s="15" t="s">
        <v>46</v>
      </c>
      <c r="E10" s="16">
        <v>10.8</v>
      </c>
      <c r="F10" s="5">
        <v>5.2</v>
      </c>
      <c r="G10" s="5"/>
      <c r="H10" s="5"/>
      <c r="I10" s="5">
        <v>0.27</v>
      </c>
      <c r="J10" s="5">
        <f t="shared" si="0"/>
        <v>0.3051</v>
      </c>
      <c r="K10" s="37">
        <v>0.3</v>
      </c>
      <c r="L10" s="37">
        <f>K10*1.13</f>
        <v>0.339</v>
      </c>
      <c r="M10" s="40">
        <f t="shared" si="2"/>
        <v>-0.0339</v>
      </c>
      <c r="N10" s="41">
        <f t="shared" si="3"/>
        <v>-0.111111111111111</v>
      </c>
    </row>
    <row r="11" s="1" customFormat="1" ht="50" customHeight="1" spans="1:14">
      <c r="A11" s="5">
        <v>10</v>
      </c>
      <c r="B11" s="20" t="s">
        <v>8</v>
      </c>
      <c r="C11" s="21" t="s">
        <v>9</v>
      </c>
      <c r="D11" s="15" t="s">
        <v>10</v>
      </c>
      <c r="E11" s="19">
        <v>106.8</v>
      </c>
      <c r="F11" s="5">
        <v>8.9</v>
      </c>
      <c r="G11" s="22"/>
      <c r="H11" s="23" t="s">
        <v>49</v>
      </c>
      <c r="I11" s="5">
        <v>1.26</v>
      </c>
      <c r="J11" s="5">
        <f t="shared" si="0"/>
        <v>1.4238</v>
      </c>
      <c r="K11" s="37">
        <f t="shared" si="1"/>
        <v>1.42</v>
      </c>
      <c r="L11" s="37">
        <v>1.6046</v>
      </c>
      <c r="M11" s="40">
        <f t="shared" si="2"/>
        <v>-0.1808</v>
      </c>
      <c r="N11" s="41">
        <f t="shared" si="3"/>
        <v>-0.126984126984127</v>
      </c>
    </row>
    <row r="12" s="1" customFormat="1" ht="50" customHeight="1" spans="1:14">
      <c r="A12" s="5">
        <v>11</v>
      </c>
      <c r="B12" s="20" t="s">
        <v>12</v>
      </c>
      <c r="C12" s="21" t="s">
        <v>13</v>
      </c>
      <c r="D12" s="15" t="s">
        <v>10</v>
      </c>
      <c r="E12" s="19">
        <v>106.8</v>
      </c>
      <c r="F12" s="5">
        <v>8.9</v>
      </c>
      <c r="G12" s="24"/>
      <c r="H12" s="25"/>
      <c r="I12" s="5">
        <v>1.26</v>
      </c>
      <c r="J12" s="5">
        <f t="shared" si="0"/>
        <v>1.4238</v>
      </c>
      <c r="K12" s="37">
        <f t="shared" si="1"/>
        <v>1.41</v>
      </c>
      <c r="L12" s="37">
        <v>1.5933</v>
      </c>
      <c r="M12" s="40">
        <f t="shared" si="2"/>
        <v>-0.1695</v>
      </c>
      <c r="N12" s="41">
        <f t="shared" si="3"/>
        <v>-0.119047619047619</v>
      </c>
    </row>
    <row r="13" s="1" customFormat="1" ht="50" customHeight="1" spans="1:14">
      <c r="A13" s="5">
        <v>12</v>
      </c>
      <c r="B13" s="13" t="s">
        <v>14</v>
      </c>
      <c r="C13" s="26" t="s">
        <v>15</v>
      </c>
      <c r="D13" s="15" t="s">
        <v>10</v>
      </c>
      <c r="E13" s="19">
        <v>67.4</v>
      </c>
      <c r="F13" s="5">
        <v>6.4</v>
      </c>
      <c r="G13" s="17"/>
      <c r="H13" s="17" t="s">
        <v>41</v>
      </c>
      <c r="I13" s="5">
        <v>1.06</v>
      </c>
      <c r="J13" s="5">
        <f t="shared" si="0"/>
        <v>1.1978</v>
      </c>
      <c r="K13" s="37">
        <f t="shared" si="1"/>
        <v>1.19</v>
      </c>
      <c r="L13" s="37">
        <v>1.3447</v>
      </c>
      <c r="M13" s="40">
        <f t="shared" si="2"/>
        <v>-0.1469</v>
      </c>
      <c r="N13" s="41">
        <f t="shared" si="3"/>
        <v>-0.122641509433962</v>
      </c>
    </row>
    <row r="14" s="1" customFormat="1" ht="50" customHeight="1" spans="1:14">
      <c r="A14" s="5">
        <v>13</v>
      </c>
      <c r="B14" s="13" t="s">
        <v>16</v>
      </c>
      <c r="C14" s="26" t="s">
        <v>17</v>
      </c>
      <c r="D14" s="15" t="s">
        <v>10</v>
      </c>
      <c r="E14" s="19">
        <v>67.4</v>
      </c>
      <c r="F14" s="5">
        <v>6.4</v>
      </c>
      <c r="G14" s="18"/>
      <c r="H14" s="18"/>
      <c r="I14" s="5">
        <v>1.06</v>
      </c>
      <c r="J14" s="5">
        <f t="shared" si="0"/>
        <v>1.1978</v>
      </c>
      <c r="K14" s="37">
        <f t="shared" si="1"/>
        <v>1.19</v>
      </c>
      <c r="L14" s="37">
        <v>1.3447</v>
      </c>
      <c r="M14" s="40">
        <f t="shared" si="2"/>
        <v>-0.1469</v>
      </c>
      <c r="N14" s="41">
        <f t="shared" si="3"/>
        <v>-0.122641509433962</v>
      </c>
    </row>
    <row r="15" s="1" customFormat="1" ht="50" customHeight="1" spans="1:14">
      <c r="A15" s="5">
        <v>14</v>
      </c>
      <c r="B15" s="21" t="s">
        <v>18</v>
      </c>
      <c r="C15" s="14" t="s">
        <v>19</v>
      </c>
      <c r="D15" s="27" t="s">
        <v>20</v>
      </c>
      <c r="E15" s="19">
        <v>29.6</v>
      </c>
      <c r="F15" s="28">
        <v>11.2</v>
      </c>
      <c r="G15" s="28"/>
      <c r="H15" s="28"/>
      <c r="I15" s="5">
        <v>0.68</v>
      </c>
      <c r="J15" s="5">
        <f t="shared" si="0"/>
        <v>0.7684</v>
      </c>
      <c r="K15" s="42">
        <f t="shared" si="1"/>
        <v>0.752212389380531</v>
      </c>
      <c r="L15" s="37">
        <v>0.85</v>
      </c>
      <c r="M15" s="40">
        <f t="shared" si="2"/>
        <v>-0.0816</v>
      </c>
      <c r="N15" s="41">
        <f t="shared" si="3"/>
        <v>-0.106194690265487</v>
      </c>
    </row>
    <row r="16" s="1" customFormat="1" ht="50" customHeight="1" spans="1:14">
      <c r="A16" s="5">
        <v>15</v>
      </c>
      <c r="B16" s="13" t="s">
        <v>21</v>
      </c>
      <c r="C16" s="14" t="s">
        <v>22</v>
      </c>
      <c r="D16" s="15" t="s">
        <v>10</v>
      </c>
      <c r="E16" s="19">
        <v>27.6</v>
      </c>
      <c r="F16" s="5">
        <v>4.3</v>
      </c>
      <c r="G16" s="5"/>
      <c r="H16" s="5"/>
      <c r="I16" s="5">
        <v>0.61</v>
      </c>
      <c r="J16" s="5">
        <f t="shared" si="0"/>
        <v>0.6893</v>
      </c>
      <c r="K16" s="42">
        <f t="shared" si="1"/>
        <v>0.663716814159292</v>
      </c>
      <c r="L16" s="37">
        <v>0.75</v>
      </c>
      <c r="M16" s="40">
        <f t="shared" si="2"/>
        <v>-0.0607</v>
      </c>
      <c r="N16" s="41">
        <f t="shared" si="3"/>
        <v>-0.0880603510808066</v>
      </c>
    </row>
    <row r="17" s="1" customFormat="1" ht="50" customHeight="1" spans="1:14">
      <c r="A17" s="5">
        <v>16</v>
      </c>
      <c r="B17" s="13" t="s">
        <v>23</v>
      </c>
      <c r="C17" s="14" t="s">
        <v>24</v>
      </c>
      <c r="D17" s="15" t="s">
        <v>10</v>
      </c>
      <c r="E17" s="19">
        <v>97</v>
      </c>
      <c r="F17" s="5">
        <v>7.2</v>
      </c>
      <c r="G17" s="5"/>
      <c r="H17" s="5"/>
      <c r="I17" s="5">
        <v>1.62</v>
      </c>
      <c r="J17" s="5">
        <f t="shared" si="0"/>
        <v>1.8306</v>
      </c>
      <c r="K17" s="37">
        <f t="shared" si="1"/>
        <v>1.74</v>
      </c>
      <c r="L17" s="37">
        <v>1.9662</v>
      </c>
      <c r="M17" s="40">
        <f t="shared" si="2"/>
        <v>-0.1356</v>
      </c>
      <c r="N17" s="41">
        <f t="shared" si="3"/>
        <v>-0.074074074074074</v>
      </c>
    </row>
  </sheetData>
  <mergeCells count="10">
    <mergeCell ref="A2:H2"/>
    <mergeCell ref="I2:J2"/>
    <mergeCell ref="K2:L2"/>
    <mergeCell ref="M2:N2"/>
    <mergeCell ref="G7:G8"/>
    <mergeCell ref="G11:G12"/>
    <mergeCell ref="G13:G14"/>
    <mergeCell ref="H7:H8"/>
    <mergeCell ref="H11:H12"/>
    <mergeCell ref="H13:H14"/>
  </mergeCells>
  <pageMargins left="0.75" right="0.75" top="0.156944444444444" bottom="0.196527777777778" header="0.5" footer="0.236111111111111"/>
  <pageSetup paperSize="9" scale="69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"/>
  <sheetViews>
    <sheetView workbookViewId="0">
      <selection activeCell="B273" sqref="B273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3 0 8 "   r g b C l r = " 3 A C 7 3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荣昌</vt:lpstr>
      <vt:lpstr>价格明细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2006-09-13T11:21:00Z</dcterms:created>
  <cp:lastPrinted>2020-02-22T04:44:00Z</cp:lastPrinted>
  <dcterms:modified xsi:type="dcterms:W3CDTF">2024-11-25T02:34:29Z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625B01178276451B88AB70D173CE318E</vt:lpwstr>
  </property>
  <property fmtid="{D5CDD505-2E9C-101B-9397-08002B2CF9AE}" pid="4" name="commondata">
    <vt:lpwstr>eyJoZGlkIjoiYWM2YWY3NTEwODdhNmE3NDVjMTU3ZTkzZGY1MmQxY2UifQ==</vt:lpwstr>
  </property>
</Properties>
</file>