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360" windowWidth="17500" windowHeight="10540" tabRatio="917" activeTab="2"/>
  </bookViews>
  <sheets>
    <sheet name="研发支出预算说明" sheetId="83" r:id="rId1"/>
    <sheet name="项目 项目情况汇总报表-表1" sheetId="1" state="hidden" r:id="rId2"/>
    <sheet name="项目 年度预算-表2" sheetId="2" r:id="rId3"/>
    <sheet name="固定资产投资年度预算-表2.1" sheetId="4" r:id="rId4"/>
    <sheet name="人工-表2.2" sheetId="7" r:id="rId5"/>
    <sheet name="固定资产投资跟踪明细表-表2.1.1" sheetId="79" state="hidden" r:id="rId6"/>
    <sheet name="ZY2260" sheetId="99" r:id="rId7"/>
    <sheet name="ZY2356" sheetId="77" r:id="rId8"/>
    <sheet name="重汽统帅右舵出口座椅" sheetId="130" r:id="rId9"/>
    <sheet name="福田EVC4" sheetId="131" r:id="rId10"/>
    <sheet name="北汽军车1" sheetId="132" r:id="rId11"/>
    <sheet name="福田P4后排" sheetId="133" r:id="rId12"/>
    <sheet name="ZY2433" sheetId="134" r:id="rId13"/>
    <sheet name="ZY2436" sheetId="135" r:id="rId14"/>
    <sheet name="ZY2427" sheetId="136" r:id="rId15"/>
  </sheets>
  <definedNames>
    <definedName name="_xlnm._FilterDatabase" localSheetId="3" hidden="1">'固定资产投资年度预算-表2.1'!$A$3:$Q$63</definedName>
    <definedName name="_xlnm._FilterDatabase" localSheetId="4" hidden="1">'人工-表2.2'!$A$2:$L$11</definedName>
    <definedName name="_xlnm._FilterDatabase" localSheetId="2" hidden="1">'项目 年度预算-表2'!$A$2:$W$13</definedName>
    <definedName name="_xlnm._FilterDatabase" localSheetId="1" hidden="1">'项目 项目情况汇总报表-表1'!$A$2:$AE$2</definedName>
    <definedName name="_xlnm.Print_Area" localSheetId="2">'项目 年度预算-表2'!$A$1:$W$13</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10" i="2" l="1"/>
  <c r="W11" i="2"/>
  <c r="W12" i="2"/>
  <c r="S12" i="2"/>
  <c r="V12" i="2"/>
  <c r="U12" i="2"/>
  <c r="T12" i="2"/>
  <c r="P20" i="136"/>
  <c r="O20" i="136"/>
  <c r="N20" i="136"/>
  <c r="M20" i="136"/>
  <c r="L20" i="136"/>
  <c r="K20" i="136"/>
  <c r="J20" i="136"/>
  <c r="I20" i="136"/>
  <c r="H20" i="136"/>
  <c r="G20" i="136"/>
  <c r="Q20" i="136" s="1"/>
  <c r="F20" i="136"/>
  <c r="E20" i="136"/>
  <c r="Q17" i="136"/>
  <c r="Q16" i="136"/>
  <c r="Q15" i="136"/>
  <c r="Q14" i="136"/>
  <c r="Q13" i="136"/>
  <c r="Q12" i="136"/>
  <c r="Q11" i="136"/>
  <c r="Q10" i="136"/>
  <c r="Q9" i="136"/>
  <c r="Q8" i="136"/>
  <c r="Q7" i="136"/>
  <c r="Q6" i="136"/>
  <c r="Q5" i="136"/>
  <c r="Q4" i="136"/>
  <c r="S11" i="2"/>
  <c r="U11" i="2"/>
  <c r="I7" i="7"/>
  <c r="J7" i="7" s="1"/>
  <c r="I6" i="7"/>
  <c r="J6" i="7" s="1"/>
  <c r="T11" i="2"/>
  <c r="V11" i="2"/>
  <c r="S13" i="2"/>
  <c r="U13" i="2"/>
  <c r="T13" i="2"/>
  <c r="P20" i="135"/>
  <c r="O20" i="135"/>
  <c r="N20" i="135"/>
  <c r="M20" i="135"/>
  <c r="L20" i="135"/>
  <c r="K20" i="135"/>
  <c r="J20" i="135"/>
  <c r="I20" i="135"/>
  <c r="H20" i="135"/>
  <c r="G20" i="135"/>
  <c r="F20" i="135"/>
  <c r="E20" i="135"/>
  <c r="Q17" i="135"/>
  <c r="Q16" i="135"/>
  <c r="Q15" i="135"/>
  <c r="Q14" i="135"/>
  <c r="Q13" i="135"/>
  <c r="Q12" i="135"/>
  <c r="Q11" i="135"/>
  <c r="Q10" i="135"/>
  <c r="Q9" i="135"/>
  <c r="Q8" i="135"/>
  <c r="Q7" i="135"/>
  <c r="Q6" i="135"/>
  <c r="Q5" i="135"/>
  <c r="Q4" i="135"/>
  <c r="P20" i="134"/>
  <c r="O20" i="134"/>
  <c r="N20" i="134"/>
  <c r="M20" i="134"/>
  <c r="L20" i="134"/>
  <c r="K20" i="134"/>
  <c r="J20" i="134"/>
  <c r="I20" i="134"/>
  <c r="H20" i="134"/>
  <c r="G20" i="134"/>
  <c r="F20" i="134"/>
  <c r="E20" i="134"/>
  <c r="Q17" i="134"/>
  <c r="Q16" i="134"/>
  <c r="Q15" i="134"/>
  <c r="Q14" i="134"/>
  <c r="Q13" i="134"/>
  <c r="Q12" i="134"/>
  <c r="Q11" i="134"/>
  <c r="Q10" i="134"/>
  <c r="Q9" i="134"/>
  <c r="Q8" i="134"/>
  <c r="Q7" i="134"/>
  <c r="Q6" i="134"/>
  <c r="Q5" i="134"/>
  <c r="Q4" i="134"/>
  <c r="V13" i="2"/>
  <c r="O22" i="4"/>
  <c r="K24" i="4"/>
  <c r="L24" i="4"/>
  <c r="M24" i="4"/>
  <c r="N24" i="4"/>
  <c r="N29" i="4" s="1"/>
  <c r="K25" i="4"/>
  <c r="L25" i="4"/>
  <c r="M25" i="4"/>
  <c r="N25" i="4"/>
  <c r="K26" i="4"/>
  <c r="L26" i="4" s="1"/>
  <c r="N26" i="4"/>
  <c r="K27" i="4"/>
  <c r="L27" i="4"/>
  <c r="M27" i="4"/>
  <c r="N27" i="4"/>
  <c r="K28" i="4"/>
  <c r="L28" i="4" s="1"/>
  <c r="N28" i="4"/>
  <c r="N23" i="4"/>
  <c r="M23" i="4"/>
  <c r="L23" i="4"/>
  <c r="K23" i="4"/>
  <c r="K29" i="4" s="1"/>
  <c r="O29" i="4"/>
  <c r="J29" i="4"/>
  <c r="I29" i="4"/>
  <c r="S10" i="2"/>
  <c r="U10" i="2"/>
  <c r="T10" i="2"/>
  <c r="V10" i="2"/>
  <c r="V8" i="2"/>
  <c r="V9" i="2"/>
  <c r="U9" i="2"/>
  <c r="J8" i="7"/>
  <c r="I8" i="7"/>
  <c r="T9" i="2"/>
  <c r="K16" i="4"/>
  <c r="N16" i="4" s="1"/>
  <c r="K18" i="4"/>
  <c r="L18" i="4" s="1"/>
  <c r="K19" i="4"/>
  <c r="L19" i="4" s="1"/>
  <c r="M19" i="4"/>
  <c r="N19" i="4"/>
  <c r="K20" i="4"/>
  <c r="L20" i="4" s="1"/>
  <c r="K21" i="4"/>
  <c r="L21" i="4"/>
  <c r="M21" i="4"/>
  <c r="N21" i="4"/>
  <c r="N17" i="4"/>
  <c r="M17" i="4"/>
  <c r="L17" i="4"/>
  <c r="K17" i="4"/>
  <c r="K10" i="4"/>
  <c r="N10" i="4" s="1"/>
  <c r="K11" i="4"/>
  <c r="L11" i="4" s="1"/>
  <c r="K12" i="4"/>
  <c r="L12" i="4" s="1"/>
  <c r="N12" i="4"/>
  <c r="K13" i="4"/>
  <c r="L13" i="4" s="1"/>
  <c r="K14" i="4"/>
  <c r="L14" i="4"/>
  <c r="M14" i="4"/>
  <c r="N14" i="4"/>
  <c r="K9" i="4"/>
  <c r="L9" i="4" s="1"/>
  <c r="W9" i="2" l="1"/>
  <c r="Q20" i="135"/>
  <c r="Q20" i="134"/>
  <c r="L29" i="4"/>
  <c r="M28" i="4"/>
  <c r="M26" i="4"/>
  <c r="S9" i="2"/>
  <c r="M16" i="4"/>
  <c r="L16" i="4"/>
  <c r="N20" i="4"/>
  <c r="N18" i="4"/>
  <c r="M20" i="4"/>
  <c r="M18" i="4"/>
  <c r="M9" i="4"/>
  <c r="N9" i="4"/>
  <c r="M10" i="4"/>
  <c r="L10" i="4"/>
  <c r="M12" i="4"/>
  <c r="N13" i="4"/>
  <c r="N11" i="4"/>
  <c r="M11" i="4"/>
  <c r="M13" i="4"/>
  <c r="M29" i="4" l="1"/>
  <c r="S8" i="2" l="1"/>
  <c r="U8" i="2"/>
  <c r="W8" i="2" s="1"/>
  <c r="T8" i="2"/>
  <c r="K36" i="4"/>
  <c r="N36" i="4" s="1"/>
  <c r="L36" i="4"/>
  <c r="M36" i="4"/>
  <c r="K31" i="4"/>
  <c r="N31" i="4" s="1"/>
  <c r="L31" i="4"/>
  <c r="M31" i="4"/>
  <c r="K32" i="4"/>
  <c r="N32" i="4" s="1"/>
  <c r="M32" i="4"/>
  <c r="K33" i="4"/>
  <c r="N33" i="4" s="1"/>
  <c r="L33" i="4"/>
  <c r="M33" i="4"/>
  <c r="K34" i="4"/>
  <c r="N34" i="4" s="1"/>
  <c r="L34" i="4"/>
  <c r="M34" i="4"/>
  <c r="K35" i="4"/>
  <c r="N35" i="4" s="1"/>
  <c r="L35" i="4"/>
  <c r="M35" i="4"/>
  <c r="N30" i="4"/>
  <c r="M30" i="4"/>
  <c r="L30" i="4"/>
  <c r="L3" i="4"/>
  <c r="K30" i="4"/>
  <c r="O37" i="4"/>
  <c r="J37" i="4"/>
  <c r="I37" i="4"/>
  <c r="O46" i="4"/>
  <c r="N46" i="4"/>
  <c r="M46" i="4"/>
  <c r="L46" i="4"/>
  <c r="K46" i="4"/>
  <c r="J46" i="4"/>
  <c r="I46" i="4"/>
  <c r="U7" i="2"/>
  <c r="U5" i="2"/>
  <c r="K62" i="4"/>
  <c r="I10" i="7"/>
  <c r="J10" i="7" s="1"/>
  <c r="U6" i="2" s="1"/>
  <c r="I11" i="7"/>
  <c r="J11" i="7" s="1"/>
  <c r="I4" i="7"/>
  <c r="J4" i="7" s="1"/>
  <c r="I5" i="7"/>
  <c r="J5" i="7" s="1"/>
  <c r="I9" i="7"/>
  <c r="J9" i="7" s="1"/>
  <c r="H13" i="7"/>
  <c r="T5" i="2"/>
  <c r="J8" i="4"/>
  <c r="V5" i="2" s="1"/>
  <c r="K4" i="4"/>
  <c r="L4" i="4" s="1"/>
  <c r="K5" i="4"/>
  <c r="N5" i="4" s="1"/>
  <c r="K6" i="4"/>
  <c r="L6" i="4" s="1"/>
  <c r="K7" i="4"/>
  <c r="L7" i="4" s="1"/>
  <c r="N55" i="4"/>
  <c r="N3" i="4"/>
  <c r="K3" i="4"/>
  <c r="M55" i="4"/>
  <c r="L55" i="4"/>
  <c r="K55" i="4"/>
  <c r="P20" i="133"/>
  <c r="O20" i="133"/>
  <c r="N20" i="133"/>
  <c r="M20" i="133"/>
  <c r="L20" i="133"/>
  <c r="K20" i="133"/>
  <c r="J20" i="133"/>
  <c r="I20" i="133"/>
  <c r="H20" i="133"/>
  <c r="G20" i="133"/>
  <c r="F20" i="133"/>
  <c r="E20" i="133"/>
  <c r="Q17" i="133"/>
  <c r="Q16" i="133"/>
  <c r="Q15" i="133"/>
  <c r="Q14" i="133"/>
  <c r="Q13" i="133"/>
  <c r="Q12" i="133"/>
  <c r="Q11" i="133"/>
  <c r="Q10" i="133"/>
  <c r="Q9" i="133"/>
  <c r="Q8" i="133"/>
  <c r="Q7" i="133"/>
  <c r="Q6" i="133"/>
  <c r="Q5" i="133"/>
  <c r="Q4" i="133"/>
  <c r="P20" i="132"/>
  <c r="O20" i="132"/>
  <c r="N20" i="132"/>
  <c r="M20" i="132"/>
  <c r="L20" i="132"/>
  <c r="K20" i="132"/>
  <c r="J20" i="132"/>
  <c r="I20" i="132"/>
  <c r="H20" i="132"/>
  <c r="G20" i="132"/>
  <c r="F20" i="132"/>
  <c r="E20" i="132"/>
  <c r="Q17" i="132"/>
  <c r="Q16" i="132"/>
  <c r="Q15" i="132"/>
  <c r="Q14" i="132"/>
  <c r="Q13" i="132"/>
  <c r="Q12" i="132"/>
  <c r="Q11" i="132"/>
  <c r="Q10" i="132"/>
  <c r="Q9" i="132"/>
  <c r="Q8" i="132"/>
  <c r="Q7" i="132"/>
  <c r="Q6" i="132"/>
  <c r="Q5" i="132"/>
  <c r="Q4" i="132"/>
  <c r="P20" i="131"/>
  <c r="O20" i="131"/>
  <c r="N20" i="131"/>
  <c r="M20" i="131"/>
  <c r="L20" i="131"/>
  <c r="K20" i="131"/>
  <c r="J20" i="131"/>
  <c r="I20" i="131"/>
  <c r="H20" i="131"/>
  <c r="G20" i="131"/>
  <c r="F20" i="131"/>
  <c r="E20" i="131"/>
  <c r="Q17" i="131"/>
  <c r="Q16" i="131"/>
  <c r="Q15" i="131"/>
  <c r="Q14" i="131"/>
  <c r="Q13" i="131"/>
  <c r="Q12" i="131"/>
  <c r="Q11" i="131"/>
  <c r="Q10" i="131"/>
  <c r="Q9" i="131"/>
  <c r="Q8" i="131"/>
  <c r="Q7" i="131"/>
  <c r="Q6" i="131"/>
  <c r="Q5" i="131"/>
  <c r="Q4" i="131"/>
  <c r="P20" i="130"/>
  <c r="O20" i="130"/>
  <c r="N20" i="130"/>
  <c r="M20" i="130"/>
  <c r="L20" i="130"/>
  <c r="K20" i="130"/>
  <c r="J20" i="130"/>
  <c r="I20" i="130"/>
  <c r="H20" i="130"/>
  <c r="G20" i="130"/>
  <c r="F20" i="130"/>
  <c r="E20" i="130"/>
  <c r="Q17" i="130"/>
  <c r="Q16" i="130"/>
  <c r="Q15" i="130"/>
  <c r="Q14" i="130"/>
  <c r="Q13" i="130"/>
  <c r="Q12" i="130"/>
  <c r="Q11" i="130"/>
  <c r="Q10" i="130"/>
  <c r="Q9" i="130"/>
  <c r="Q8" i="130"/>
  <c r="Q7" i="130"/>
  <c r="Q6" i="130"/>
  <c r="Q5" i="130"/>
  <c r="Q4" i="130"/>
  <c r="Q20" i="133" l="1"/>
  <c r="Q20" i="132"/>
  <c r="Q20" i="131"/>
  <c r="L32" i="4"/>
  <c r="K37" i="4"/>
  <c r="N37" i="4"/>
  <c r="L37" i="4"/>
  <c r="M37" i="4"/>
  <c r="W5" i="2"/>
  <c r="S5" i="2"/>
  <c r="M3" i="4"/>
  <c r="N7" i="4"/>
  <c r="M7" i="4"/>
  <c r="Q20" i="130"/>
  <c r="M5" i="4"/>
  <c r="L5" i="4"/>
  <c r="N6" i="4"/>
  <c r="N4" i="4"/>
  <c r="M6" i="4"/>
  <c r="M4" i="4"/>
  <c r="O15" i="4"/>
  <c r="N15" i="4"/>
  <c r="M15" i="4"/>
  <c r="L15" i="4"/>
  <c r="K15" i="4"/>
  <c r="I15" i="4"/>
  <c r="N22" i="4"/>
  <c r="M22" i="4"/>
  <c r="L22" i="4"/>
  <c r="K22" i="4"/>
  <c r="J22" i="4"/>
  <c r="I22" i="4"/>
  <c r="O38" i="4"/>
  <c r="N38" i="4"/>
  <c r="M38" i="4"/>
  <c r="L38" i="4"/>
  <c r="K38" i="4"/>
  <c r="J38" i="4"/>
  <c r="I38" i="4"/>
  <c r="K58" i="4"/>
  <c r="L58" i="4" s="1"/>
  <c r="K56" i="4"/>
  <c r="L56" i="4" s="1"/>
  <c r="I57" i="4"/>
  <c r="J57" i="4"/>
  <c r="O57" i="4"/>
  <c r="K59" i="4"/>
  <c r="L59" i="4" s="1"/>
  <c r="K60" i="4"/>
  <c r="M60" i="4" s="1"/>
  <c r="K61" i="4"/>
  <c r="L61" i="4" s="1"/>
  <c r="M62" i="4"/>
  <c r="I63" i="4"/>
  <c r="J63" i="4"/>
  <c r="N58" i="4" l="1"/>
  <c r="M58" i="4"/>
  <c r="L62" i="4"/>
  <c r="L60" i="4"/>
  <c r="L57" i="4"/>
  <c r="N61" i="4"/>
  <c r="N59" i="4"/>
  <c r="K57" i="4"/>
  <c r="K63" i="4"/>
  <c r="M61" i="4"/>
  <c r="M59" i="4"/>
  <c r="N56" i="4"/>
  <c r="N62" i="4"/>
  <c r="N60" i="4"/>
  <c r="M56" i="4"/>
  <c r="I3" i="7"/>
  <c r="J3" i="7" l="1"/>
  <c r="J13" i="7" s="1"/>
  <c r="I13" i="7"/>
  <c r="L63" i="4"/>
  <c r="N57" i="4"/>
  <c r="M57" i="4"/>
  <c r="M63" i="4"/>
  <c r="N63" i="4"/>
  <c r="W13" i="2"/>
  <c r="K54" i="4" l="1"/>
  <c r="L54" i="4"/>
  <c r="M54" i="4"/>
  <c r="N54" i="4"/>
  <c r="O54" i="4"/>
  <c r="J54" i="4"/>
  <c r="I54" i="4"/>
  <c r="I8" i="4" l="1"/>
  <c r="V7" i="2" l="1"/>
  <c r="V6" i="2" l="1"/>
  <c r="P20" i="99" l="1"/>
  <c r="O20" i="99"/>
  <c r="N20" i="99"/>
  <c r="M20" i="99"/>
  <c r="L20" i="99"/>
  <c r="K20" i="99"/>
  <c r="J20" i="99"/>
  <c r="I20" i="99"/>
  <c r="H20" i="99"/>
  <c r="G20" i="99"/>
  <c r="F20" i="99"/>
  <c r="E20" i="99"/>
  <c r="Q17" i="99"/>
  <c r="Q16" i="99"/>
  <c r="Q15" i="99"/>
  <c r="Q14" i="99"/>
  <c r="Q13" i="99"/>
  <c r="Q12" i="99"/>
  <c r="Q11" i="99"/>
  <c r="Q10" i="99"/>
  <c r="Q9" i="99"/>
  <c r="Q8" i="99"/>
  <c r="Q7" i="99"/>
  <c r="Q6" i="99"/>
  <c r="Q5" i="99"/>
  <c r="Q4" i="99"/>
  <c r="Q20" i="99" l="1"/>
  <c r="T6" i="2" s="1"/>
  <c r="S6" i="2" l="1"/>
  <c r="W6" i="2"/>
  <c r="Q17" i="77"/>
  <c r="Q16" i="77"/>
  <c r="Q15" i="77"/>
  <c r="Q14" i="77"/>
  <c r="Q13" i="77"/>
  <c r="Q12" i="77"/>
  <c r="Q11" i="77"/>
  <c r="Q10" i="77"/>
  <c r="Q9" i="77"/>
  <c r="Q8" i="77"/>
  <c r="Q7" i="77"/>
  <c r="Q6" i="77"/>
  <c r="Q5" i="77"/>
  <c r="Q4" i="77"/>
  <c r="AF3" i="1" l="1"/>
  <c r="AG3" i="1"/>
  <c r="I15" i="1"/>
  <c r="F20" i="77" l="1"/>
  <c r="G20" i="77"/>
  <c r="H20" i="77"/>
  <c r="I20" i="77"/>
  <c r="J20" i="77"/>
  <c r="K20" i="77"/>
  <c r="L20" i="77"/>
  <c r="M20" i="77"/>
  <c r="N20" i="77"/>
  <c r="O20" i="77"/>
  <c r="P20" i="77"/>
  <c r="E20" i="77"/>
  <c r="P8" i="1"/>
  <c r="Q8" i="1"/>
  <c r="R8" i="1"/>
  <c r="O8" i="1"/>
  <c r="Q20" i="77" l="1"/>
  <c r="T7" i="2" s="1"/>
  <c r="W7" i="2" s="1"/>
  <c r="Q9" i="79"/>
  <c r="O9" i="79"/>
  <c r="M9" i="79"/>
  <c r="K9" i="79"/>
  <c r="S7" i="2" l="1"/>
  <c r="R9" i="79"/>
  <c r="R4" i="79" l="1"/>
  <c r="R5" i="79"/>
  <c r="R6" i="79"/>
  <c r="R8" i="79"/>
  <c r="R3" i="79"/>
  <c r="E9" i="79" l="1"/>
  <c r="M8" i="4" l="1"/>
  <c r="O8" i="4"/>
  <c r="K8" i="4"/>
  <c r="L8" i="4"/>
  <c r="N8" i="4"/>
</calcChain>
</file>

<file path=xl/comments1.xml><?xml version="1.0" encoding="utf-8"?>
<comments xmlns="http://schemas.openxmlformats.org/spreadsheetml/2006/main">
  <authors>
    <author>User</author>
    <author>zzf</author>
  </authors>
  <commentList>
    <comment ref="J2" authorId="0">
      <text>
        <r>
          <rPr>
            <b/>
            <sz val="9"/>
            <color indexed="81"/>
            <rFont val="宋体"/>
            <family val="3"/>
            <charset val="134"/>
          </rPr>
          <t>User:</t>
        </r>
        <r>
          <rPr>
            <sz val="9"/>
            <color indexed="81"/>
            <rFont val="宋体"/>
            <family val="3"/>
            <charset val="134"/>
          </rPr>
          <t xml:space="preserve">
如项目为跨年度项目，项目总金额与年度总金额相等
</t>
        </r>
      </text>
    </comment>
    <comment ref="K2" authorId="0">
      <text>
        <r>
          <rPr>
            <b/>
            <sz val="9"/>
            <color indexed="81"/>
            <rFont val="宋体"/>
            <family val="3"/>
            <charset val="134"/>
          </rPr>
          <t>User:</t>
        </r>
        <r>
          <rPr>
            <sz val="9"/>
            <color indexed="81"/>
            <rFont val="宋体"/>
            <family val="3"/>
            <charset val="134"/>
          </rPr>
          <t xml:space="preserve">
如项目为跨年度项目，项目总金额与年度总金额相等</t>
        </r>
      </text>
    </comment>
    <comment ref="P2" authorId="1">
      <text>
        <r>
          <rPr>
            <b/>
            <sz val="9"/>
            <color indexed="81"/>
            <rFont val="宋体"/>
            <family val="3"/>
            <charset val="134"/>
          </rPr>
          <t>zzf:</t>
        </r>
        <r>
          <rPr>
            <sz val="9"/>
            <color indexed="81"/>
            <rFont val="宋体"/>
            <family val="3"/>
            <charset val="134"/>
          </rPr>
          <t xml:space="preserve">
说明投资金额编制依据和方法，包括但不限于理由、预算金额占模具总额的？%、是否分摊？</t>
        </r>
      </text>
    </comment>
  </commentList>
</comments>
</file>

<file path=xl/sharedStrings.xml><?xml version="1.0" encoding="utf-8"?>
<sst xmlns="http://schemas.openxmlformats.org/spreadsheetml/2006/main" count="1343" uniqueCount="395">
  <si>
    <t>序号</t>
  </si>
  <si>
    <t>项目编码</t>
  </si>
  <si>
    <t>项目名称</t>
  </si>
  <si>
    <t>项目经理</t>
  </si>
  <si>
    <t>项目进度</t>
  </si>
  <si>
    <t>计划SOP日期</t>
  </si>
  <si>
    <t>基础或量大产品图号</t>
  </si>
  <si>
    <t>产品类别（座椅/后视镜/新技术）</t>
  </si>
  <si>
    <t>客户简称</t>
  </si>
  <si>
    <t>预计生产地</t>
  </si>
  <si>
    <t>预算员</t>
  </si>
  <si>
    <t>备注</t>
  </si>
  <si>
    <t>3月</t>
  </si>
  <si>
    <t>4月</t>
  </si>
  <si>
    <t>5月</t>
  </si>
  <si>
    <t>6月</t>
  </si>
  <si>
    <t>7月</t>
  </si>
  <si>
    <t>8月</t>
  </si>
  <si>
    <t>9月</t>
  </si>
  <si>
    <t>10月</t>
  </si>
  <si>
    <t>11月</t>
  </si>
  <si>
    <t>12月</t>
  </si>
  <si>
    <t>1</t>
  </si>
  <si>
    <t>ZY2106</t>
  </si>
  <si>
    <t>座椅</t>
  </si>
  <si>
    <t>陕汽</t>
  </si>
  <si>
    <t>西安工厂</t>
  </si>
  <si>
    <t>2</t>
  </si>
  <si>
    <t>ZY2107</t>
  </si>
  <si>
    <t>3</t>
  </si>
  <si>
    <t>ZY2009</t>
  </si>
  <si>
    <t>4</t>
  </si>
  <si>
    <t>ZY2129</t>
  </si>
  <si>
    <t>ZY2101</t>
  </si>
  <si>
    <t>ZY2103</t>
  </si>
  <si>
    <t>济南轻卡（统帅）</t>
  </si>
  <si>
    <t>ZY2104</t>
  </si>
  <si>
    <t>K1升级</t>
  </si>
  <si>
    <t>HSJ1606</t>
  </si>
  <si>
    <t>T5G/C7后视镜</t>
  </si>
  <si>
    <t>合计</t>
  </si>
  <si>
    <t xml:space="preserve"> </t>
  </si>
  <si>
    <t>预算分类</t>
  </si>
  <si>
    <t>重要度</t>
  </si>
  <si>
    <t>项目归属</t>
  </si>
  <si>
    <t>项目分类（全新/造型升级/平台拓展）</t>
  </si>
  <si>
    <t>项目总预算（未税、元）</t>
  </si>
  <si>
    <t>科目编码</t>
  </si>
  <si>
    <t>科目名称</t>
  </si>
  <si>
    <t>研发费用</t>
  </si>
  <si>
    <t>人工</t>
  </si>
  <si>
    <t>投资</t>
  </si>
  <si>
    <t>A</t>
  </si>
  <si>
    <t>北京21年项目</t>
  </si>
  <si>
    <t>北京20年项目</t>
  </si>
  <si>
    <t>冲压模具</t>
  </si>
  <si>
    <t>发泡模具</t>
  </si>
  <si>
    <t>检具</t>
  </si>
  <si>
    <t>注塑模具</t>
  </si>
  <si>
    <t>工时占比</t>
  </si>
  <si>
    <t>研发仪器检测、较准费用</t>
  </si>
  <si>
    <t>免费赠送客户成品及半成品；对标购买成品；内部评审样品、试验用样品等等</t>
  </si>
  <si>
    <t>编制：                              审核：                                  批准：</t>
  </si>
  <si>
    <t>项目经理</t>
    <phoneticPr fontId="6" type="noConversion"/>
  </si>
  <si>
    <t>预算说明</t>
    <phoneticPr fontId="6" type="noConversion"/>
  </si>
  <si>
    <t>备注</t>
    <phoneticPr fontId="6" type="noConversion"/>
  </si>
  <si>
    <t>河北工厂</t>
    <phoneticPr fontId="6" type="noConversion"/>
  </si>
  <si>
    <t>66040006</t>
  </si>
  <si>
    <t>研发费用-市内交通费</t>
  </si>
  <si>
    <t>66040007</t>
  </si>
  <si>
    <t>研发费用-邮寄费</t>
  </si>
  <si>
    <t>66040014</t>
  </si>
  <si>
    <t>研发费用-运费</t>
  </si>
  <si>
    <t>66040015</t>
  </si>
  <si>
    <t>研发费用-检测费</t>
  </si>
  <si>
    <t>66040016</t>
  </si>
  <si>
    <t>研发费用-设计费用</t>
  </si>
  <si>
    <t>66040017</t>
  </si>
  <si>
    <t>研发费用-机物料消耗</t>
  </si>
  <si>
    <t>66040018</t>
  </si>
  <si>
    <t>研发费用-样品费</t>
  </si>
  <si>
    <t>66040019</t>
  </si>
  <si>
    <t>研发费用-工具费</t>
  </si>
  <si>
    <t>66040022</t>
  </si>
  <si>
    <t>研发费用-试验费</t>
  </si>
  <si>
    <t>66040099</t>
  </si>
  <si>
    <t>研发费用-其他</t>
  </si>
  <si>
    <t>研发费用-工资</t>
  </si>
  <si>
    <t>研发费用-养老保险</t>
  </si>
  <si>
    <t>研发费用-医疗保险</t>
  </si>
  <si>
    <t>研发费用-工伤保险</t>
  </si>
  <si>
    <t>研发费用-失业保险</t>
  </si>
  <si>
    <t>研发费用-住房公积金</t>
  </si>
  <si>
    <t>研发费用-车辆-燃油费</t>
  </si>
  <si>
    <t>研发费用-车辆-过路过桥</t>
  </si>
  <si>
    <t>66040301</t>
  </si>
  <si>
    <t>研发费用-差旅费-住宿费</t>
  </si>
  <si>
    <t>66040302</t>
  </si>
  <si>
    <t>研发费用-差旅费-交通费</t>
  </si>
  <si>
    <t>66040303</t>
  </si>
  <si>
    <t>研发费用-差旅费-其他</t>
  </si>
  <si>
    <t>研发费用-办公-日常费用</t>
  </si>
  <si>
    <t>66040604</t>
  </si>
  <si>
    <t>研发费用-修理费-模具</t>
  </si>
  <si>
    <t>序号</t>
    <phoneticPr fontId="6" type="noConversion"/>
  </si>
  <si>
    <t>科目描述</t>
    <phoneticPr fontId="6" type="noConversion"/>
  </si>
  <si>
    <t>在本地外出时，在当地发生的地铁、公交、滴滴等费用支出。</t>
    <phoneticPr fontId="6" type="noConversion"/>
  </si>
  <si>
    <t>因项目需要进行邮政快递产生的费用</t>
    <phoneticPr fontId="6" type="noConversion"/>
  </si>
  <si>
    <t>因项目需要，邮寄样件、材料等 产生的运输费用。</t>
    <phoneticPr fontId="6" type="noConversion"/>
  </si>
  <si>
    <t>无法 归集到其他研发费用上的费用支出。</t>
    <phoneticPr fontId="6" type="noConversion"/>
  </si>
  <si>
    <t>因项目原因，需在采购的工具等低值易耗品</t>
    <phoneticPr fontId="6" type="noConversion"/>
  </si>
  <si>
    <t>因项目开发而委托第三方数据设计并给出数模所发生的费用</t>
    <phoneticPr fontId="6" type="noConversion"/>
  </si>
  <si>
    <t>费用性质</t>
    <phoneticPr fontId="6" type="noConversion"/>
  </si>
  <si>
    <t>1月</t>
    <phoneticPr fontId="6" type="noConversion"/>
  </si>
  <si>
    <t>2月</t>
    <phoneticPr fontId="6" type="noConversion"/>
  </si>
  <si>
    <t>合计</t>
    <phoneticPr fontId="6" type="noConversion"/>
  </si>
  <si>
    <t>夹具</t>
  </si>
  <si>
    <t>固定资产类别</t>
    <phoneticPr fontId="10" type="noConversion"/>
  </si>
  <si>
    <t>固定资产名称</t>
    <phoneticPr fontId="10" type="noConversion"/>
  </si>
  <si>
    <t>数量（套数）</t>
    <phoneticPr fontId="10" type="noConversion"/>
  </si>
  <si>
    <t>压铸模具</t>
    <phoneticPr fontId="10" type="noConversion"/>
  </si>
  <si>
    <t>合同金额</t>
    <phoneticPr fontId="6" type="noConversion"/>
  </si>
  <si>
    <t>付款比例</t>
    <phoneticPr fontId="6" type="noConversion"/>
  </si>
  <si>
    <t>第一次付款</t>
    <phoneticPr fontId="6" type="noConversion"/>
  </si>
  <si>
    <t>第一次付款时间</t>
    <phoneticPr fontId="6" type="noConversion"/>
  </si>
  <si>
    <t>第二次付款</t>
    <phoneticPr fontId="6" type="noConversion"/>
  </si>
  <si>
    <t>第二次付款时间</t>
    <phoneticPr fontId="6" type="noConversion"/>
  </si>
  <si>
    <t>第三次付款</t>
    <phoneticPr fontId="6" type="noConversion"/>
  </si>
  <si>
    <t>第三次付款时间</t>
    <phoneticPr fontId="6" type="noConversion"/>
  </si>
  <si>
    <t xml:space="preserve">等 等 </t>
    <phoneticPr fontId="6" type="noConversion"/>
  </si>
  <si>
    <t>付款合计</t>
    <phoneticPr fontId="6" type="noConversion"/>
  </si>
  <si>
    <t>一汽解放自卸车(自适应主驾)</t>
    <phoneticPr fontId="10" type="noConversion"/>
  </si>
  <si>
    <t>合同编号与内容</t>
    <phoneticPr fontId="6" type="noConversion"/>
  </si>
  <si>
    <t>A</t>
    <phoneticPr fontId="10" type="noConversion"/>
  </si>
  <si>
    <t>B</t>
    <phoneticPr fontId="10" type="noConversion"/>
  </si>
  <si>
    <t>C</t>
    <phoneticPr fontId="10" type="noConversion"/>
  </si>
  <si>
    <t>否</t>
    <phoneticPr fontId="10" type="noConversion"/>
  </si>
  <si>
    <t>是</t>
    <phoneticPr fontId="10" type="noConversion"/>
  </si>
  <si>
    <t>座椅</t>
    <phoneticPr fontId="10" type="noConversion"/>
  </si>
  <si>
    <t>后视镜</t>
    <phoneticPr fontId="10" type="noConversion"/>
  </si>
  <si>
    <t>福田</t>
    <phoneticPr fontId="10" type="noConversion"/>
  </si>
  <si>
    <t>河北工厂</t>
    <phoneticPr fontId="10" type="noConversion"/>
  </si>
  <si>
    <t>……</t>
    <phoneticPr fontId="10" type="noConversion"/>
  </si>
  <si>
    <t>实际发生金额（元）</t>
    <phoneticPr fontId="10" type="noConversion"/>
  </si>
  <si>
    <t>……</t>
    <phoneticPr fontId="6" type="noConversion"/>
  </si>
  <si>
    <t>研发费用预算执行跟踪表</t>
    <phoneticPr fontId="6" type="noConversion"/>
  </si>
  <si>
    <t>研发费用-工资、社保等</t>
    <phoneticPr fontId="6" type="noConversion"/>
  </si>
  <si>
    <t>人力部门根据项目组提供工时进行分解</t>
    <phoneticPr fontId="6" type="noConversion"/>
  </si>
  <si>
    <t>人力</t>
    <phoneticPr fontId="6" type="noConversion"/>
  </si>
  <si>
    <t>研发费用-差旅费三项</t>
    <phoneticPr fontId="6" type="noConversion"/>
  </si>
  <si>
    <t>研发费用-检测费</t>
    <phoneticPr fontId="6" type="noConversion"/>
  </si>
  <si>
    <t>研发费用-试验费</t>
    <phoneticPr fontId="6" type="noConversion"/>
  </si>
  <si>
    <t>根据预计项目可能发生费用进行预估</t>
    <phoneticPr fontId="6" type="noConversion"/>
  </si>
  <si>
    <t>研发费用-除上面几项外的其他费用</t>
    <phoneticPr fontId="6" type="noConversion"/>
  </si>
  <si>
    <t>项目组根据本项目研发方向进行预估</t>
    <phoneticPr fontId="6" type="noConversion"/>
  </si>
  <si>
    <t>费用用支出</t>
    <phoneticPr fontId="6" type="noConversion"/>
  </si>
  <si>
    <t>科目说明</t>
    <phoneticPr fontId="6" type="noConversion"/>
  </si>
  <si>
    <t>涉及表格</t>
    <phoneticPr fontId="6" type="noConversion"/>
  </si>
  <si>
    <r>
      <t>固定资产投资年度预算-表</t>
    </r>
    <r>
      <rPr>
        <sz val="11"/>
        <rFont val="宋体"/>
        <family val="3"/>
        <charset val="134"/>
      </rPr>
      <t>2.1</t>
    </r>
    <phoneticPr fontId="6" type="noConversion"/>
  </si>
  <si>
    <t>编制部门</t>
    <phoneticPr fontId="6" type="noConversion"/>
  </si>
  <si>
    <t>人力-2.2</t>
    <phoneticPr fontId="6" type="noConversion"/>
  </si>
  <si>
    <t>费用性支出对应研发费用科目说明在“----项目费用预算表”有附。</t>
    <phoneticPr fontId="6" type="noConversion"/>
  </si>
  <si>
    <r>
      <t>项目费用预算表-</t>
    </r>
    <r>
      <rPr>
        <sz val="11"/>
        <rFont val="宋体"/>
        <family val="3"/>
        <charset val="134"/>
      </rPr>
      <t>2.3.#</t>
    </r>
    <phoneticPr fontId="6" type="noConversion"/>
  </si>
  <si>
    <t>年度预算</t>
    <phoneticPr fontId="6" type="noConversion"/>
  </si>
  <si>
    <t>项目年度预算-表2</t>
    <phoneticPr fontId="6" type="noConversion"/>
  </si>
  <si>
    <t>各在研项目基本信息汇总及本年度预算执行情况</t>
    <phoneticPr fontId="6" type="noConversion"/>
  </si>
  <si>
    <t>项目总预算进度月报表-表1</t>
    <phoneticPr fontId="6" type="noConversion"/>
  </si>
  <si>
    <t>项目总预算</t>
    <phoneticPr fontId="6" type="noConversion"/>
  </si>
  <si>
    <t>财务部</t>
    <phoneticPr fontId="6" type="noConversion"/>
  </si>
  <si>
    <t>描述</t>
    <phoneticPr fontId="6" type="noConversion"/>
  </si>
  <si>
    <t>编写项目</t>
    <phoneticPr fontId="6" type="noConversion"/>
  </si>
  <si>
    <t>试验费用明细表</t>
    <phoneticPr fontId="6" type="noConversion"/>
  </si>
  <si>
    <t>付款方公司</t>
    <phoneticPr fontId="6" type="noConversion"/>
  </si>
  <si>
    <t>收款方公司</t>
    <phoneticPr fontId="6" type="noConversion"/>
  </si>
  <si>
    <t>资本性投入预算</t>
    <phoneticPr fontId="6" type="noConversion"/>
  </si>
  <si>
    <t>因实际发生无法准确预估各面目费用发生，可把所有差旅相关费用统一到“研发费用-差旅费”一项中预估</t>
    <phoneticPr fontId="6" type="noConversion"/>
  </si>
  <si>
    <t>项目所属阶段</t>
    <phoneticPr fontId="10" type="noConversion"/>
  </si>
  <si>
    <t>……</t>
    <phoneticPr fontId="6" type="noConversion"/>
  </si>
  <si>
    <t>项目所属项目经理</t>
  </si>
  <si>
    <t>项目所属项目经理</t>
    <phoneticPr fontId="6" type="noConversion"/>
  </si>
  <si>
    <t>项目费用预算表-2.3.#</t>
  </si>
  <si>
    <t>根据预计项目可能发生费用进行预估，依据为“试验费用明细表”</t>
    <phoneticPr fontId="6" type="noConversion"/>
  </si>
  <si>
    <t>合计</t>
    <phoneticPr fontId="10" type="noConversion"/>
  </si>
  <si>
    <t>合计</t>
    <phoneticPr fontId="6" type="noConversion"/>
  </si>
  <si>
    <t>……</t>
    <phoneticPr fontId="10" type="noConversion"/>
  </si>
  <si>
    <t>增加研发项目可按顺序在"…… "上面填列。</t>
    <phoneticPr fontId="10" type="noConversion"/>
  </si>
  <si>
    <t>否</t>
  </si>
  <si>
    <t>1、
2、
3、</t>
  </si>
  <si>
    <t>2022.12.31</t>
  </si>
  <si>
    <t>001
002
003</t>
  </si>
  <si>
    <t>正驾座椅
副驾驶员座椅
高配副驾</t>
  </si>
  <si>
    <t>为了统一预算口径、准确汇总预算并为方便预算使用者对预算的把控，特对研发项目预算编制进行如下说明：</t>
    <phoneticPr fontId="6" type="noConversion"/>
  </si>
  <si>
    <t>即公司对该项目进行的模具、夹具、检具及工装等固定资产投入，能重复使用，并使之价值通过生产转移到产品上去的支出。</t>
    <phoneticPr fontId="6" type="noConversion"/>
  </si>
  <si>
    <t>即公司为研发产品而进行的前期研究、认证可行性产生的一系列研发费用等支出，此种支出为一次性支出，不能重复利用。例如样件费、实验费等</t>
    <phoneticPr fontId="6" type="noConversion"/>
  </si>
  <si>
    <t>产品名称</t>
    <phoneticPr fontId="10" type="noConversion"/>
  </si>
  <si>
    <t>各项目年度预算汇总表，B-0列由项目组编制</t>
    <phoneticPr fontId="6" type="noConversion"/>
  </si>
  <si>
    <t>因项目开发所需要的一些机油、辅料类物料</t>
    <phoneticPr fontId="6" type="noConversion"/>
  </si>
  <si>
    <t>辛洪旺</t>
    <phoneticPr fontId="6" type="noConversion"/>
  </si>
  <si>
    <t>部门</t>
    <phoneticPr fontId="6" type="noConversion"/>
  </si>
  <si>
    <t>预算分类</t>
    <phoneticPr fontId="6" type="noConversion"/>
  </si>
  <si>
    <t>项目编码</t>
    <phoneticPr fontId="6" type="noConversion"/>
  </si>
  <si>
    <t>项目名称</t>
    <phoneticPr fontId="6" type="noConversion"/>
  </si>
  <si>
    <t>项目归属</t>
    <phoneticPr fontId="6" type="noConversion"/>
  </si>
  <si>
    <t>重要度</t>
    <phoneticPr fontId="6" type="noConversion"/>
  </si>
  <si>
    <t>是否立项</t>
    <phoneticPr fontId="6" type="noConversion"/>
  </si>
  <si>
    <t>关健性节点</t>
    <phoneticPr fontId="6" type="noConversion"/>
  </si>
  <si>
    <t>计划SOP日期</t>
    <phoneticPr fontId="6" type="noConversion"/>
  </si>
  <si>
    <t>基础或量大产品图号</t>
    <phoneticPr fontId="6" type="noConversion"/>
  </si>
  <si>
    <t>产品名称</t>
    <phoneticPr fontId="6" type="noConversion"/>
  </si>
  <si>
    <t>产品类别（座椅/后视镜/新技术）</t>
    <phoneticPr fontId="6" type="noConversion"/>
  </si>
  <si>
    <t>客户简称</t>
    <phoneticPr fontId="6" type="noConversion"/>
  </si>
  <si>
    <t>预计生产地</t>
    <phoneticPr fontId="6" type="noConversion"/>
  </si>
  <si>
    <t>项目总预算（不含税、万元）</t>
    <phoneticPr fontId="6" type="noConversion"/>
  </si>
  <si>
    <t>项目本年预算</t>
    <phoneticPr fontId="6" type="noConversion"/>
  </si>
  <si>
    <t>预计产品销售价格（不含税、元）</t>
    <phoneticPr fontId="6" type="noConversion"/>
  </si>
  <si>
    <t>预计产品原材料成本（不含税、元）</t>
    <phoneticPr fontId="6" type="noConversion"/>
  </si>
  <si>
    <t>月度实际产品原材料统计成本（不含税、元）</t>
    <phoneticPr fontId="6" type="noConversion"/>
  </si>
  <si>
    <t>固定资产投资预算与实际付款跟踪表</t>
    <phoneticPr fontId="10" type="noConversion"/>
  </si>
  <si>
    <t>一、原则</t>
    <phoneticPr fontId="6" type="noConversion"/>
  </si>
  <si>
    <t>3.研发费用预算科目据2021-2023年度发生的科目为基础，在预算编制过程中如有无法归集的费用可与财务沟通增加预算费用科目。</t>
    <phoneticPr fontId="6" type="noConversion"/>
  </si>
  <si>
    <t>二、编制要求</t>
    <phoneticPr fontId="6" type="noConversion"/>
  </si>
  <si>
    <t>1、根据公司发展战略及市场需求形成研发项目</t>
    <phoneticPr fontId="6" type="noConversion"/>
  </si>
  <si>
    <t>分类</t>
    <phoneticPr fontId="10" type="noConversion"/>
  </si>
  <si>
    <t>一季度</t>
    <phoneticPr fontId="10" type="noConversion"/>
  </si>
  <si>
    <t>二季度</t>
    <phoneticPr fontId="10" type="noConversion"/>
  </si>
  <si>
    <t>三季度</t>
    <phoneticPr fontId="10" type="noConversion"/>
  </si>
  <si>
    <t>四季度</t>
    <phoneticPr fontId="10" type="noConversion"/>
  </si>
  <si>
    <t>项目总金额（元）</t>
    <phoneticPr fontId="6" type="noConversion"/>
  </si>
  <si>
    <t>年度总金额（元）</t>
    <phoneticPr fontId="10" type="noConversion"/>
  </si>
  <si>
    <t xml:space="preserve">    增加研发项目可按顺序在各自后面填列。</t>
    <phoneticPr fontId="10" type="noConversion"/>
  </si>
  <si>
    <t>注：因新技术中心研发项目只与座椅有关，因此编号以ZY开始。归在座椅类。</t>
    <phoneticPr fontId="10" type="noConversion"/>
  </si>
  <si>
    <t>2.编制过程中，研究阶段与开发阶段要区分预算（对于研究阶段产生的费用进行费用化处理;对于开发阶段发生的费用,在符合相关条件的情况下,允许资本化.）</t>
    <phoneticPr fontId="6" type="noConversion"/>
  </si>
  <si>
    <t>2021年费用支出</t>
    <phoneticPr fontId="6" type="noConversion"/>
  </si>
  <si>
    <t>2022年费用支出</t>
    <phoneticPr fontId="6" type="noConversion"/>
  </si>
  <si>
    <t>2023年费用支出</t>
    <phoneticPr fontId="6" type="noConversion"/>
  </si>
  <si>
    <t>负责人</t>
    <phoneticPr fontId="6" type="noConversion"/>
  </si>
  <si>
    <t>刘水泉</t>
    <phoneticPr fontId="6" type="noConversion"/>
  </si>
  <si>
    <t>张加</t>
    <phoneticPr fontId="6" type="noConversion"/>
  </si>
  <si>
    <t>因项目需求而产生的各项试验费用</t>
    <phoneticPr fontId="6" type="noConversion"/>
  </si>
  <si>
    <t>因项目原因需去外地出差办公产生的住宿费用</t>
    <phoneticPr fontId="6" type="noConversion"/>
  </si>
  <si>
    <t>因项目原因需去外地出差办公产生的交通费用</t>
    <phoneticPr fontId="6" type="noConversion"/>
  </si>
  <si>
    <t>因项目原因需去外地出差办公产生的餐补等费用</t>
    <phoneticPr fontId="6" type="noConversion"/>
  </si>
  <si>
    <t>因项目开发产生的模夹检在开发过程中生的设计变更费用等</t>
    <phoneticPr fontId="6" type="noConversion"/>
  </si>
  <si>
    <t>如需增加研发费用的科目需和研发会计沟通后方再另行增加。</t>
    <phoneticPr fontId="10" type="noConversion"/>
  </si>
  <si>
    <t>1.所有项目需依据立项书为支撑（实际发生费用支出时需已完成立项申请）</t>
    <phoneticPr fontId="6" type="noConversion"/>
  </si>
  <si>
    <t>2、根据项目开发阶段划分，进行可能发生的资本性投入预算与开发费用投入预算。</t>
    <phoneticPr fontId="6" type="noConversion"/>
  </si>
  <si>
    <t>3、资本性投入预算：要根据所投资的固定资产去区分是不动产基建投资（厂房、生产线等）还是动产投资（模、夹、检等）</t>
    <phoneticPr fontId="6" type="noConversion"/>
  </si>
  <si>
    <t>4、开发费用投入：要根据客户对这个项目产品的要求、结合公司现状，去预估要发生哪些费用要支出、必须支出。</t>
    <phoneticPr fontId="6" type="noConversion"/>
  </si>
  <si>
    <t>5、因为在编制预算时，要结合项目一级计划、二级计划，按月预估费用支出；因此研发项目预算要进行按月管控，</t>
    <phoneticPr fontId="6" type="noConversion"/>
  </si>
  <si>
    <t>6、人工费用预算，以人力核算工时进行预估。</t>
    <phoneticPr fontId="6" type="noConversion"/>
  </si>
  <si>
    <t>7、项目所需费用支出预估后，需项目组成员根据项目研发要求进行反复评估，确保每一笔预算准确，每一笔支出是必须、必要。</t>
    <phoneticPr fontId="6" type="noConversion"/>
  </si>
  <si>
    <t>2024年度预算（不含人工，未税、元）</t>
    <phoneticPr fontId="10" type="noConversion"/>
  </si>
  <si>
    <t>三、预算表编制说明</t>
    <phoneticPr fontId="6" type="noConversion"/>
  </si>
  <si>
    <t>四、预算工作分工</t>
    <phoneticPr fontId="6" type="noConversion"/>
  </si>
  <si>
    <t>项目工时（1人/小时）</t>
    <phoneticPr fontId="10" type="noConversion"/>
  </si>
  <si>
    <t>2024年度研发项目预算编制具体操作说明</t>
    <phoneticPr fontId="6" type="noConversion"/>
  </si>
  <si>
    <t>项目编号：</t>
    <phoneticPr fontId="6" type="noConversion"/>
  </si>
  <si>
    <t>项目名称：</t>
    <phoneticPr fontId="6" type="noConversion"/>
  </si>
  <si>
    <t>以“四”分部门填报</t>
    <phoneticPr fontId="6" type="noConversion"/>
  </si>
  <si>
    <t>实验室</t>
    <phoneticPr fontId="6" type="noConversion"/>
  </si>
  <si>
    <t>项目管理部（概）</t>
    <phoneticPr fontId="6" type="noConversion"/>
  </si>
  <si>
    <t>后视镜中心（概）</t>
    <phoneticPr fontId="6" type="noConversion"/>
  </si>
  <si>
    <t>新技术中心（概）</t>
    <phoneticPr fontId="6" type="noConversion"/>
  </si>
  <si>
    <t>海外事业部（概）</t>
    <phoneticPr fontId="6" type="noConversion"/>
  </si>
  <si>
    <t>备注</t>
    <phoneticPr fontId="6" type="noConversion"/>
  </si>
  <si>
    <t>张笑</t>
    <phoneticPr fontId="6" type="noConversion"/>
  </si>
  <si>
    <t xml:space="preserve">  集团研发项目情总汇总表_表1</t>
    <phoneticPr fontId="6" type="noConversion"/>
  </si>
  <si>
    <t>ZY2356</t>
    <phoneticPr fontId="6" type="noConversion"/>
  </si>
  <si>
    <t>C</t>
    <phoneticPr fontId="6" type="noConversion"/>
  </si>
  <si>
    <t>北京22年项目</t>
    <phoneticPr fontId="10" type="noConversion"/>
  </si>
  <si>
    <t>吴孝伟</t>
    <phoneticPr fontId="6" type="noConversion"/>
  </si>
  <si>
    <t>2024.5.30</t>
    <phoneticPr fontId="10" type="noConversion"/>
  </si>
  <si>
    <t>福田诸城</t>
    <phoneticPr fontId="6" type="noConversion"/>
  </si>
  <si>
    <t>潍坊工厂</t>
    <phoneticPr fontId="6" type="noConversion"/>
  </si>
  <si>
    <t>暂未输入</t>
    <phoneticPr fontId="10" type="noConversion"/>
  </si>
  <si>
    <t>预立项</t>
    <phoneticPr fontId="10" type="noConversion"/>
  </si>
  <si>
    <r>
      <t>K1</t>
    </r>
    <r>
      <rPr>
        <sz val="11"/>
        <color rgb="FF000000"/>
        <rFont val="宋体"/>
        <family val="3"/>
        <charset val="134"/>
        <scheme val="minor"/>
      </rPr>
      <t>法规（GB13057)升级项目</t>
    </r>
  </si>
  <si>
    <t>吴孝伟</t>
    <phoneticPr fontId="10" type="noConversion"/>
  </si>
  <si>
    <t>7</t>
    <phoneticPr fontId="10" type="noConversion"/>
  </si>
  <si>
    <t>潍坊工厂</t>
    <phoneticPr fontId="10" type="noConversion"/>
  </si>
  <si>
    <t>2024.10.30</t>
    <phoneticPr fontId="10" type="noConversion"/>
  </si>
  <si>
    <t>ZY2260</t>
  </si>
  <si>
    <t>轻卡减振座椅降本规划项目</t>
  </si>
  <si>
    <t>2024.6.30</t>
    <phoneticPr fontId="10" type="noConversion"/>
  </si>
  <si>
    <t>诸城福田</t>
    <phoneticPr fontId="10" type="noConversion"/>
  </si>
  <si>
    <t>ZY2260</t>
    <phoneticPr fontId="10" type="noConversion"/>
  </si>
  <si>
    <t>轻卡VAVE项目</t>
    <phoneticPr fontId="10" type="noConversion"/>
  </si>
  <si>
    <t>其它</t>
  </si>
  <si>
    <t>工装</t>
  </si>
  <si>
    <t>上盖板/下盖板/4个安装钣金</t>
    <phoneticPr fontId="6" type="noConversion"/>
  </si>
  <si>
    <t>上盖板总成/下盖板总成</t>
    <phoneticPr fontId="6" type="noConversion"/>
  </si>
  <si>
    <t>单人靠背/双人左靠背/双人右靠背/三人背发泡</t>
    <phoneticPr fontId="6" type="noConversion"/>
  </si>
  <si>
    <t>单人调角器下连接板/单人调角器上连接板/双人左背调角器下连接板/双人右背调角器下连接板/靠背钣金加强板/双人右背调角器上连接板/单人背边板（左右通用）/双人右背边板（内）/双人右背边板（外）/三人背下连接板（右）/三人背下连接板1（中间）/三人背下连接板2（中间）</t>
    <phoneticPr fontId="6" type="noConversion"/>
  </si>
  <si>
    <t>双人左护盖/单人左护盖/双人右护盖/单人右护盖/双人中间护盖（左）/双人中间护盖（右）/三人左护盖/三人右护盖</t>
    <phoneticPr fontId="6" type="noConversion"/>
  </si>
  <si>
    <t>单人背骨架总成/双人左背骨架/双人右背骨架总成/三人背骨架总成</t>
    <phoneticPr fontId="6" type="noConversion"/>
  </si>
  <si>
    <t>背座发泡模具</t>
    <phoneticPr fontId="6" type="noConversion"/>
  </si>
  <si>
    <t>钣金件冲压模具</t>
    <phoneticPr fontId="10" type="noConversion"/>
  </si>
  <si>
    <t>焊接夹具</t>
    <phoneticPr fontId="6" type="noConversion"/>
  </si>
  <si>
    <t>注塑模具</t>
    <phoneticPr fontId="6" type="noConversion"/>
  </si>
  <si>
    <t>总成及零件检具</t>
    <phoneticPr fontId="6" type="noConversion"/>
  </si>
  <si>
    <t>北京23年项目</t>
    <phoneticPr fontId="6" type="noConversion"/>
  </si>
  <si>
    <t>潍坊工厂</t>
    <phoneticPr fontId="6" type="noConversion"/>
  </si>
  <si>
    <t>小计</t>
    <phoneticPr fontId="6" type="noConversion"/>
  </si>
  <si>
    <t>压铸模具</t>
  </si>
  <si>
    <t>暂无</t>
    <phoneticPr fontId="6" type="noConversion"/>
  </si>
  <si>
    <t>2025.10.31</t>
    <phoneticPr fontId="6" type="noConversion"/>
  </si>
  <si>
    <t>小计</t>
    <phoneticPr fontId="6" type="noConversion"/>
  </si>
  <si>
    <t>座椅</t>
    <phoneticPr fontId="10" type="noConversion"/>
  </si>
  <si>
    <t>工时（月）</t>
    <phoneticPr fontId="10" type="noConversion"/>
  </si>
  <si>
    <t>轻卡减振座椅降本规划项目</t>
    <phoneticPr fontId="10" type="noConversion"/>
  </si>
  <si>
    <t>福田全新纯电中 VAN 平台项目座椅北京要投入强检3C费用，零部件和其他潍坊出或供应商分摊；</t>
    <phoneticPr fontId="10" type="noConversion"/>
  </si>
  <si>
    <t>A</t>
    <phoneticPr fontId="10" type="noConversion"/>
  </si>
  <si>
    <t>B</t>
    <phoneticPr fontId="10" type="noConversion"/>
  </si>
  <si>
    <t>正式立项</t>
    <phoneticPr fontId="10" type="noConversion"/>
  </si>
  <si>
    <t>商改</t>
    <phoneticPr fontId="10" type="noConversion"/>
  </si>
  <si>
    <t>座椅</t>
    <phoneticPr fontId="10" type="noConversion"/>
  </si>
  <si>
    <t>重汽统帅右舵出口座椅</t>
    <phoneticPr fontId="6" type="noConversion"/>
  </si>
  <si>
    <t>吴孝伟</t>
    <phoneticPr fontId="6" type="noConversion"/>
  </si>
  <si>
    <t>潍坊工厂</t>
    <phoneticPr fontId="10" type="noConversion"/>
  </si>
  <si>
    <t>福田EVC4双人座椅</t>
    <phoneticPr fontId="6" type="noConversion"/>
  </si>
  <si>
    <t>北京25年项目</t>
    <phoneticPr fontId="6" type="noConversion"/>
  </si>
  <si>
    <t>吴孝伟</t>
    <phoneticPr fontId="6" type="noConversion"/>
  </si>
  <si>
    <t>K1法规升级</t>
    <phoneticPr fontId="6" type="noConversion"/>
  </si>
  <si>
    <t>福田P4后排</t>
    <phoneticPr fontId="6" type="noConversion"/>
  </si>
  <si>
    <t>北汽军车</t>
    <phoneticPr fontId="6" type="noConversion"/>
  </si>
  <si>
    <t>轻卡机械减震平台</t>
    <phoneticPr fontId="6" type="noConversion"/>
  </si>
  <si>
    <t>1</t>
    <phoneticPr fontId="6" type="noConversion"/>
  </si>
  <si>
    <t>4</t>
    <phoneticPr fontId="6" type="noConversion"/>
  </si>
  <si>
    <t>5</t>
    <phoneticPr fontId="6" type="noConversion"/>
  </si>
  <si>
    <t>2</t>
    <phoneticPr fontId="6" type="noConversion"/>
  </si>
  <si>
    <t>3</t>
    <phoneticPr fontId="6" type="noConversion"/>
  </si>
  <si>
    <t>6</t>
    <phoneticPr fontId="6" type="noConversion"/>
  </si>
  <si>
    <t>北京23年项目</t>
    <phoneticPr fontId="10" type="noConversion"/>
  </si>
  <si>
    <t>北京24年项目</t>
    <phoneticPr fontId="10" type="noConversion"/>
  </si>
  <si>
    <t>北京25年项目</t>
    <phoneticPr fontId="10" type="noConversion"/>
  </si>
  <si>
    <t xml:space="preserve">  2025年度项发项目费用预算汇总表</t>
    <phoneticPr fontId="6" type="noConversion"/>
  </si>
  <si>
    <t>248000</t>
    <phoneticPr fontId="6" type="noConversion"/>
  </si>
  <si>
    <t>60000</t>
    <phoneticPr fontId="6" type="noConversion"/>
  </si>
  <si>
    <t>440000</t>
    <phoneticPr fontId="6" type="noConversion"/>
  </si>
  <si>
    <t>重汽统帅右舵出口座椅</t>
    <phoneticPr fontId="10" type="noConversion"/>
  </si>
  <si>
    <t>重汽统帅右舵出口座椅</t>
    <phoneticPr fontId="10" type="noConversion"/>
  </si>
  <si>
    <t>吴孝伟</t>
    <phoneticPr fontId="10" type="noConversion"/>
  </si>
  <si>
    <t>福田EVC4</t>
    <phoneticPr fontId="6" type="noConversion"/>
  </si>
  <si>
    <t>福田P4后排</t>
    <phoneticPr fontId="10" type="noConversion"/>
  </si>
  <si>
    <t>北汽军车</t>
    <phoneticPr fontId="10" type="noConversion"/>
  </si>
  <si>
    <t>轻卡机械减震座椅</t>
    <phoneticPr fontId="10" type="noConversion"/>
  </si>
  <si>
    <t>轻卡机械减震座椅</t>
    <phoneticPr fontId="10" type="noConversion"/>
  </si>
  <si>
    <t>ZY2433</t>
    <phoneticPr fontId="10" type="noConversion"/>
  </si>
  <si>
    <t>ZY2433</t>
    <phoneticPr fontId="10" type="noConversion"/>
  </si>
  <si>
    <t>河北工厂</t>
    <phoneticPr fontId="10" type="noConversion"/>
  </si>
  <si>
    <t>2025.7.30</t>
    <phoneticPr fontId="10" type="noConversion"/>
  </si>
  <si>
    <t>暂无</t>
  </si>
  <si>
    <t>暂无</t>
    <phoneticPr fontId="6" type="noConversion"/>
  </si>
  <si>
    <t>暂无</t>
    <phoneticPr fontId="10" type="noConversion"/>
  </si>
  <si>
    <t>北汽C32B后排增加SBR</t>
    <phoneticPr fontId="6" type="noConversion"/>
  </si>
  <si>
    <t>北京24年项目</t>
    <phoneticPr fontId="6" type="noConversion"/>
  </si>
  <si>
    <t>株洲工厂工厂</t>
    <phoneticPr fontId="6" type="noConversion"/>
  </si>
  <si>
    <t>北汽C40D后排增加SBR</t>
    <phoneticPr fontId="6" type="noConversion"/>
  </si>
  <si>
    <t>北汽C32B后排增加SBR</t>
    <phoneticPr fontId="10" type="noConversion"/>
  </si>
  <si>
    <t>北汽C40D后排增加SBR</t>
    <phoneticPr fontId="10" type="noConversion"/>
  </si>
  <si>
    <t>B</t>
    <phoneticPr fontId="10" type="noConversion"/>
  </si>
  <si>
    <t>正式立项</t>
    <phoneticPr fontId="10" type="noConversion"/>
  </si>
  <si>
    <t>正式立项</t>
    <phoneticPr fontId="10" type="noConversion"/>
  </si>
  <si>
    <t>ZY2427</t>
    <phoneticPr fontId="10" type="noConversion"/>
  </si>
  <si>
    <t>ZY2436</t>
    <phoneticPr fontId="10" type="noConversion"/>
  </si>
  <si>
    <t>北京24年项目</t>
    <phoneticPr fontId="10" type="noConversion"/>
  </si>
  <si>
    <t>发泡模具</t>
    <phoneticPr fontId="6" type="noConversion"/>
  </si>
  <si>
    <t>焊胎</t>
    <phoneticPr fontId="6" type="noConversion"/>
  </si>
  <si>
    <t>2025.10.30</t>
    <phoneticPr fontId="10" type="noConversion"/>
  </si>
  <si>
    <t>2000000</t>
    <phoneticPr fontId="6" type="noConversion"/>
  </si>
  <si>
    <t>665000</t>
    <phoneticPr fontId="6" type="noConversion"/>
  </si>
  <si>
    <t>130000</t>
    <phoneticPr fontId="6" type="noConversion"/>
  </si>
  <si>
    <t>1100000</t>
    <phoneticPr fontId="6" type="noConversion"/>
  </si>
  <si>
    <t>424935</t>
    <phoneticPr fontId="6" type="noConversion"/>
  </si>
  <si>
    <t>140000</t>
    <phoneticPr fontId="6" type="noConversion"/>
  </si>
  <si>
    <t>510000</t>
    <phoneticPr fontId="6" type="noConversion"/>
  </si>
  <si>
    <t>200000</t>
    <phoneticPr fontId="6" type="noConversion"/>
  </si>
  <si>
    <t>600000</t>
    <phoneticPr fontId="6" type="noConversion"/>
  </si>
  <si>
    <t>2025.12.31</t>
    <phoneticPr fontId="10" type="noConversion"/>
  </si>
  <si>
    <t>北汽军车项目，方案是在我公司P203电动六项基础上开发，车型共三排座椅，正副司机是平移，第二排是司机座椅上增加腿托，3排是全新开发；</t>
    <phoneticPr fontId="10" type="noConversion"/>
  </si>
  <si>
    <t>P4后排座椅</t>
    <phoneticPr fontId="10" type="noConversion"/>
  </si>
  <si>
    <t>150000</t>
    <phoneticPr fontId="6" type="noConversion"/>
  </si>
  <si>
    <t>10000</t>
    <phoneticPr fontId="6" type="noConversion"/>
  </si>
  <si>
    <t>ZY2436</t>
    <phoneticPr fontId="10" type="noConversion"/>
  </si>
  <si>
    <t>ZY2427</t>
    <phoneticPr fontId="10" type="noConversion"/>
  </si>
  <si>
    <t>北汽C32B增加SBR</t>
    <phoneticPr fontId="10" type="noConversion"/>
  </si>
  <si>
    <t>2025.4.10</t>
    <phoneticPr fontId="10" type="noConversion"/>
  </si>
  <si>
    <t>2025.6.10</t>
    <phoneticPr fontId="10" type="noConversion"/>
  </si>
  <si>
    <t>2025.4.10</t>
    <phoneticPr fontId="10" type="noConversion"/>
  </si>
  <si>
    <t>2025.6.10</t>
    <phoneticPr fontId="10" type="noConversion"/>
  </si>
  <si>
    <t>2025.10.31</t>
    <phoneticPr fontId="10" type="noConversion"/>
  </si>
  <si>
    <t>2025.10.31</t>
    <phoneticPr fontId="10" type="noConversion"/>
  </si>
  <si>
    <t xml:space="preserve">   2025年度研发项目开发支出预算汇总表_表2 </t>
    <phoneticPr fontId="10" type="noConversion"/>
  </si>
  <si>
    <t xml:space="preserve">  2025年度研发项目固定资产投入预算汇总表模版</t>
    <phoneticPr fontId="10" type="noConversion"/>
  </si>
  <si>
    <t xml:space="preserve">  2025年度研发项目人工总预算（人力资源数据）</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</si>
</sst>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76" formatCode="yyyy/m/d;@"/>
    <numFmt numFmtId="177" formatCode="0.000%"/>
    <numFmt numFmtId="178" formatCode="0.00_ "/>
    <numFmt numFmtId="179" formatCode="0.00_);[Red]\(0.00\)"/>
  </numFmts>
  <fonts count="35" x14ac:knownFonts="1">
    <font>
      <sz val="11"/>
      <name val="宋体"/>
    </font>
    <font>
      <sz val="11"/>
      <color rgb="FF000000"/>
      <name val="宋体"/>
      <family val="3"/>
      <charset val="134"/>
    </font>
    <font>
      <sz val="8"/>
      <color rgb="FF000000"/>
      <name val="宋体"/>
      <family val="3"/>
      <charset val="134"/>
    </font>
    <font>
      <u/>
      <sz val="11"/>
      <color rgb="FF0000FF"/>
      <name val="宋体"/>
      <family val="3"/>
      <charset val="134"/>
    </font>
    <font>
      <sz val="10"/>
      <color rgb="FF000000"/>
      <name val="微软雅黑"/>
      <family val="2"/>
      <charset val="134"/>
    </font>
    <font>
      <sz val="11"/>
      <color rgb="FF000000"/>
      <name val="宋体"/>
      <family val="3"/>
      <charset val="134"/>
    </font>
    <font>
      <sz val="9"/>
      <name val="宋体"/>
      <family val="3"/>
      <charset val="134"/>
    </font>
    <font>
      <sz val="11"/>
      <name val="宋体"/>
      <family val="3"/>
      <charset val="134"/>
    </font>
    <font>
      <sz val="11"/>
      <color rgb="FF000000"/>
      <name val="宋体"/>
      <family val="3"/>
      <charset val="134"/>
    </font>
    <font>
      <sz val="12"/>
      <name val="宋体"/>
      <family val="3"/>
      <charset val="134"/>
    </font>
    <font>
      <sz val="9"/>
      <name val="宋体"/>
      <family val="3"/>
      <charset val="134"/>
    </font>
    <font>
      <b/>
      <sz val="10"/>
      <name val="宋体"/>
      <family val="3"/>
      <charset val="134"/>
    </font>
    <font>
      <sz val="9"/>
      <color indexed="81"/>
      <name val="宋体"/>
      <family val="3"/>
      <charset val="134"/>
    </font>
    <font>
      <sz val="10"/>
      <name val="宋体"/>
      <family val="3"/>
      <charset val="134"/>
    </font>
    <font>
      <b/>
      <sz val="11"/>
      <name val="宋体"/>
      <family val="3"/>
      <charset val="134"/>
    </font>
    <font>
      <sz val="11"/>
      <color theme="1"/>
      <name val="宋体"/>
      <family val="3"/>
      <charset val="134"/>
      <scheme val="minor"/>
    </font>
    <font>
      <b/>
      <sz val="9"/>
      <color indexed="81"/>
      <name val="宋体"/>
      <family val="3"/>
      <charset val="134"/>
    </font>
    <font>
      <sz val="10"/>
      <color indexed="0"/>
      <name val="Arial"/>
      <family val="2"/>
    </font>
    <font>
      <sz val="10"/>
      <color indexed="0"/>
      <name val="宋体"/>
      <family val="3"/>
      <charset val="134"/>
    </font>
    <font>
      <sz val="10"/>
      <color indexed="0"/>
      <name val="微软雅黑"/>
      <family val="2"/>
      <charset val="134"/>
    </font>
    <font>
      <b/>
      <sz val="12"/>
      <name val="宋体"/>
      <family val="3"/>
      <charset val="134"/>
    </font>
    <font>
      <b/>
      <sz val="14"/>
      <name val="宋体"/>
      <family val="3"/>
      <charset val="134"/>
    </font>
    <font>
      <sz val="10"/>
      <color rgb="FF000000"/>
      <name val="宋体"/>
      <family val="3"/>
      <charset val="134"/>
    </font>
    <font>
      <sz val="9"/>
      <color rgb="FF000000"/>
      <name val="宋体"/>
      <family val="3"/>
      <charset val="134"/>
    </font>
    <font>
      <sz val="16"/>
      <name val="宋体"/>
      <family val="3"/>
      <charset val="134"/>
    </font>
    <font>
      <b/>
      <sz val="16"/>
      <name val="宋体"/>
      <family val="3"/>
      <charset val="134"/>
    </font>
    <font>
      <sz val="12"/>
      <color rgb="FF000000"/>
      <name val="宋体"/>
      <family val="3"/>
      <charset val="134"/>
    </font>
    <font>
      <sz val="10"/>
      <color theme="1"/>
      <name val="宋体"/>
      <family val="3"/>
      <charset val="134"/>
    </font>
    <font>
      <b/>
      <sz val="10"/>
      <color theme="1"/>
      <name val="宋体"/>
      <family val="3"/>
      <charset val="134"/>
    </font>
    <font>
      <b/>
      <sz val="11"/>
      <color rgb="FF000000"/>
      <name val="宋体"/>
      <family val="3"/>
      <charset val="134"/>
    </font>
    <font>
      <b/>
      <sz val="14"/>
      <color rgb="FF3F3F3F"/>
      <name val="宋体"/>
      <family val="3"/>
      <charset val="134"/>
    </font>
    <font>
      <sz val="11"/>
      <color rgb="FF000000"/>
      <name val="宋体"/>
      <family val="3"/>
      <charset val="134"/>
      <scheme val="minor"/>
    </font>
    <font>
      <sz val="11"/>
      <name val="宋体"/>
      <family val="3"/>
      <charset val="134"/>
      <scheme val="minor"/>
    </font>
    <font>
      <sz val="9"/>
      <name val="Arial"/>
      <family val="2"/>
    </font>
    <font>
      <sz val="11"/>
      <color theme="1"/>
      <name val="宋体"/>
      <family val="3"/>
      <charset val="134"/>
      <scheme val="minor"/>
    </font>
  </fonts>
  <fills count="7">
    <fill>
      <patternFill patternType="none"/>
    </fill>
    <fill>
      <patternFill patternType="gray125"/>
    </fill>
    <fill>
      <patternFill patternType="solid">
        <fgColor theme="0"/>
        <bgColor indexed="64"/>
      </patternFill>
    </fill>
    <fill>
      <patternFill patternType="solid">
        <fgColor indexed="9"/>
        <bgColor indexed="9"/>
      </patternFill>
    </fill>
    <fill>
      <patternFill patternType="solid">
        <fgColor theme="6" tint="0.79998168889431442"/>
        <bgColor indexed="64"/>
      </patternFill>
    </fill>
    <fill>
      <patternFill patternType="solid">
        <fgColor rgb="FFFFFF00"/>
        <bgColor indexed="64"/>
      </patternFill>
    </fill>
    <fill>
      <patternFill patternType="solid">
        <fgColor theme="6" tint="0.59999389629810485"/>
        <bgColor indexed="64"/>
      </patternFill>
    </fill>
  </fills>
  <borders count="6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thin">
        <color auto="1"/>
      </left>
      <right style="thin">
        <color auto="1"/>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medium">
        <color indexed="64"/>
      </left>
      <right style="medium">
        <color indexed="64"/>
      </right>
      <top style="thin">
        <color indexed="64"/>
      </top>
      <bottom style="thin">
        <color indexed="64"/>
      </bottom>
      <diagonal/>
    </border>
  </borders>
  <cellStyleXfs count="20">
    <xf numFmtId="0" fontId="0" fillId="0" borderId="0">
      <alignment vertical="center"/>
    </xf>
    <xf numFmtId="0" fontId="5" fillId="0" borderId="0">
      <protection locked="0"/>
    </xf>
    <xf numFmtId="43" fontId="5" fillId="0" borderId="0">
      <alignment vertical="top"/>
      <protection locked="0"/>
    </xf>
    <xf numFmtId="43" fontId="5" fillId="0" borderId="0">
      <alignment vertical="top"/>
      <protection locked="0"/>
    </xf>
    <xf numFmtId="9" fontId="5" fillId="0" borderId="0">
      <alignment vertical="top"/>
      <protection locked="0"/>
    </xf>
    <xf numFmtId="0" fontId="3" fillId="0" borderId="0">
      <alignment vertical="top"/>
      <protection locked="0"/>
    </xf>
    <xf numFmtId="0" fontId="5" fillId="0" borderId="0">
      <protection locked="0"/>
    </xf>
    <xf numFmtId="9" fontId="9" fillId="0" borderId="0">
      <alignment vertical="top"/>
      <protection locked="0"/>
    </xf>
    <xf numFmtId="9" fontId="5" fillId="0" borderId="0">
      <alignment vertical="top"/>
      <protection locked="0"/>
    </xf>
    <xf numFmtId="43" fontId="5" fillId="0" borderId="0">
      <alignment vertical="top"/>
      <protection locked="0"/>
    </xf>
    <xf numFmtId="0" fontId="5" fillId="0" borderId="0">
      <protection locked="0"/>
    </xf>
    <xf numFmtId="0" fontId="5" fillId="0" borderId="0">
      <protection locked="0"/>
    </xf>
    <xf numFmtId="0" fontId="5" fillId="0" borderId="0">
      <protection locked="0"/>
    </xf>
    <xf numFmtId="43" fontId="9" fillId="0" borderId="0">
      <alignment vertical="top"/>
      <protection locked="0"/>
    </xf>
    <xf numFmtId="0" fontId="8" fillId="0" borderId="0">
      <protection locked="0"/>
    </xf>
    <xf numFmtId="0" fontId="15" fillId="0" borderId="0">
      <alignment vertical="center"/>
    </xf>
    <xf numFmtId="0" fontId="9" fillId="0" borderId="0"/>
    <xf numFmtId="0" fontId="33" fillId="0" borderId="2" applyNumberFormat="0" applyFill="0" applyBorder="0" applyAlignment="0" applyProtection="0">
      <alignment vertical="center"/>
    </xf>
    <xf numFmtId="0" fontId="34" fillId="0" borderId="0"/>
    <xf numFmtId="43" fontId="1" fillId="0" borderId="0">
      <alignment vertical="top"/>
      <protection locked="0"/>
    </xf>
  </cellStyleXfs>
  <cellXfs count="298">
    <xf numFmtId="0" fontId="0" fillId="0" borderId="0" xfId="0">
      <alignment vertical="center"/>
    </xf>
    <xf numFmtId="0" fontId="13" fillId="0" borderId="0" xfId="0" applyFont="1">
      <alignment vertical="center"/>
    </xf>
    <xf numFmtId="0" fontId="17" fillId="0" borderId="0" xfId="0" applyFont="1" applyAlignment="1"/>
    <xf numFmtId="0" fontId="7" fillId="0" borderId="0" xfId="0" applyFont="1">
      <alignment vertical="center"/>
    </xf>
    <xf numFmtId="0" fontId="7" fillId="2" borderId="2" xfId="0" applyFont="1" applyFill="1" applyBorder="1">
      <alignment vertical="center"/>
    </xf>
    <xf numFmtId="0" fontId="7" fillId="0" borderId="2" xfId="0" applyFont="1" applyBorder="1">
      <alignment vertical="center"/>
    </xf>
    <xf numFmtId="0" fontId="7" fillId="0" borderId="2" xfId="0" applyFont="1" applyBorder="1" applyAlignment="1">
      <alignment vertical="center" wrapText="1"/>
    </xf>
    <xf numFmtId="0" fontId="0" fillId="0" borderId="2" xfId="0" applyBorder="1" applyAlignment="1">
      <alignment vertical="center" wrapText="1"/>
    </xf>
    <xf numFmtId="0" fontId="13" fillId="0" borderId="2" xfId="0" applyFont="1" applyBorder="1">
      <alignment vertical="center"/>
    </xf>
    <xf numFmtId="0" fontId="9" fillId="0" borderId="0" xfId="0" applyFont="1" applyAlignment="1">
      <alignment horizontal="center" vertical="center"/>
    </xf>
    <xf numFmtId="0" fontId="7" fillId="0" borderId="0" xfId="0" applyFont="1" applyAlignment="1">
      <alignment vertical="center" wrapText="1"/>
    </xf>
    <xf numFmtId="0" fontId="0" fillId="0" borderId="0" xfId="0" applyAlignment="1">
      <alignment horizontal="center" vertical="center" wrapText="1"/>
    </xf>
    <xf numFmtId="0" fontId="14" fillId="0" borderId="0" xfId="0" applyFont="1">
      <alignment vertical="center"/>
    </xf>
    <xf numFmtId="0" fontId="7" fillId="0" borderId="2" xfId="0" applyFont="1" applyBorder="1" applyAlignment="1">
      <alignment horizontal="left" vertical="center" wrapText="1"/>
    </xf>
    <xf numFmtId="0" fontId="2" fillId="0" borderId="0" xfId="0" applyFont="1" applyAlignment="1">
      <alignment horizontal="center"/>
    </xf>
    <xf numFmtId="0" fontId="7" fillId="0" borderId="15" xfId="0" applyFont="1" applyBorder="1" applyAlignment="1">
      <alignment vertical="center" wrapText="1"/>
    </xf>
    <xf numFmtId="0" fontId="7" fillId="0" borderId="16" xfId="0" applyFont="1" applyBorder="1">
      <alignment vertical="center"/>
    </xf>
    <xf numFmtId="0" fontId="7" fillId="0" borderId="17" xfId="0" applyFont="1" applyBorder="1" applyAlignment="1">
      <alignment horizontal="center" vertical="center"/>
    </xf>
    <xf numFmtId="0" fontId="7" fillId="0" borderId="17" xfId="0" applyFont="1" applyBorder="1">
      <alignment vertical="center"/>
    </xf>
    <xf numFmtId="0" fontId="7" fillId="0" borderId="18" xfId="0" applyFont="1" applyBorder="1" applyAlignment="1">
      <alignment vertical="center" wrapText="1"/>
    </xf>
    <xf numFmtId="0" fontId="7" fillId="0" borderId="20" xfId="0" applyFont="1" applyBorder="1" applyAlignment="1">
      <alignment horizontal="center" vertical="center"/>
    </xf>
    <xf numFmtId="0" fontId="7" fillId="0" borderId="20" xfId="0" applyFont="1" applyBorder="1">
      <alignment vertical="center"/>
    </xf>
    <xf numFmtId="0" fontId="7" fillId="0" borderId="21" xfId="0" applyFont="1" applyBorder="1" applyAlignment="1">
      <alignment vertical="center" wrapText="1"/>
    </xf>
    <xf numFmtId="0" fontId="7" fillId="4" borderId="2" xfId="0" applyFont="1" applyFill="1" applyBorder="1" applyAlignment="1">
      <alignment horizontal="center" vertical="center"/>
    </xf>
    <xf numFmtId="0" fontId="7" fillId="2" borderId="14" xfId="0" applyFont="1" applyFill="1" applyBorder="1">
      <alignment vertical="center"/>
    </xf>
    <xf numFmtId="0" fontId="1" fillId="0" borderId="0" xfId="1" applyFont="1" applyProtection="1"/>
    <xf numFmtId="0" fontId="1" fillId="0" borderId="0" xfId="1" applyFont="1" applyAlignment="1" applyProtection="1">
      <alignment horizontal="center"/>
    </xf>
    <xf numFmtId="0" fontId="1" fillId="0" borderId="0" xfId="1" applyFont="1" applyAlignment="1" applyProtection="1">
      <alignment horizontal="left"/>
    </xf>
    <xf numFmtId="43" fontId="1" fillId="0" borderId="0" xfId="2" applyFont="1" applyAlignment="1" applyProtection="1"/>
    <xf numFmtId="43" fontId="1" fillId="0" borderId="0" xfId="3" applyFont="1" applyAlignment="1" applyProtection="1"/>
    <xf numFmtId="0" fontId="2" fillId="0" borderId="0" xfId="0" applyFont="1" applyAlignment="1"/>
    <xf numFmtId="0" fontId="2" fillId="0" borderId="0" xfId="0" applyFont="1" applyAlignment="1">
      <alignment horizontal="left"/>
    </xf>
    <xf numFmtId="49" fontId="13" fillId="0" borderId="14" xfId="0" applyNumberFormat="1" applyFont="1" applyBorder="1" applyAlignment="1">
      <alignment horizontal="center" vertical="center"/>
    </xf>
    <xf numFmtId="49" fontId="13" fillId="0" borderId="14" xfId="0" applyNumberFormat="1" applyFont="1" applyBorder="1" applyAlignment="1">
      <alignment horizontal="center" vertical="center" wrapText="1"/>
    </xf>
    <xf numFmtId="0" fontId="13" fillId="0" borderId="14" xfId="9" applyNumberFormat="1" applyFont="1" applyBorder="1" applyAlignment="1" applyProtection="1">
      <alignment horizontal="center" vertical="center" wrapText="1"/>
    </xf>
    <xf numFmtId="0" fontId="13" fillId="0" borderId="14" xfId="0" applyFont="1" applyBorder="1">
      <alignment vertical="center"/>
    </xf>
    <xf numFmtId="0" fontId="13" fillId="0" borderId="24" xfId="0" applyFont="1" applyBorder="1">
      <alignment vertical="center"/>
    </xf>
    <xf numFmtId="49" fontId="13" fillId="0" borderId="14" xfId="0" applyNumberFormat="1" applyFont="1" applyBorder="1">
      <alignment vertical="center"/>
    </xf>
    <xf numFmtId="0" fontId="13" fillId="0" borderId="14" xfId="0" applyFont="1" applyBorder="1" applyAlignment="1">
      <alignment horizontal="center" vertical="center"/>
    </xf>
    <xf numFmtId="43" fontId="13" fillId="0" borderId="14" xfId="0" applyNumberFormat="1" applyFont="1" applyBorder="1">
      <alignment vertical="center"/>
    </xf>
    <xf numFmtId="0" fontId="13" fillId="0" borderId="0" xfId="0" applyFont="1" applyAlignment="1">
      <alignment vertical="center" wrapText="1"/>
    </xf>
    <xf numFmtId="49" fontId="13" fillId="0" borderId="2" xfId="0" applyNumberFormat="1" applyFont="1" applyBorder="1" applyAlignment="1">
      <alignment horizontal="center" vertical="center"/>
    </xf>
    <xf numFmtId="0" fontId="13" fillId="0" borderId="2" xfId="3" applyNumberFormat="1" applyFont="1" applyBorder="1" applyAlignment="1" applyProtection="1">
      <alignment horizontal="center" vertical="center"/>
    </xf>
    <xf numFmtId="0" fontId="13" fillId="0" borderId="2" xfId="9" applyNumberFormat="1" applyFont="1" applyBorder="1" applyAlignment="1" applyProtection="1">
      <alignment horizontal="center" vertical="center" wrapText="1"/>
    </xf>
    <xf numFmtId="49" fontId="13" fillId="0" borderId="2" xfId="3" applyNumberFormat="1" applyFont="1" applyBorder="1" applyAlignment="1" applyProtection="1">
      <alignment vertical="center" wrapText="1"/>
    </xf>
    <xf numFmtId="43" fontId="13" fillId="0" borderId="2" xfId="3" applyFont="1" applyBorder="1" applyAlignment="1" applyProtection="1">
      <alignment vertical="center" wrapText="1"/>
    </xf>
    <xf numFmtId="0" fontId="13" fillId="0" borderId="2" xfId="3" applyNumberFormat="1" applyFont="1" applyBorder="1" applyAlignment="1" applyProtection="1">
      <alignment horizontal="center" vertical="center" wrapText="1"/>
    </xf>
    <xf numFmtId="49" fontId="13" fillId="0" borderId="2" xfId="0" applyNumberFormat="1" applyFont="1" applyBorder="1">
      <alignment vertical="center"/>
    </xf>
    <xf numFmtId="0" fontId="13" fillId="0" borderId="2" xfId="0" applyFont="1" applyBorder="1" applyAlignment="1">
      <alignment horizontal="center" vertical="center"/>
    </xf>
    <xf numFmtId="43" fontId="13" fillId="0" borderId="2" xfId="0" applyNumberFormat="1" applyFont="1" applyBorder="1">
      <alignment vertical="center"/>
    </xf>
    <xf numFmtId="0" fontId="24" fillId="0" borderId="0" xfId="0" applyFont="1">
      <alignment vertical="center"/>
    </xf>
    <xf numFmtId="0" fontId="9" fillId="0" borderId="0" xfId="0" applyFont="1">
      <alignment vertical="center"/>
    </xf>
    <xf numFmtId="0" fontId="26" fillId="0" borderId="0" xfId="0" applyFont="1" applyAlignment="1">
      <alignment horizontal="center"/>
    </xf>
    <xf numFmtId="0" fontId="26" fillId="0" borderId="0" xfId="0" applyFont="1" applyAlignment="1">
      <alignment horizontal="left"/>
    </xf>
    <xf numFmtId="178" fontId="13" fillId="0" borderId="0" xfId="0" applyNumberFormat="1" applyFont="1">
      <alignment vertical="center"/>
    </xf>
    <xf numFmtId="0" fontId="22" fillId="0" borderId="0" xfId="0" applyFont="1" applyAlignment="1">
      <alignment horizontal="center"/>
    </xf>
    <xf numFmtId="0" fontId="22" fillId="0" borderId="0" xfId="0" applyFont="1" applyAlignment="1">
      <alignment horizontal="left"/>
    </xf>
    <xf numFmtId="0" fontId="11" fillId="0" borderId="10" xfId="12" applyFont="1" applyBorder="1" applyAlignment="1" applyProtection="1">
      <alignment horizontal="center" vertical="center"/>
    </xf>
    <xf numFmtId="0" fontId="11" fillId="0" borderId="11" xfId="12" applyFont="1" applyBorder="1" applyAlignment="1" applyProtection="1">
      <alignment horizontal="center" vertical="center" wrapText="1"/>
    </xf>
    <xf numFmtId="0" fontId="27" fillId="0" borderId="11" xfId="0" applyFont="1" applyBorder="1" applyAlignment="1">
      <alignment horizontal="center" vertical="center"/>
    </xf>
    <xf numFmtId="0" fontId="28" fillId="0" borderId="11" xfId="0" applyFont="1" applyBorder="1" applyAlignment="1">
      <alignment horizontal="center" vertical="center"/>
    </xf>
    <xf numFmtId="177" fontId="28" fillId="0" borderId="11" xfId="0" applyNumberFormat="1" applyFont="1" applyBorder="1" applyAlignment="1">
      <alignment horizontal="center" vertical="center"/>
    </xf>
    <xf numFmtId="178" fontId="11" fillId="0" borderId="11" xfId="0" applyNumberFormat="1" applyFont="1" applyBorder="1" applyAlignment="1">
      <alignment horizontal="center" vertical="center"/>
    </xf>
    <xf numFmtId="0" fontId="13" fillId="0" borderId="12" xfId="0" applyFont="1" applyBorder="1">
      <alignment vertical="center"/>
    </xf>
    <xf numFmtId="0" fontId="11" fillId="0" borderId="13" xfId="12" applyFont="1" applyBorder="1" applyAlignment="1" applyProtection="1">
      <alignment horizontal="center" vertical="center"/>
    </xf>
    <xf numFmtId="0" fontId="11" fillId="0" borderId="14" xfId="12" applyFont="1" applyBorder="1" applyAlignment="1" applyProtection="1">
      <alignment horizontal="center" vertical="center" wrapText="1"/>
    </xf>
    <xf numFmtId="0" fontId="27" fillId="0" borderId="14" xfId="9" applyNumberFormat="1" applyFont="1" applyBorder="1" applyAlignment="1" applyProtection="1">
      <alignment horizontal="center" vertical="center"/>
    </xf>
    <xf numFmtId="0" fontId="27" fillId="0" borderId="14" xfId="9" applyNumberFormat="1" applyFont="1" applyBorder="1" applyAlignment="1" applyProtection="1">
      <alignment horizontal="left" vertical="center" wrapText="1"/>
    </xf>
    <xf numFmtId="0" fontId="27" fillId="0" borderId="14" xfId="0" applyFont="1" applyBorder="1" applyAlignment="1">
      <alignment horizontal="center" vertical="center"/>
    </xf>
    <xf numFmtId="14" fontId="27" fillId="0" borderId="14" xfId="0" applyNumberFormat="1" applyFont="1" applyBorder="1" applyAlignment="1">
      <alignment horizontal="center" vertical="center"/>
    </xf>
    <xf numFmtId="0" fontId="28" fillId="0" borderId="14" xfId="0" applyFont="1" applyBorder="1" applyAlignment="1">
      <alignment horizontal="center" vertical="center"/>
    </xf>
    <xf numFmtId="177" fontId="28" fillId="0" borderId="14" xfId="0" applyNumberFormat="1" applyFont="1" applyBorder="1" applyAlignment="1">
      <alignment horizontal="center" vertical="center"/>
    </xf>
    <xf numFmtId="178" fontId="11" fillId="0" borderId="14" xfId="0" applyNumberFormat="1" applyFont="1" applyBorder="1" applyAlignment="1">
      <alignment horizontal="center" vertical="center"/>
    </xf>
    <xf numFmtId="0" fontId="13" fillId="0" borderId="15" xfId="0" applyFont="1" applyBorder="1" applyAlignment="1">
      <alignment horizontal="center" vertical="center"/>
    </xf>
    <xf numFmtId="0" fontId="22" fillId="0" borderId="16" xfId="12" applyFont="1" applyBorder="1" applyAlignment="1" applyProtection="1">
      <alignment horizontal="center" vertical="center"/>
    </xf>
    <xf numFmtId="0" fontId="27" fillId="0" borderId="17" xfId="12" applyFont="1" applyBorder="1" applyAlignment="1" applyProtection="1">
      <alignment horizontal="center" vertical="center" wrapText="1"/>
    </xf>
    <xf numFmtId="0" fontId="22" fillId="0" borderId="17" xfId="12" applyFont="1" applyBorder="1" applyAlignment="1" applyProtection="1">
      <alignment horizontal="center" vertical="center"/>
    </xf>
    <xf numFmtId="0" fontId="28" fillId="0" borderId="17" xfId="12" applyFont="1" applyBorder="1" applyAlignment="1" applyProtection="1">
      <alignment horizontal="center" vertical="center"/>
    </xf>
    <xf numFmtId="0" fontId="28" fillId="0" borderId="17" xfId="0" applyFont="1" applyBorder="1" applyAlignment="1">
      <alignment horizontal="center" vertical="center"/>
    </xf>
    <xf numFmtId="49" fontId="22" fillId="0" borderId="17" xfId="12" applyNumberFormat="1" applyFont="1" applyBorder="1" applyAlignment="1" applyProtection="1">
      <alignment horizontal="center" vertical="center"/>
    </xf>
    <xf numFmtId="178" fontId="11" fillId="0" borderId="17" xfId="0" applyNumberFormat="1" applyFont="1" applyBorder="1" applyAlignment="1">
      <alignment horizontal="center" vertical="center"/>
    </xf>
    <xf numFmtId="0" fontId="13" fillId="0" borderId="18" xfId="0" applyFont="1" applyBorder="1">
      <alignment vertical="center"/>
    </xf>
    <xf numFmtId="0" fontId="19" fillId="3" borderId="17" xfId="0" applyFont="1" applyFill="1" applyBorder="1" applyAlignment="1">
      <alignment horizontal="left" vertical="center"/>
    </xf>
    <xf numFmtId="0" fontId="19" fillId="0" borderId="17" xfId="0" applyFont="1" applyBorder="1" applyAlignment="1"/>
    <xf numFmtId="0" fontId="19" fillId="0" borderId="18" xfId="0" applyFont="1" applyBorder="1" applyAlignment="1"/>
    <xf numFmtId="0" fontId="14" fillId="4" borderId="1" xfId="0" applyFont="1" applyFill="1" applyBorder="1" applyAlignment="1">
      <alignment horizontal="center" vertical="center" wrapText="1"/>
    </xf>
    <xf numFmtId="0" fontId="21" fillId="0" borderId="0" xfId="0" applyFont="1">
      <alignment vertical="center"/>
    </xf>
    <xf numFmtId="0" fontId="18" fillId="0" borderId="10" xfId="0" applyFont="1" applyBorder="1" applyAlignment="1"/>
    <xf numFmtId="0" fontId="18" fillId="0" borderId="11" xfId="0" applyFont="1" applyBorder="1" applyAlignment="1">
      <alignment horizontal="left" vertical="center"/>
    </xf>
    <xf numFmtId="0" fontId="18" fillId="0" borderId="11" xfId="0" applyFont="1" applyBorder="1" applyAlignment="1"/>
    <xf numFmtId="0" fontId="18" fillId="0" borderId="12" xfId="0" applyFont="1" applyBorder="1" applyAlignment="1"/>
    <xf numFmtId="0" fontId="18" fillId="0" borderId="0" xfId="0" applyFont="1" applyAlignment="1"/>
    <xf numFmtId="0" fontId="18" fillId="0" borderId="13" xfId="0" applyFont="1" applyBorder="1" applyAlignment="1"/>
    <xf numFmtId="0" fontId="18" fillId="3" borderId="14" xfId="0" applyFont="1" applyFill="1" applyBorder="1" applyAlignment="1">
      <alignment horizontal="left" vertical="center"/>
    </xf>
    <xf numFmtId="0" fontId="18" fillId="0" borderId="14" xfId="0" applyFont="1" applyBorder="1" applyAlignment="1"/>
    <xf numFmtId="0" fontId="18" fillId="0" borderId="15" xfId="0" applyFont="1" applyBorder="1" applyAlignment="1"/>
    <xf numFmtId="0" fontId="18" fillId="0" borderId="14" xfId="0" applyFont="1" applyBorder="1" applyAlignment="1">
      <alignment horizontal="left" vertical="center"/>
    </xf>
    <xf numFmtId="0" fontId="18" fillId="0" borderId="15" xfId="0" applyFont="1" applyBorder="1" applyAlignment="1">
      <alignment horizontal="left"/>
    </xf>
    <xf numFmtId="0" fontId="18" fillId="0" borderId="8" xfId="0" applyFont="1" applyBorder="1" applyAlignment="1"/>
    <xf numFmtId="43" fontId="13" fillId="0" borderId="15" xfId="3" applyFont="1" applyBorder="1" applyAlignment="1" applyProtection="1">
      <alignment horizontal="left" vertical="center" wrapText="1"/>
    </xf>
    <xf numFmtId="0" fontId="18" fillId="0" borderId="9" xfId="0" applyFont="1" applyBorder="1" applyAlignment="1"/>
    <xf numFmtId="0" fontId="18" fillId="0" borderId="19" xfId="0" applyFont="1" applyBorder="1" applyAlignment="1"/>
    <xf numFmtId="0" fontId="18" fillId="0" borderId="20" xfId="0" applyFont="1" applyBorder="1" applyAlignment="1">
      <alignment horizontal="left" vertical="center"/>
    </xf>
    <xf numFmtId="0" fontId="18" fillId="0" borderId="20" xfId="0" applyFont="1" applyBorder="1" applyAlignment="1"/>
    <xf numFmtId="0" fontId="18" fillId="0" borderId="21" xfId="0" applyFont="1" applyBorder="1" applyAlignment="1"/>
    <xf numFmtId="0" fontId="20" fillId="4" borderId="2" xfId="6" applyFont="1" applyFill="1" applyBorder="1" applyAlignment="1" applyProtection="1">
      <alignment horizontal="center" vertical="center"/>
    </xf>
    <xf numFmtId="0" fontId="20" fillId="4" borderId="2" xfId="0" applyFont="1" applyFill="1" applyBorder="1" applyAlignment="1">
      <alignment horizontal="center" vertical="center" wrapText="1"/>
    </xf>
    <xf numFmtId="0" fontId="20" fillId="4" borderId="2" xfId="0" applyFont="1" applyFill="1" applyBorder="1" applyAlignment="1">
      <alignment horizontal="center" vertical="center"/>
    </xf>
    <xf numFmtId="0" fontId="14" fillId="4" borderId="1" xfId="12" applyFont="1" applyFill="1" applyBorder="1" applyAlignment="1" applyProtection="1">
      <alignment horizontal="center" vertical="center"/>
    </xf>
    <xf numFmtId="0" fontId="14" fillId="4" borderId="1" xfId="12" applyFont="1" applyFill="1" applyBorder="1" applyAlignment="1" applyProtection="1">
      <alignment horizontal="center" vertical="center" wrapText="1"/>
    </xf>
    <xf numFmtId="0" fontId="14" fillId="4" borderId="2" xfId="12" applyFont="1" applyFill="1" applyBorder="1" applyAlignment="1" applyProtection="1">
      <alignment horizontal="center" vertical="center"/>
    </xf>
    <xf numFmtId="10" fontId="14" fillId="4" borderId="1" xfId="12" applyNumberFormat="1" applyFont="1" applyFill="1" applyBorder="1" applyAlignment="1" applyProtection="1">
      <alignment horizontal="center" vertical="center"/>
    </xf>
    <xf numFmtId="0" fontId="20" fillId="0" borderId="0" xfId="0" applyFont="1" applyAlignment="1">
      <alignment horizontal="center" vertical="center"/>
    </xf>
    <xf numFmtId="0" fontId="20" fillId="4" borderId="2" xfId="0" applyFont="1" applyFill="1" applyBorder="1" applyAlignment="1">
      <alignment vertical="center" wrapText="1"/>
    </xf>
    <xf numFmtId="0" fontId="20" fillId="0" borderId="0" xfId="0" applyFont="1" applyAlignment="1">
      <alignment vertical="center" wrapText="1"/>
    </xf>
    <xf numFmtId="0" fontId="11" fillId="0" borderId="0" xfId="0" applyFont="1">
      <alignment vertical="center"/>
    </xf>
    <xf numFmtId="0" fontId="21" fillId="0" borderId="4" xfId="0" applyFont="1" applyBorder="1">
      <alignment vertical="center"/>
    </xf>
    <xf numFmtId="0" fontId="7" fillId="0" borderId="2" xfId="0" applyFont="1" applyBorder="1" applyAlignment="1">
      <alignment horizontal="center" vertical="center" wrapText="1"/>
    </xf>
    <xf numFmtId="0" fontId="14" fillId="4" borderId="1" xfId="1" applyFont="1" applyFill="1" applyBorder="1" applyAlignment="1" applyProtection="1">
      <alignment horizontal="center" vertical="center"/>
    </xf>
    <xf numFmtId="0" fontId="14" fillId="4" borderId="34" xfId="0" applyFont="1" applyFill="1" applyBorder="1" applyAlignment="1">
      <alignment horizontal="center" vertical="center"/>
    </xf>
    <xf numFmtId="0" fontId="14" fillId="4" borderId="35" xfId="0" applyFont="1" applyFill="1" applyBorder="1" applyAlignment="1">
      <alignment horizontal="center" vertical="center"/>
    </xf>
    <xf numFmtId="0" fontId="7" fillId="0" borderId="10" xfId="0" applyFont="1" applyBorder="1" applyAlignment="1">
      <alignment horizontal="center" vertical="center"/>
    </xf>
    <xf numFmtId="0" fontId="7" fillId="0" borderId="11" xfId="0" applyFont="1" applyBorder="1">
      <alignment vertical="center"/>
    </xf>
    <xf numFmtId="0" fontId="7" fillId="0" borderId="11" xfId="0" applyFont="1" applyBorder="1" applyAlignment="1">
      <alignment horizontal="center" vertical="center"/>
    </xf>
    <xf numFmtId="0" fontId="7" fillId="0" borderId="12" xfId="0" applyFont="1" applyBorder="1" applyAlignment="1">
      <alignment vertical="center" wrapText="1"/>
    </xf>
    <xf numFmtId="0" fontId="7" fillId="0" borderId="19"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13" fillId="0" borderId="4" xfId="0" applyFont="1" applyBorder="1">
      <alignment vertical="center"/>
    </xf>
    <xf numFmtId="0" fontId="7" fillId="5" borderId="2" xfId="0" applyFont="1" applyFill="1" applyBorder="1" applyAlignment="1">
      <alignment vertical="center" wrapText="1"/>
    </xf>
    <xf numFmtId="0" fontId="11" fillId="5" borderId="0" xfId="0" applyFont="1" applyFill="1">
      <alignment vertical="center"/>
    </xf>
    <xf numFmtId="49" fontId="14" fillId="4" borderId="1" xfId="1" applyNumberFormat="1" applyFont="1" applyFill="1" applyBorder="1" applyAlignment="1" applyProtection="1">
      <alignment horizontal="center" vertical="center" wrapText="1"/>
    </xf>
    <xf numFmtId="0" fontId="14" fillId="4" borderId="1" xfId="1" applyFont="1" applyFill="1" applyBorder="1" applyAlignment="1" applyProtection="1">
      <alignment horizontal="center" vertical="center" wrapText="1"/>
    </xf>
    <xf numFmtId="43" fontId="14" fillId="4" borderId="1" xfId="2" applyFont="1" applyFill="1" applyBorder="1" applyAlignment="1" applyProtection="1">
      <alignment horizontal="center" vertical="center" wrapText="1"/>
    </xf>
    <xf numFmtId="43" fontId="14" fillId="4" borderId="1" xfId="3" applyFont="1" applyFill="1" applyBorder="1" applyAlignment="1" applyProtection="1">
      <alignment horizontal="center" vertical="center" wrapText="1"/>
    </xf>
    <xf numFmtId="0" fontId="14" fillId="4" borderId="2" xfId="1" applyFont="1" applyFill="1" applyBorder="1" applyAlignment="1" applyProtection="1">
      <alignment horizontal="center" vertical="center" wrapText="1"/>
    </xf>
    <xf numFmtId="0" fontId="14" fillId="0" borderId="0" xfId="1" applyFont="1" applyAlignment="1" applyProtection="1">
      <alignment horizontal="center" vertical="center" wrapText="1"/>
    </xf>
    <xf numFmtId="0" fontId="29" fillId="0" borderId="0" xfId="1" applyFont="1" applyAlignment="1" applyProtection="1">
      <alignment horizontal="center"/>
    </xf>
    <xf numFmtId="0" fontId="14" fillId="0" borderId="29" xfId="1" applyFont="1" applyBorder="1" applyAlignment="1" applyProtection="1">
      <alignment horizontal="center" vertical="center"/>
    </xf>
    <xf numFmtId="0" fontId="1" fillId="0" borderId="2" xfId="3" applyNumberFormat="1" applyFont="1" applyBorder="1" applyAlignment="1" applyProtection="1">
      <alignment horizontal="center" vertical="center" wrapText="1"/>
    </xf>
    <xf numFmtId="0" fontId="7" fillId="0" borderId="2" xfId="3" applyNumberFormat="1" applyFont="1" applyBorder="1" applyAlignment="1" applyProtection="1">
      <alignment horizontal="center" vertical="center" wrapText="1"/>
    </xf>
    <xf numFmtId="0" fontId="1" fillId="0" borderId="2" xfId="1" applyFont="1" applyBorder="1" applyAlignment="1" applyProtection="1">
      <alignment horizontal="center" vertical="center"/>
    </xf>
    <xf numFmtId="0" fontId="29" fillId="0" borderId="2" xfId="1" applyFont="1" applyBorder="1" applyAlignment="1" applyProtection="1">
      <alignment vertical="center" wrapText="1"/>
    </xf>
    <xf numFmtId="49" fontId="14" fillId="0" borderId="2" xfId="1" applyNumberFormat="1" applyFont="1" applyBorder="1" applyAlignment="1" applyProtection="1">
      <alignment horizontal="center" vertical="center" wrapText="1"/>
    </xf>
    <xf numFmtId="0" fontId="14" fillId="0" borderId="2" xfId="1" applyFont="1" applyBorder="1" applyAlignment="1" applyProtection="1">
      <alignment horizontal="center" vertical="center" wrapText="1"/>
    </xf>
    <xf numFmtId="43" fontId="14" fillId="0" borderId="2" xfId="2" applyFont="1" applyBorder="1" applyAlignment="1" applyProtection="1">
      <alignment horizontal="center" vertical="center" wrapText="1"/>
    </xf>
    <xf numFmtId="43" fontId="14" fillId="0" borderId="2" xfId="3" applyFont="1" applyBorder="1" applyAlignment="1" applyProtection="1">
      <alignment horizontal="center" vertical="center" wrapText="1"/>
    </xf>
    <xf numFmtId="0" fontId="29" fillId="0" borderId="2" xfId="1" applyFont="1" applyBorder="1" applyAlignment="1" applyProtection="1">
      <alignment horizontal="center" vertical="center"/>
    </xf>
    <xf numFmtId="0" fontId="14" fillId="0" borderId="2" xfId="1" applyFont="1" applyBorder="1" applyAlignment="1" applyProtection="1">
      <alignment horizontal="center" vertical="center"/>
    </xf>
    <xf numFmtId="43" fontId="1" fillId="0" borderId="2" xfId="1" applyNumberFormat="1" applyFont="1" applyBorder="1" applyProtection="1"/>
    <xf numFmtId="0" fontId="1" fillId="0" borderId="2" xfId="1" applyFont="1" applyBorder="1" applyProtection="1"/>
    <xf numFmtId="0" fontId="1" fillId="0" borderId="14" xfId="1" applyFont="1" applyBorder="1" applyProtection="1"/>
    <xf numFmtId="0" fontId="1" fillId="0" borderId="29" xfId="1" applyFont="1" applyBorder="1" applyAlignment="1" applyProtection="1">
      <alignment horizontal="center"/>
    </xf>
    <xf numFmtId="0" fontId="1" fillId="0" borderId="2" xfId="0" applyFont="1" applyBorder="1" applyAlignment="1">
      <alignment horizontal="center" vertical="center"/>
    </xf>
    <xf numFmtId="43" fontId="1" fillId="0" borderId="2" xfId="3" applyFont="1" applyBorder="1" applyAlignment="1" applyProtection="1"/>
    <xf numFmtId="43" fontId="1" fillId="0" borderId="2" xfId="2" applyFont="1" applyBorder="1" applyAlignment="1" applyProtection="1"/>
    <xf numFmtId="0" fontId="1" fillId="0" borderId="2" xfId="3" applyNumberFormat="1" applyFont="1" applyBorder="1" applyAlignment="1" applyProtection="1">
      <alignment horizontal="center" vertical="center"/>
    </xf>
    <xf numFmtId="0" fontId="1" fillId="0" borderId="2" xfId="1" applyFont="1" applyBorder="1" applyAlignment="1" applyProtection="1">
      <alignment horizontal="center"/>
    </xf>
    <xf numFmtId="0" fontId="1" fillId="0" borderId="30" xfId="1" applyFont="1" applyBorder="1" applyProtection="1"/>
    <xf numFmtId="0" fontId="1" fillId="0" borderId="31" xfId="1" applyFont="1" applyBorder="1" applyProtection="1"/>
    <xf numFmtId="0" fontId="1" fillId="0" borderId="31" xfId="1" applyFont="1" applyBorder="1" applyAlignment="1" applyProtection="1">
      <alignment horizontal="center"/>
    </xf>
    <xf numFmtId="0" fontId="1" fillId="0" borderId="31" xfId="1" applyFont="1" applyBorder="1" applyAlignment="1" applyProtection="1">
      <alignment horizontal="left"/>
    </xf>
    <xf numFmtId="43" fontId="1" fillId="0" borderId="31" xfId="2" applyFont="1" applyBorder="1" applyAlignment="1" applyProtection="1"/>
    <xf numFmtId="43" fontId="1" fillId="0" borderId="31" xfId="3" applyFont="1" applyBorder="1" applyAlignment="1" applyProtection="1"/>
    <xf numFmtId="0" fontId="1" fillId="0" borderId="20" xfId="1" applyFont="1" applyBorder="1" applyProtection="1"/>
    <xf numFmtId="0" fontId="14" fillId="0" borderId="0" xfId="0" applyFont="1" applyAlignment="1">
      <alignment vertical="center" wrapText="1"/>
    </xf>
    <xf numFmtId="0" fontId="29" fillId="0" borderId="0" xfId="1" applyFont="1" applyProtection="1"/>
    <xf numFmtId="0" fontId="29" fillId="0" borderId="0" xfId="0" applyFont="1" applyAlignment="1"/>
    <xf numFmtId="0" fontId="29" fillId="0" borderId="0" xfId="1" applyFont="1" applyAlignment="1" applyProtection="1">
      <alignment horizontal="left"/>
    </xf>
    <xf numFmtId="43" fontId="29" fillId="0" borderId="0" xfId="3" applyFont="1" applyAlignment="1" applyProtection="1">
      <alignment horizontal="center" vertical="center"/>
    </xf>
    <xf numFmtId="0" fontId="29" fillId="0" borderId="0" xfId="0" applyFont="1" applyAlignment="1">
      <alignment wrapText="1"/>
    </xf>
    <xf numFmtId="0" fontId="1" fillId="0" borderId="0" xfId="0" applyFont="1" applyAlignment="1"/>
    <xf numFmtId="0" fontId="1" fillId="0" borderId="22" xfId="0" applyFont="1" applyBorder="1" applyAlignment="1"/>
    <xf numFmtId="0" fontId="0" fillId="2" borderId="14" xfId="0" applyFill="1" applyBorder="1">
      <alignment vertical="center"/>
    </xf>
    <xf numFmtId="49" fontId="11" fillId="0" borderId="14" xfId="0" applyNumberFormat="1" applyFont="1" applyBorder="1">
      <alignment vertical="center"/>
    </xf>
    <xf numFmtId="43" fontId="11" fillId="0" borderId="14" xfId="0" applyNumberFormat="1" applyFont="1" applyBorder="1">
      <alignment vertical="center"/>
    </xf>
    <xf numFmtId="0" fontId="11" fillId="0" borderId="14" xfId="0" applyFont="1" applyBorder="1">
      <alignment vertical="center"/>
    </xf>
    <xf numFmtId="0" fontId="11" fillId="0" borderId="24" xfId="0" applyFont="1" applyBorder="1">
      <alignment vertical="center"/>
    </xf>
    <xf numFmtId="179" fontId="11" fillId="0" borderId="14" xfId="0" applyNumberFormat="1" applyFont="1" applyBorder="1">
      <alignment vertical="center"/>
    </xf>
    <xf numFmtId="0" fontId="11" fillId="0" borderId="17" xfId="0" applyFont="1" applyBorder="1">
      <alignment vertical="center"/>
    </xf>
    <xf numFmtId="0" fontId="11" fillId="0" borderId="25" xfId="0" applyFont="1" applyBorder="1">
      <alignment vertical="center"/>
    </xf>
    <xf numFmtId="0" fontId="13" fillId="0" borderId="14" xfId="0" applyNumberFormat="1" applyFont="1" applyBorder="1">
      <alignment vertical="center"/>
    </xf>
    <xf numFmtId="0" fontId="13" fillId="0" borderId="14" xfId="0" applyNumberFormat="1" applyFont="1" applyBorder="1" applyAlignment="1">
      <alignment horizontal="center" vertical="center"/>
    </xf>
    <xf numFmtId="43" fontId="13" fillId="0" borderId="14" xfId="3" applyFont="1" applyBorder="1" applyAlignment="1" applyProtection="1">
      <alignment vertical="center" wrapText="1"/>
    </xf>
    <xf numFmtId="0" fontId="13" fillId="0" borderId="14" xfId="3" applyNumberFormat="1" applyFont="1" applyBorder="1" applyAlignment="1" applyProtection="1">
      <alignment vertical="center" wrapText="1"/>
    </xf>
    <xf numFmtId="0" fontId="1" fillId="0" borderId="56" xfId="3" applyNumberFormat="1" applyFont="1" applyFill="1" applyBorder="1" applyAlignment="1" applyProtection="1">
      <alignment horizontal="center" vertical="center"/>
    </xf>
    <xf numFmtId="49" fontId="7" fillId="0" borderId="56" xfId="0" applyNumberFormat="1" applyFont="1" applyFill="1" applyBorder="1" applyAlignment="1">
      <alignment horizontal="center" vertical="center"/>
    </xf>
    <xf numFmtId="0" fontId="1" fillId="0" borderId="56" xfId="3" applyNumberFormat="1" applyFont="1" applyFill="1" applyBorder="1" applyAlignment="1" applyProtection="1">
      <alignment horizontal="center" vertical="center" wrapText="1"/>
    </xf>
    <xf numFmtId="0" fontId="23" fillId="0" borderId="56" xfId="3" applyNumberFormat="1" applyFont="1" applyFill="1" applyBorder="1" applyAlignment="1" applyProtection="1">
      <alignment horizontal="center" vertical="center"/>
    </xf>
    <xf numFmtId="49" fontId="6" fillId="0" borderId="56" xfId="0" applyNumberFormat="1" applyFont="1" applyFill="1" applyBorder="1" applyAlignment="1">
      <alignment horizontal="center" vertical="center"/>
    </xf>
    <xf numFmtId="176" fontId="7" fillId="0" borderId="56" xfId="0" applyNumberFormat="1" applyFont="1" applyFill="1" applyBorder="1" applyAlignment="1">
      <alignment horizontal="center" vertical="center"/>
    </xf>
    <xf numFmtId="49" fontId="7" fillId="0" borderId="28" xfId="0" applyNumberFormat="1" applyFont="1" applyFill="1" applyBorder="1" applyAlignment="1">
      <alignment horizontal="center" vertical="center"/>
    </xf>
    <xf numFmtId="0" fontId="1" fillId="0" borderId="28" xfId="3" applyNumberFormat="1" applyFont="1" applyFill="1" applyBorder="1" applyAlignment="1" applyProtection="1">
      <alignment horizontal="center" vertical="center" wrapText="1"/>
    </xf>
    <xf numFmtId="49" fontId="7" fillId="0" borderId="56" xfId="0" applyNumberFormat="1" applyFont="1" applyFill="1" applyBorder="1" applyAlignment="1">
      <alignment horizontal="left" vertical="center"/>
    </xf>
    <xf numFmtId="49" fontId="7" fillId="0" borderId="3" xfId="0" applyNumberFormat="1" applyFont="1" applyFill="1" applyBorder="1" applyAlignment="1">
      <alignment horizontal="center" vertical="center"/>
    </xf>
    <xf numFmtId="0" fontId="1" fillId="0" borderId="3" xfId="3" applyNumberFormat="1" applyFont="1" applyFill="1" applyBorder="1" applyAlignment="1" applyProtection="1">
      <alignment horizontal="center" vertical="center"/>
    </xf>
    <xf numFmtId="0" fontId="1" fillId="0" borderId="3" xfId="3" applyNumberFormat="1" applyFont="1" applyFill="1" applyBorder="1" applyAlignment="1" applyProtection="1">
      <alignment horizontal="center" vertical="center" wrapText="1"/>
    </xf>
    <xf numFmtId="49" fontId="7" fillId="0" borderId="3" xfId="0" applyNumberFormat="1" applyFont="1" applyFill="1" applyBorder="1" applyAlignment="1">
      <alignment horizontal="left" vertical="center"/>
    </xf>
    <xf numFmtId="176" fontId="7" fillId="0" borderId="3" xfId="0" applyNumberFormat="1" applyFont="1" applyFill="1" applyBorder="1" applyAlignment="1">
      <alignment horizontal="center" vertical="center"/>
    </xf>
    <xf numFmtId="49" fontId="32" fillId="0" borderId="3" xfId="0" applyNumberFormat="1" applyFont="1" applyFill="1" applyBorder="1" applyAlignment="1">
      <alignment horizontal="center" vertical="center"/>
    </xf>
    <xf numFmtId="0" fontId="7" fillId="0" borderId="58" xfId="0" applyFont="1" applyFill="1" applyBorder="1" applyAlignment="1">
      <alignment horizontal="center" vertical="center"/>
    </xf>
    <xf numFmtId="43" fontId="14" fillId="0" borderId="56" xfId="0" applyNumberFormat="1" applyFont="1" applyFill="1" applyBorder="1" applyAlignment="1">
      <alignment horizontal="center" vertical="center"/>
    </xf>
    <xf numFmtId="0" fontId="11" fillId="0" borderId="45" xfId="12" applyFont="1" applyBorder="1" applyAlignment="1" applyProtection="1">
      <alignment horizontal="center" vertical="center"/>
    </xf>
    <xf numFmtId="0" fontId="11" fillId="0" borderId="22" xfId="12" applyFont="1" applyBorder="1" applyAlignment="1" applyProtection="1">
      <alignment horizontal="center" vertical="center" wrapText="1"/>
    </xf>
    <xf numFmtId="0" fontId="27" fillId="0" borderId="22" xfId="0" applyFont="1" applyBorder="1" applyAlignment="1">
      <alignment horizontal="center" vertical="center"/>
    </xf>
    <xf numFmtId="0" fontId="28" fillId="0" borderId="22" xfId="0" applyFont="1" applyBorder="1" applyAlignment="1">
      <alignment horizontal="center" vertical="center"/>
    </xf>
    <xf numFmtId="0" fontId="13" fillId="0" borderId="60" xfId="0" applyFont="1" applyBorder="1">
      <alignment vertical="center"/>
    </xf>
    <xf numFmtId="0" fontId="7" fillId="0" borderId="59" xfId="0" applyFont="1" applyFill="1" applyBorder="1" applyAlignment="1">
      <alignment horizontal="center" vertical="center" wrapText="1"/>
    </xf>
    <xf numFmtId="49" fontId="13" fillId="0" borderId="22" xfId="0" applyNumberFormat="1" applyFont="1" applyBorder="1" applyAlignment="1">
      <alignment horizontal="center" vertical="center"/>
    </xf>
    <xf numFmtId="0" fontId="13" fillId="0" borderId="22" xfId="3" applyNumberFormat="1" applyFont="1" applyBorder="1" applyAlignment="1" applyProtection="1">
      <alignment horizontal="center" vertical="center" wrapText="1"/>
    </xf>
    <xf numFmtId="49" fontId="32" fillId="0" borderId="3" xfId="0" applyNumberFormat="1" applyFont="1" applyFill="1" applyBorder="1" applyAlignment="1">
      <alignment horizontal="center" vertical="center" wrapText="1"/>
    </xf>
    <xf numFmtId="43" fontId="13" fillId="0" borderId="14" xfId="0" applyNumberFormat="1" applyFont="1" applyBorder="1" applyAlignment="1">
      <alignment horizontal="center" vertical="center"/>
    </xf>
    <xf numFmtId="43" fontId="13" fillId="0" borderId="22" xfId="3" applyFont="1" applyBorder="1" applyAlignment="1" applyProtection="1">
      <alignment horizontal="center" vertical="center" wrapText="1"/>
    </xf>
    <xf numFmtId="179" fontId="11" fillId="0" borderId="14" xfId="0" applyNumberFormat="1" applyFont="1" applyBorder="1" applyAlignment="1">
      <alignment horizontal="center" vertical="center"/>
    </xf>
    <xf numFmtId="0" fontId="11" fillId="0" borderId="51" xfId="12" applyFont="1" applyBorder="1" applyAlignment="1" applyProtection="1">
      <alignment horizontal="center" vertical="center" wrapText="1"/>
    </xf>
    <xf numFmtId="43" fontId="7" fillId="0" borderId="56" xfId="3" applyFont="1" applyFill="1" applyBorder="1" applyAlignment="1" applyProtection="1">
      <alignment horizontal="center" vertical="center"/>
    </xf>
    <xf numFmtId="43" fontId="7" fillId="0" borderId="55" xfId="3" applyFont="1" applyFill="1" applyBorder="1" applyAlignment="1" applyProtection="1">
      <alignment horizontal="center" vertical="center"/>
    </xf>
    <xf numFmtId="43" fontId="7" fillId="0" borderId="3" xfId="3" applyFont="1" applyFill="1" applyBorder="1" applyAlignment="1" applyProtection="1">
      <alignment horizontal="center" vertical="center"/>
    </xf>
    <xf numFmtId="49" fontId="7" fillId="0" borderId="3" xfId="3" applyNumberFormat="1" applyFont="1" applyFill="1" applyBorder="1" applyAlignment="1" applyProtection="1">
      <alignment horizontal="center" vertical="center"/>
    </xf>
    <xf numFmtId="43" fontId="7" fillId="2" borderId="56" xfId="0" applyNumberFormat="1" applyFont="1" applyFill="1" applyBorder="1" applyAlignment="1">
      <alignment horizontal="center" vertical="center"/>
    </xf>
    <xf numFmtId="43" fontId="7" fillId="2" borderId="3" xfId="0" applyNumberFormat="1" applyFont="1" applyFill="1" applyBorder="1" applyAlignment="1">
      <alignment horizontal="center" vertical="center"/>
    </xf>
    <xf numFmtId="0" fontId="2" fillId="2" borderId="0" xfId="0" applyFont="1" applyFill="1" applyAlignment="1"/>
    <xf numFmtId="43" fontId="13" fillId="0" borderId="14" xfId="3" applyFont="1" applyBorder="1" applyAlignment="1" applyProtection="1">
      <alignment horizontal="center" vertical="center" wrapText="1"/>
    </xf>
    <xf numFmtId="49" fontId="11" fillId="0" borderId="14" xfId="0" applyNumberFormat="1" applyFont="1" applyBorder="1" applyAlignment="1">
      <alignment horizontal="center" vertical="center"/>
    </xf>
    <xf numFmtId="43" fontId="11" fillId="0" borderId="14" xfId="0" applyNumberFormat="1" applyFont="1" applyBorder="1" applyAlignment="1">
      <alignment horizontal="center" vertical="center"/>
    </xf>
    <xf numFmtId="0" fontId="13" fillId="0" borderId="0" xfId="0" applyFont="1" applyAlignment="1">
      <alignment horizontal="center" vertical="center"/>
    </xf>
    <xf numFmtId="43" fontId="14" fillId="0" borderId="55" xfId="0" applyNumberFormat="1" applyFont="1" applyFill="1" applyBorder="1" applyAlignment="1">
      <alignment horizontal="center" vertical="center"/>
    </xf>
    <xf numFmtId="0" fontId="7" fillId="0" borderId="1" xfId="0" applyFont="1" applyBorder="1" applyAlignment="1">
      <alignment horizontal="left" vertical="center" wrapText="1"/>
    </xf>
    <xf numFmtId="0" fontId="0" fillId="0" borderId="3" xfId="0" applyBorder="1" applyAlignment="1">
      <alignment horizontal="left" vertical="center" wrapText="1"/>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0" fontId="11" fillId="0" borderId="0" xfId="0" applyFont="1" applyAlignment="1">
      <alignment vertical="center" wrapText="1"/>
    </xf>
    <xf numFmtId="0" fontId="21" fillId="0" borderId="0" xfId="0" applyFont="1" applyAlignment="1">
      <alignment horizontal="center" vertical="center"/>
    </xf>
    <xf numFmtId="0" fontId="7" fillId="0" borderId="2" xfId="0" applyFont="1" applyBorder="1" applyAlignment="1">
      <alignment horizontal="left" vertical="center" wrapText="1"/>
    </xf>
    <xf numFmtId="0" fontId="0" fillId="0" borderId="2" xfId="0" applyBorder="1" applyAlignment="1">
      <alignment horizontal="left" vertical="center" wrapText="1"/>
    </xf>
    <xf numFmtId="0" fontId="13" fillId="0" borderId="0" xfId="0" applyFont="1" applyAlignment="1">
      <alignment horizontal="left" vertical="top"/>
    </xf>
    <xf numFmtId="0" fontId="29" fillId="4" borderId="5" xfId="1" applyFont="1" applyFill="1" applyBorder="1" applyAlignment="1" applyProtection="1">
      <alignment horizontal="center" vertical="center"/>
    </xf>
    <xf numFmtId="0" fontId="29" fillId="4" borderId="6" xfId="1" applyFont="1" applyFill="1" applyBorder="1" applyAlignment="1" applyProtection="1">
      <alignment horizontal="center" vertical="center"/>
    </xf>
    <xf numFmtId="0" fontId="29" fillId="4" borderId="7" xfId="1" applyFont="1" applyFill="1" applyBorder="1" applyAlignment="1" applyProtection="1">
      <alignment horizontal="center" vertical="center"/>
    </xf>
    <xf numFmtId="0" fontId="21" fillId="0" borderId="4" xfId="0" applyFont="1" applyBorder="1" applyAlignment="1">
      <alignment horizontal="left" vertical="center"/>
    </xf>
    <xf numFmtId="49" fontId="14" fillId="6" borderId="28" xfId="0" applyNumberFormat="1" applyFont="1" applyFill="1" applyBorder="1" applyAlignment="1">
      <alignment horizontal="center" vertical="center" wrapText="1"/>
    </xf>
    <xf numFmtId="49" fontId="14" fillId="6" borderId="2" xfId="0" applyNumberFormat="1" applyFont="1" applyFill="1" applyBorder="1" applyAlignment="1">
      <alignment horizontal="center" vertical="center" wrapText="1"/>
    </xf>
    <xf numFmtId="49" fontId="14" fillId="6" borderId="53" xfId="0" applyNumberFormat="1"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53" xfId="0" applyFont="1" applyFill="1" applyBorder="1" applyAlignment="1">
      <alignment horizontal="center" vertical="center" wrapText="1"/>
    </xf>
    <xf numFmtId="0" fontId="14" fillId="6" borderId="28" xfId="1" applyFont="1" applyFill="1" applyBorder="1" applyAlignment="1" applyProtection="1">
      <alignment horizontal="center" vertical="center" wrapText="1"/>
    </xf>
    <xf numFmtId="0" fontId="14" fillId="6" borderId="2" xfId="1" applyFont="1" applyFill="1" applyBorder="1" applyAlignment="1" applyProtection="1">
      <alignment horizontal="center" vertical="center" wrapText="1"/>
    </xf>
    <xf numFmtId="0" fontId="14" fillId="6" borderId="53" xfId="1" applyFont="1" applyFill="1" applyBorder="1" applyAlignment="1" applyProtection="1">
      <alignment horizontal="center" vertical="center" wrapText="1"/>
    </xf>
    <xf numFmtId="0" fontId="30" fillId="0" borderId="0" xfId="0" applyFont="1" applyAlignment="1">
      <alignment horizontal="left" vertical="center"/>
    </xf>
    <xf numFmtId="0" fontId="7" fillId="0" borderId="43"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14" fillId="6" borderId="36" xfId="0" applyFont="1" applyFill="1" applyBorder="1" applyAlignment="1">
      <alignment horizontal="center" vertical="center" wrapText="1"/>
    </xf>
    <xf numFmtId="0" fontId="14" fillId="6" borderId="37"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4" fillId="6" borderId="40"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4" fillId="6" borderId="29"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13" fillId="0" borderId="20" xfId="3" applyNumberFormat="1" applyFont="1" applyBorder="1" applyAlignment="1" applyProtection="1">
      <alignment horizontal="center" vertical="center" wrapText="1"/>
    </xf>
    <xf numFmtId="0" fontId="13" fillId="0" borderId="46" xfId="3" applyNumberFormat="1" applyFont="1" applyBorder="1" applyAlignment="1" applyProtection="1">
      <alignment horizontal="center" vertical="center" wrapText="1"/>
    </xf>
    <xf numFmtId="0" fontId="13" fillId="0" borderId="22" xfId="3" applyNumberFormat="1" applyFont="1" applyBorder="1" applyAlignment="1" applyProtection="1">
      <alignment horizontal="center" vertical="center" wrapText="1"/>
    </xf>
    <xf numFmtId="49" fontId="11" fillId="0" borderId="23" xfId="0" applyNumberFormat="1" applyFont="1" applyBorder="1" applyAlignment="1">
      <alignment horizontal="center" vertical="center"/>
    </xf>
    <xf numFmtId="49" fontId="11" fillId="0" borderId="47" xfId="0" applyNumberFormat="1" applyFont="1" applyBorder="1" applyAlignment="1">
      <alignment horizontal="center" vertical="center"/>
    </xf>
    <xf numFmtId="49" fontId="11" fillId="0" borderId="48" xfId="0" applyNumberFormat="1" applyFont="1" applyBorder="1" applyAlignment="1">
      <alignment horizontal="center" vertical="center"/>
    </xf>
    <xf numFmtId="49" fontId="13" fillId="0" borderId="19" xfId="0" applyNumberFormat="1" applyFont="1" applyBorder="1" applyAlignment="1">
      <alignment horizontal="center" vertical="center"/>
    </xf>
    <xf numFmtId="49" fontId="13" fillId="0" borderId="44" xfId="0" applyNumberFormat="1" applyFont="1" applyBorder="1" applyAlignment="1">
      <alignment horizontal="center" vertical="center"/>
    </xf>
    <xf numFmtId="49" fontId="13" fillId="0" borderId="45" xfId="0" applyNumberFormat="1" applyFont="1" applyBorder="1" applyAlignment="1">
      <alignment horizontal="center" vertical="center"/>
    </xf>
    <xf numFmtId="49" fontId="13" fillId="0" borderId="20" xfId="0" applyNumberFormat="1" applyFont="1" applyBorder="1" applyAlignment="1">
      <alignment horizontal="center" vertical="center"/>
    </xf>
    <xf numFmtId="49" fontId="13" fillId="0" borderId="46" xfId="0" applyNumberFormat="1" applyFont="1" applyBorder="1" applyAlignment="1">
      <alignment horizontal="center" vertical="center"/>
    </xf>
    <xf numFmtId="0" fontId="13" fillId="0" borderId="20" xfId="3" applyNumberFormat="1" applyFont="1" applyBorder="1" applyAlignment="1" applyProtection="1">
      <alignment horizontal="center" vertical="center"/>
    </xf>
    <xf numFmtId="0" fontId="13" fillId="0" borderId="46" xfId="3" applyNumberFormat="1" applyFont="1" applyBorder="1" applyAlignment="1" applyProtection="1">
      <alignment horizontal="center" vertical="center"/>
    </xf>
    <xf numFmtId="49" fontId="11" fillId="0" borderId="24" xfId="0" applyNumberFormat="1" applyFont="1" applyBorder="1" applyAlignment="1">
      <alignment horizontal="center" vertical="center"/>
    </xf>
    <xf numFmtId="49" fontId="11" fillId="0" borderId="49" xfId="0" applyNumberFormat="1" applyFont="1" applyBorder="1" applyAlignment="1">
      <alignment horizontal="center" vertical="center"/>
    </xf>
    <xf numFmtId="49" fontId="11" fillId="0" borderId="50" xfId="0" applyNumberFormat="1" applyFont="1" applyBorder="1" applyAlignment="1">
      <alignment horizontal="center" vertical="center"/>
    </xf>
    <xf numFmtId="49" fontId="13" fillId="0" borderId="22" xfId="0" applyNumberFormat="1" applyFont="1" applyBorder="1" applyAlignment="1">
      <alignment horizontal="center" vertical="center"/>
    </xf>
    <xf numFmtId="49" fontId="13" fillId="0" borderId="52" xfId="0" applyNumberFormat="1" applyFont="1" applyBorder="1" applyAlignment="1">
      <alignment horizontal="center" vertical="center"/>
    </xf>
    <xf numFmtId="0" fontId="13" fillId="0" borderId="52" xfId="3" applyNumberFormat="1" applyFont="1" applyBorder="1" applyAlignment="1" applyProtection="1">
      <alignment horizontal="center" vertical="center"/>
    </xf>
    <xf numFmtId="0" fontId="13" fillId="0" borderId="22" xfId="3" applyNumberFormat="1" applyFont="1" applyBorder="1" applyAlignment="1" applyProtection="1">
      <alignment horizontal="center" vertical="center"/>
    </xf>
    <xf numFmtId="0" fontId="13" fillId="0" borderId="52" xfId="3" applyNumberFormat="1" applyFont="1" applyBorder="1" applyAlignment="1" applyProtection="1">
      <alignment horizontal="center" vertical="center" wrapText="1"/>
    </xf>
    <xf numFmtId="0" fontId="11" fillId="0" borderId="0" xfId="15" applyFont="1" applyAlignment="1">
      <alignment horizontal="left" vertical="center"/>
    </xf>
    <xf numFmtId="0" fontId="26" fillId="0" borderId="0" xfId="1" applyFont="1" applyAlignment="1" applyProtection="1">
      <alignment horizontal="left"/>
    </xf>
    <xf numFmtId="0" fontId="21" fillId="0" borderId="26" xfId="12" applyFont="1" applyBorder="1" applyAlignment="1" applyProtection="1">
      <alignment horizontal="left" vertical="center"/>
    </xf>
    <xf numFmtId="0" fontId="21" fillId="0" borderId="4" xfId="12" applyFont="1" applyBorder="1" applyAlignment="1" applyProtection="1">
      <alignment horizontal="left" vertical="center"/>
    </xf>
    <xf numFmtId="0" fontId="25" fillId="0" borderId="0" xfId="0" applyFont="1" applyAlignment="1">
      <alignment horizontal="center" vertical="center"/>
    </xf>
    <xf numFmtId="0" fontId="13" fillId="0" borderId="2" xfId="0" applyFont="1" applyBorder="1" applyAlignment="1">
      <alignment horizontal="center" vertical="center"/>
    </xf>
    <xf numFmtId="0" fontId="22" fillId="0" borderId="0" xfId="1" applyFont="1" applyAlignment="1" applyProtection="1">
      <alignment horizontal="left" vertical="center"/>
    </xf>
    <xf numFmtId="0" fontId="21" fillId="0" borderId="0" xfId="0" applyFont="1" applyAlignment="1">
      <alignment horizontal="left" vertical="center"/>
    </xf>
    <xf numFmtId="0" fontId="7"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1" applyFont="1" applyAlignment="1" applyProtection="1">
      <alignment horizontal="left"/>
    </xf>
  </cellXfs>
  <cellStyles count="20">
    <cellStyle name="BOM_Level_Below3 3" xfId="17"/>
    <cellStyle name="百分比 2" xfId="7"/>
    <cellStyle name="百分比 3" xfId="8"/>
    <cellStyle name="百分比 4" xfId="4"/>
    <cellStyle name="常规" xfId="0" builtinId="0"/>
    <cellStyle name="常规 2" xfId="6"/>
    <cellStyle name="常规 3" xfId="10"/>
    <cellStyle name="常规 4" xfId="11"/>
    <cellStyle name="常规 4 3" xfId="15"/>
    <cellStyle name="常规 5" xfId="1"/>
    <cellStyle name="常规 6" xfId="14"/>
    <cellStyle name="常规 74" xfId="12"/>
    <cellStyle name="常规 8" xfId="18"/>
    <cellStyle name="超链接" xfId="5"/>
    <cellStyle name="千位分隔" xfId="3" builtinId="3"/>
    <cellStyle name="千位分隔 2" xfId="13"/>
    <cellStyle name="千位分隔 3" xfId="9"/>
    <cellStyle name="千位分隔 4" xfId="2"/>
    <cellStyle name="千位分隔 5" xfId="19"/>
    <cellStyle name="样式 1" xfId="16"/>
  </cellStyles>
  <dxfs count="8">
    <dxf>
      <font>
        <sz val="11"/>
        <color rgb="FF9C0006"/>
      </font>
      <fill>
        <patternFill patternType="solid">
          <bgColor rgb="FFFFC7CE"/>
        </patternFill>
      </fill>
    </dxf>
    <dxf>
      <font>
        <sz val="11"/>
        <color rgb="FF9C0006"/>
      </font>
      <fill>
        <patternFill patternType="solid">
          <bgColor rgb="FFFFC7CE"/>
        </patternFill>
      </fill>
    </dxf>
    <dxf>
      <font>
        <sz val="11"/>
        <color rgb="FF9C0006"/>
      </font>
      <fill>
        <patternFill patternType="solid">
          <bgColor rgb="FFFFC7CE"/>
        </patternFill>
      </fill>
    </dxf>
    <dxf>
      <font>
        <sz val="11"/>
        <color rgb="FF9C0006"/>
      </font>
      <fill>
        <patternFill patternType="solid">
          <bgColor rgb="FFFFC7CE"/>
        </patternFill>
      </fill>
    </dxf>
    <dxf>
      <font>
        <sz val="11"/>
        <color rgb="FF9C0006"/>
      </font>
      <fill>
        <patternFill patternType="solid">
          <bgColor rgb="FFFFC7CE"/>
        </patternFill>
      </fill>
    </dxf>
    <dxf>
      <font>
        <sz val="11"/>
        <color rgb="FF9C0006"/>
      </font>
      <fill>
        <patternFill patternType="solid">
          <bgColor rgb="FFFFC7CE"/>
        </patternFill>
      </fill>
    </dxf>
    <dxf>
      <font>
        <sz val="11"/>
        <color rgb="FF9C0006"/>
      </font>
      <fill>
        <patternFill patternType="solid">
          <bgColor rgb="FFFFC7CE"/>
        </patternFill>
      </fill>
    </dxf>
    <dxf>
      <font>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pane ySplit="2" topLeftCell="A24" activePane="bottomLeft" state="frozen"/>
      <selection pane="bottomLeft" activeCell="C25" sqref="C25:C26"/>
    </sheetView>
  </sheetViews>
  <sheetFormatPr defaultRowHeight="29.15" customHeight="1" x14ac:dyDescent="0.25"/>
  <cols>
    <col min="1" max="1" width="2" customWidth="1"/>
    <col min="2" max="2" width="24.08984375" customWidth="1"/>
    <col min="3" max="3" width="62.90625" customWidth="1"/>
    <col min="4" max="4" width="31.08984375" customWidth="1"/>
    <col min="5" max="5" width="17.08984375" bestFit="1" customWidth="1"/>
  </cols>
  <sheetData>
    <row r="1" spans="1:5" s="50" customFormat="1" ht="21.9" customHeight="1" x14ac:dyDescent="0.25">
      <c r="A1" s="232" t="s">
        <v>255</v>
      </c>
      <c r="B1" s="232"/>
      <c r="C1" s="232"/>
      <c r="D1" s="232"/>
      <c r="E1" s="232"/>
    </row>
    <row r="2" spans="1:5" s="1" customFormat="1" ht="18.649999999999999" customHeight="1" x14ac:dyDescent="0.25">
      <c r="B2" s="1" t="s">
        <v>191</v>
      </c>
    </row>
    <row r="3" spans="1:5" s="1" customFormat="1" ht="23.15" customHeight="1" x14ac:dyDescent="0.25">
      <c r="B3" s="231" t="s">
        <v>218</v>
      </c>
      <c r="C3" s="231"/>
      <c r="D3" s="231"/>
      <c r="E3" s="231"/>
    </row>
    <row r="4" spans="1:5" s="1" customFormat="1" ht="18.649999999999999" customHeight="1" x14ac:dyDescent="0.25">
      <c r="B4" s="1" t="s">
        <v>244</v>
      </c>
      <c r="C4" s="40"/>
      <c r="D4" s="40"/>
      <c r="E4" s="40"/>
    </row>
    <row r="5" spans="1:5" ht="17.149999999999999" customHeight="1" x14ac:dyDescent="0.25">
      <c r="B5" s="1" t="s">
        <v>231</v>
      </c>
      <c r="C5" s="3"/>
    </row>
    <row r="6" spans="1:5" s="1" customFormat="1" ht="16.5" customHeight="1" x14ac:dyDescent="0.25">
      <c r="B6" s="1" t="s">
        <v>219</v>
      </c>
      <c r="D6" s="40"/>
      <c r="E6" s="40"/>
    </row>
    <row r="7" spans="1:5" s="1" customFormat="1" ht="27.9" customHeight="1" x14ac:dyDescent="0.25">
      <c r="B7" s="115" t="s">
        <v>220</v>
      </c>
      <c r="D7" s="40"/>
      <c r="E7" s="40"/>
    </row>
    <row r="8" spans="1:5" s="1" customFormat="1" ht="18.649999999999999" customHeight="1" x14ac:dyDescent="0.25">
      <c r="B8" s="1" t="s">
        <v>221</v>
      </c>
      <c r="D8" s="40"/>
      <c r="E8" s="40"/>
    </row>
    <row r="9" spans="1:5" s="1" customFormat="1" ht="18.649999999999999" customHeight="1" x14ac:dyDescent="0.25">
      <c r="B9" s="235" t="s">
        <v>245</v>
      </c>
      <c r="C9" s="235"/>
      <c r="D9" s="40"/>
      <c r="E9" s="40"/>
    </row>
    <row r="10" spans="1:5" s="1" customFormat="1" ht="18.649999999999999" customHeight="1" x14ac:dyDescent="0.25">
      <c r="B10" s="1" t="s">
        <v>246</v>
      </c>
      <c r="D10" s="40"/>
      <c r="E10" s="40"/>
    </row>
    <row r="11" spans="1:5" s="1" customFormat="1" ht="18.649999999999999" customHeight="1" x14ac:dyDescent="0.25">
      <c r="B11" s="1" t="s">
        <v>247</v>
      </c>
      <c r="D11" s="40"/>
      <c r="E11" s="40"/>
    </row>
    <row r="12" spans="1:5" s="1" customFormat="1" ht="18.649999999999999" customHeight="1" x14ac:dyDescent="0.25">
      <c r="B12" s="1" t="s">
        <v>248</v>
      </c>
      <c r="D12" s="40"/>
      <c r="E12" s="40"/>
    </row>
    <row r="13" spans="1:5" s="1" customFormat="1" ht="18.649999999999999" customHeight="1" x14ac:dyDescent="0.25">
      <c r="B13" s="1" t="s">
        <v>249</v>
      </c>
      <c r="D13" s="40"/>
      <c r="E13" s="40"/>
    </row>
    <row r="14" spans="1:5" s="1" customFormat="1" ht="18.649999999999999" customHeight="1" x14ac:dyDescent="0.25">
      <c r="B14" s="1" t="s">
        <v>250</v>
      </c>
      <c r="D14" s="40"/>
      <c r="E14" s="40"/>
    </row>
    <row r="15" spans="1:5" s="1" customFormat="1" ht="18.649999999999999" customHeight="1" x14ac:dyDescent="0.25">
      <c r="B15" s="115" t="s">
        <v>252</v>
      </c>
      <c r="D15" s="40"/>
      <c r="E15" s="40"/>
    </row>
    <row r="16" spans="1:5" ht="15" customHeight="1" x14ac:dyDescent="0.25"/>
    <row r="17" spans="1:5" ht="29.15" customHeight="1" x14ac:dyDescent="0.25">
      <c r="B17" s="107" t="s">
        <v>170</v>
      </c>
      <c r="C17" s="107" t="s">
        <v>169</v>
      </c>
      <c r="D17" s="107" t="s">
        <v>157</v>
      </c>
      <c r="E17" s="107" t="s">
        <v>159</v>
      </c>
    </row>
    <row r="18" spans="1:5" ht="29.15" customHeight="1" x14ac:dyDescent="0.25">
      <c r="A18" s="3"/>
      <c r="B18" s="6" t="s">
        <v>167</v>
      </c>
      <c r="C18" s="13" t="s">
        <v>165</v>
      </c>
      <c r="D18" s="6" t="s">
        <v>166</v>
      </c>
      <c r="E18" s="6" t="s">
        <v>168</v>
      </c>
    </row>
    <row r="19" spans="1:5" ht="29.15" customHeight="1" x14ac:dyDescent="0.25">
      <c r="A19" s="3"/>
      <c r="B19" s="6" t="s">
        <v>174</v>
      </c>
      <c r="C19" s="13" t="s">
        <v>192</v>
      </c>
      <c r="D19" s="6" t="s">
        <v>158</v>
      </c>
      <c r="E19" s="6" t="s">
        <v>179</v>
      </c>
    </row>
    <row r="20" spans="1:5" ht="29.15" customHeight="1" x14ac:dyDescent="0.25">
      <c r="A20" s="3"/>
      <c r="B20" s="6" t="s">
        <v>155</v>
      </c>
      <c r="C20" s="13" t="s">
        <v>193</v>
      </c>
      <c r="D20" s="6" t="s">
        <v>162</v>
      </c>
      <c r="E20" s="6" t="s">
        <v>179</v>
      </c>
    </row>
    <row r="21" spans="1:5" ht="29.15" customHeight="1" x14ac:dyDescent="0.25">
      <c r="A21" s="3"/>
      <c r="B21" s="6" t="s">
        <v>163</v>
      </c>
      <c r="C21" s="13" t="s">
        <v>195</v>
      </c>
      <c r="D21" s="6" t="s">
        <v>164</v>
      </c>
      <c r="E21" s="129" t="s">
        <v>258</v>
      </c>
    </row>
    <row r="22" spans="1:5" ht="29.15" customHeight="1" x14ac:dyDescent="0.25">
      <c r="A22" s="3"/>
      <c r="B22" s="6" t="s">
        <v>156</v>
      </c>
      <c r="C22" s="13" t="s">
        <v>161</v>
      </c>
      <c r="D22" s="7"/>
      <c r="E22" s="6" t="s">
        <v>168</v>
      </c>
    </row>
    <row r="23" spans="1:5" ht="29.15" customHeight="1" x14ac:dyDescent="0.25">
      <c r="B23" s="6" t="s">
        <v>146</v>
      </c>
      <c r="C23" s="13" t="s">
        <v>147</v>
      </c>
      <c r="D23" s="6" t="s">
        <v>160</v>
      </c>
      <c r="E23" s="6" t="s">
        <v>148</v>
      </c>
    </row>
    <row r="24" spans="1:5" ht="29.15" customHeight="1" x14ac:dyDescent="0.25">
      <c r="B24" s="6" t="s">
        <v>149</v>
      </c>
      <c r="C24" s="13" t="s">
        <v>175</v>
      </c>
      <c r="D24" s="6" t="s">
        <v>162</v>
      </c>
      <c r="E24" s="6" t="s">
        <v>179</v>
      </c>
    </row>
    <row r="25" spans="1:5" ht="29.15" customHeight="1" x14ac:dyDescent="0.25">
      <c r="B25" s="6" t="s">
        <v>150</v>
      </c>
      <c r="C25" s="233" t="s">
        <v>181</v>
      </c>
      <c r="D25" s="229" t="s">
        <v>180</v>
      </c>
      <c r="E25" s="229" t="s">
        <v>178</v>
      </c>
    </row>
    <row r="26" spans="1:5" ht="29.15" customHeight="1" x14ac:dyDescent="0.25">
      <c r="B26" s="6" t="s">
        <v>151</v>
      </c>
      <c r="C26" s="234"/>
      <c r="D26" s="230"/>
      <c r="E26" s="230"/>
    </row>
    <row r="27" spans="1:5" ht="29.15" customHeight="1" x14ac:dyDescent="0.25">
      <c r="B27" s="6" t="s">
        <v>153</v>
      </c>
      <c r="C27" s="13" t="s">
        <v>154</v>
      </c>
      <c r="D27" s="6" t="s">
        <v>162</v>
      </c>
      <c r="E27" s="6" t="s">
        <v>179</v>
      </c>
    </row>
    <row r="28" spans="1:5" ht="29.15" customHeight="1" x14ac:dyDescent="0.25">
      <c r="B28" s="6" t="s">
        <v>150</v>
      </c>
      <c r="C28" s="227" t="s">
        <v>152</v>
      </c>
      <c r="D28" s="229" t="s">
        <v>171</v>
      </c>
      <c r="E28" s="229" t="s">
        <v>259</v>
      </c>
    </row>
    <row r="29" spans="1:5" ht="29.15" customHeight="1" x14ac:dyDescent="0.25">
      <c r="B29" s="6" t="s">
        <v>151</v>
      </c>
      <c r="C29" s="228"/>
      <c r="D29" s="230"/>
      <c r="E29" s="230"/>
    </row>
    <row r="30" spans="1:5" ht="12" customHeight="1" x14ac:dyDescent="0.25">
      <c r="B30" s="10"/>
      <c r="C30" s="11"/>
      <c r="D30" s="11"/>
      <c r="E30" s="11"/>
    </row>
    <row r="31" spans="1:5" ht="29.15" customHeight="1" x14ac:dyDescent="0.25">
      <c r="B31" s="130" t="s">
        <v>253</v>
      </c>
    </row>
    <row r="32" spans="1:5" ht="29.15" customHeight="1" x14ac:dyDescent="0.25">
      <c r="B32" s="119" t="s">
        <v>104</v>
      </c>
      <c r="C32" s="119" t="s">
        <v>198</v>
      </c>
      <c r="D32" s="119" t="s">
        <v>235</v>
      </c>
      <c r="E32" s="120" t="s">
        <v>264</v>
      </c>
    </row>
    <row r="33" spans="2:5" ht="29.15" customHeight="1" x14ac:dyDescent="0.25">
      <c r="B33" s="121">
        <v>1</v>
      </c>
      <c r="C33" s="122" t="s">
        <v>260</v>
      </c>
      <c r="D33" s="123" t="s">
        <v>197</v>
      </c>
      <c r="E33" s="124"/>
    </row>
    <row r="34" spans="2:5" ht="29.15" customHeight="1" x14ac:dyDescent="0.25">
      <c r="B34" s="125">
        <v>2</v>
      </c>
      <c r="C34" s="21" t="s">
        <v>261</v>
      </c>
      <c r="D34" s="20" t="s">
        <v>236</v>
      </c>
      <c r="E34" s="15"/>
    </row>
    <row r="35" spans="2:5" ht="29.15" customHeight="1" x14ac:dyDescent="0.25">
      <c r="B35" s="126">
        <v>3</v>
      </c>
      <c r="C35" s="21" t="s">
        <v>262</v>
      </c>
      <c r="D35" s="20" t="s">
        <v>237</v>
      </c>
      <c r="E35" s="22"/>
    </row>
    <row r="36" spans="2:5" ht="29.15" customHeight="1" x14ac:dyDescent="0.25">
      <c r="B36" s="127">
        <v>4</v>
      </c>
      <c r="C36" s="18" t="s">
        <v>263</v>
      </c>
      <c r="D36" s="17" t="s">
        <v>265</v>
      </c>
      <c r="E36" s="19"/>
    </row>
  </sheetData>
  <mergeCells count="9">
    <mergeCell ref="C28:C29"/>
    <mergeCell ref="D28:D29"/>
    <mergeCell ref="E28:E29"/>
    <mergeCell ref="B3:E3"/>
    <mergeCell ref="A1:E1"/>
    <mergeCell ref="C25:C26"/>
    <mergeCell ref="D25:D26"/>
    <mergeCell ref="E25:E26"/>
    <mergeCell ref="B9:C9"/>
  </mergeCells>
  <phoneticPr fontId="6"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3"/>
  <sheetViews>
    <sheetView workbookViewId="0">
      <selection activeCell="M21" sqref="M21"/>
    </sheetView>
  </sheetViews>
  <sheetFormatPr defaultRowHeight="14" x14ac:dyDescent="0.25"/>
  <cols>
    <col min="1" max="1" width="5.08984375" bestFit="1" customWidth="1"/>
    <col min="2" max="2" width="10" customWidth="1"/>
    <col min="3" max="3" width="21.08984375" customWidth="1"/>
    <col min="4" max="4" width="11" customWidth="1"/>
    <col min="18" max="18" width="68.08984375" bestFit="1" customWidth="1"/>
    <col min="23" max="23" width="19.90625" bestFit="1" customWidth="1"/>
    <col min="25" max="25" width="19.90625" bestFit="1" customWidth="1"/>
  </cols>
  <sheetData>
    <row r="1" spans="1:36" ht="26.4" customHeight="1" x14ac:dyDescent="0.25">
      <c r="A1" s="293" t="s">
        <v>335</v>
      </c>
      <c r="B1" s="293"/>
      <c r="C1" s="293"/>
      <c r="D1" s="293"/>
      <c r="E1" s="293"/>
      <c r="F1" s="293"/>
      <c r="G1" s="293"/>
      <c r="H1" s="293"/>
      <c r="I1" s="293"/>
      <c r="J1" s="293"/>
      <c r="K1" s="293"/>
      <c r="L1" s="293"/>
      <c r="M1" s="293"/>
      <c r="N1" s="293"/>
      <c r="O1" s="293"/>
      <c r="P1" s="293"/>
      <c r="Q1" s="293"/>
      <c r="R1" s="293"/>
      <c r="T1" s="294" t="s">
        <v>145</v>
      </c>
      <c r="U1" s="295"/>
      <c r="V1" s="295"/>
      <c r="W1" s="295"/>
      <c r="X1" s="295"/>
      <c r="Y1" s="295"/>
      <c r="Z1" s="295"/>
      <c r="AA1" s="295"/>
      <c r="AB1" s="295"/>
      <c r="AC1" s="295"/>
      <c r="AD1" s="295"/>
      <c r="AE1" s="295"/>
      <c r="AF1" s="295"/>
      <c r="AG1" s="295"/>
      <c r="AH1" s="295"/>
      <c r="AI1" s="295"/>
      <c r="AJ1" s="295"/>
    </row>
    <row r="2" spans="1:36" ht="16.5" customHeight="1" x14ac:dyDescent="0.25">
      <c r="A2" s="128" t="s">
        <v>256</v>
      </c>
      <c r="B2" s="116"/>
      <c r="C2" s="128" t="s">
        <v>257</v>
      </c>
      <c r="D2" s="116"/>
      <c r="E2" s="116"/>
      <c r="F2" s="116"/>
      <c r="G2" s="116"/>
      <c r="H2" s="116"/>
      <c r="I2" s="116"/>
      <c r="J2" s="116"/>
      <c r="K2" s="116"/>
      <c r="L2" s="116"/>
      <c r="M2" s="116"/>
      <c r="N2" s="116"/>
      <c r="O2" s="116"/>
      <c r="P2" s="116"/>
      <c r="Q2" s="116"/>
      <c r="R2" s="116"/>
      <c r="T2" s="296"/>
      <c r="U2" s="296"/>
      <c r="V2" s="296"/>
      <c r="W2" s="296"/>
      <c r="X2" s="296"/>
      <c r="Y2" s="296"/>
      <c r="Z2" s="296"/>
      <c r="AA2" s="296"/>
      <c r="AB2" s="296"/>
      <c r="AC2" s="296"/>
      <c r="AD2" s="296"/>
      <c r="AE2" s="296"/>
      <c r="AF2" s="296"/>
      <c r="AG2" s="296"/>
      <c r="AH2" s="296"/>
      <c r="AI2" s="296"/>
      <c r="AJ2" s="296"/>
    </row>
    <row r="3" spans="1:36" s="112" customFormat="1" ht="15" x14ac:dyDescent="0.25">
      <c r="A3" s="107" t="s">
        <v>104</v>
      </c>
      <c r="B3" s="105" t="s">
        <v>47</v>
      </c>
      <c r="C3" s="105" t="s">
        <v>48</v>
      </c>
      <c r="D3" s="107" t="s">
        <v>112</v>
      </c>
      <c r="E3" s="107" t="s">
        <v>113</v>
      </c>
      <c r="F3" s="107" t="s">
        <v>114</v>
      </c>
      <c r="G3" s="107" t="s">
        <v>12</v>
      </c>
      <c r="H3" s="107" t="s">
        <v>13</v>
      </c>
      <c r="I3" s="107" t="s">
        <v>14</v>
      </c>
      <c r="J3" s="107" t="s">
        <v>15</v>
      </c>
      <c r="K3" s="107" t="s">
        <v>16</v>
      </c>
      <c r="L3" s="107" t="s">
        <v>17</v>
      </c>
      <c r="M3" s="107" t="s">
        <v>18</v>
      </c>
      <c r="N3" s="107" t="s">
        <v>19</v>
      </c>
      <c r="O3" s="107" t="s">
        <v>20</v>
      </c>
      <c r="P3" s="107" t="s">
        <v>21</v>
      </c>
      <c r="Q3" s="107" t="s">
        <v>115</v>
      </c>
      <c r="R3" s="107" t="s">
        <v>105</v>
      </c>
    </row>
    <row r="4" spans="1:36" s="91" customFormat="1" ht="15.65" customHeight="1" x14ac:dyDescent="0.25">
      <c r="A4" s="87">
        <v>1</v>
      </c>
      <c r="B4" s="88" t="s">
        <v>67</v>
      </c>
      <c r="C4" s="88" t="s">
        <v>68</v>
      </c>
      <c r="D4" s="89"/>
      <c r="E4" s="89"/>
      <c r="F4" s="89"/>
      <c r="G4" s="89"/>
      <c r="H4" s="89">
        <v>1000</v>
      </c>
      <c r="I4" s="89">
        <v>1000</v>
      </c>
      <c r="J4" s="89">
        <v>500</v>
      </c>
      <c r="K4" s="89">
        <v>500</v>
      </c>
      <c r="L4" s="89">
        <v>1000</v>
      </c>
      <c r="M4" s="89"/>
      <c r="N4" s="89"/>
      <c r="O4" s="89"/>
      <c r="P4" s="89"/>
      <c r="Q4" s="89">
        <f>SUM(E4:P4)</f>
        <v>4000</v>
      </c>
      <c r="R4" s="90" t="s">
        <v>106</v>
      </c>
    </row>
    <row r="5" spans="1:36" s="91" customFormat="1" ht="16.5" customHeight="1" x14ac:dyDescent="0.25">
      <c r="A5" s="92">
        <v>2</v>
      </c>
      <c r="B5" s="93" t="s">
        <v>69</v>
      </c>
      <c r="C5" s="93" t="s">
        <v>70</v>
      </c>
      <c r="D5" s="94"/>
      <c r="E5" s="94"/>
      <c r="F5" s="94"/>
      <c r="G5" s="94"/>
      <c r="H5" s="94"/>
      <c r="I5" s="94"/>
      <c r="J5" s="94"/>
      <c r="K5" s="94"/>
      <c r="L5" s="94"/>
      <c r="M5" s="94"/>
      <c r="N5" s="94"/>
      <c r="O5" s="94"/>
      <c r="P5" s="94"/>
      <c r="Q5" s="94">
        <f t="shared" ref="Q5:Q17" si="0">SUM(E5:P5)</f>
        <v>0</v>
      </c>
      <c r="R5" s="95" t="s">
        <v>107</v>
      </c>
    </row>
    <row r="6" spans="1:36" s="91" customFormat="1" ht="16.5" customHeight="1" x14ac:dyDescent="0.25">
      <c r="A6" s="92">
        <v>3</v>
      </c>
      <c r="B6" s="96" t="s">
        <v>71</v>
      </c>
      <c r="C6" s="96" t="s">
        <v>72</v>
      </c>
      <c r="D6" s="94"/>
      <c r="E6" s="94"/>
      <c r="F6" s="94"/>
      <c r="G6" s="94"/>
      <c r="H6" s="94">
        <v>1000</v>
      </c>
      <c r="I6" s="94">
        <v>1000</v>
      </c>
      <c r="J6" s="94">
        <v>1000</v>
      </c>
      <c r="K6" s="94">
        <v>1000</v>
      </c>
      <c r="L6" s="94">
        <v>1000</v>
      </c>
      <c r="M6" s="94"/>
      <c r="N6" s="94"/>
      <c r="O6" s="94"/>
      <c r="P6" s="94"/>
      <c r="Q6" s="94">
        <f t="shared" si="0"/>
        <v>5000</v>
      </c>
      <c r="R6" s="97" t="s">
        <v>108</v>
      </c>
      <c r="W6" s="98" t="s">
        <v>101</v>
      </c>
      <c r="Y6" s="91" t="s">
        <v>72</v>
      </c>
    </row>
    <row r="7" spans="1:36" s="91" customFormat="1" ht="16.5" customHeight="1" x14ac:dyDescent="0.25">
      <c r="A7" s="92">
        <v>4</v>
      </c>
      <c r="B7" s="96" t="s">
        <v>73</v>
      </c>
      <c r="C7" s="96" t="s">
        <v>74</v>
      </c>
      <c r="D7" s="94"/>
      <c r="E7" s="94"/>
      <c r="F7" s="94"/>
      <c r="G7" s="94"/>
      <c r="H7" s="94"/>
      <c r="I7" s="94"/>
      <c r="J7" s="94"/>
      <c r="K7" s="94"/>
      <c r="L7" s="94"/>
      <c r="M7" s="94"/>
      <c r="N7" s="94"/>
      <c r="O7" s="94"/>
      <c r="P7" s="94"/>
      <c r="Q7" s="94">
        <f t="shared" si="0"/>
        <v>0</v>
      </c>
      <c r="R7" s="99" t="s">
        <v>60</v>
      </c>
      <c r="W7" s="100" t="s">
        <v>98</v>
      </c>
      <c r="Y7" s="91" t="s">
        <v>87</v>
      </c>
    </row>
    <row r="8" spans="1:36" s="91" customFormat="1" ht="16.5" customHeight="1" x14ac:dyDescent="0.25">
      <c r="A8" s="92">
        <v>5</v>
      </c>
      <c r="B8" s="96" t="s">
        <v>75</v>
      </c>
      <c r="C8" s="96" t="s">
        <v>76</v>
      </c>
      <c r="D8" s="94"/>
      <c r="E8" s="94">
        <v>5000</v>
      </c>
      <c r="F8" s="94">
        <v>5000</v>
      </c>
      <c r="G8" s="94">
        <v>8000</v>
      </c>
      <c r="H8" s="94">
        <v>2000</v>
      </c>
      <c r="I8" s="94">
        <v>2000</v>
      </c>
      <c r="J8" s="94">
        <v>2000</v>
      </c>
      <c r="K8" s="94"/>
      <c r="L8" s="94"/>
      <c r="M8" s="94"/>
      <c r="N8" s="94"/>
      <c r="O8" s="94"/>
      <c r="P8" s="94"/>
      <c r="Q8" s="94">
        <f t="shared" si="0"/>
        <v>24000</v>
      </c>
      <c r="R8" s="99" t="s">
        <v>111</v>
      </c>
      <c r="W8" s="100" t="s">
        <v>100</v>
      </c>
      <c r="Y8" s="91" t="s">
        <v>88</v>
      </c>
    </row>
    <row r="9" spans="1:36" s="91" customFormat="1" ht="16.5" customHeight="1" x14ac:dyDescent="0.25">
      <c r="A9" s="92">
        <v>6</v>
      </c>
      <c r="B9" s="93" t="s">
        <v>77</v>
      </c>
      <c r="C9" s="93" t="s">
        <v>78</v>
      </c>
      <c r="D9" s="94"/>
      <c r="E9" s="94"/>
      <c r="F9" s="94"/>
      <c r="G9" s="94"/>
      <c r="H9" s="94"/>
      <c r="I9" s="94"/>
      <c r="J9" s="94"/>
      <c r="K9" s="94"/>
      <c r="L9" s="94"/>
      <c r="M9" s="94"/>
      <c r="N9" s="94"/>
      <c r="O9" s="94"/>
      <c r="P9" s="94"/>
      <c r="Q9" s="94">
        <f t="shared" si="0"/>
        <v>0</v>
      </c>
      <c r="R9" s="97" t="s">
        <v>196</v>
      </c>
      <c r="W9" s="100" t="s">
        <v>96</v>
      </c>
      <c r="Y9" s="91" t="s">
        <v>91</v>
      </c>
    </row>
    <row r="10" spans="1:36" s="91" customFormat="1" ht="16.5" customHeight="1" x14ac:dyDescent="0.25">
      <c r="A10" s="92">
        <v>7</v>
      </c>
      <c r="B10" s="96" t="s">
        <v>79</v>
      </c>
      <c r="C10" s="96" t="s">
        <v>80</v>
      </c>
      <c r="D10" s="94"/>
      <c r="E10" s="94"/>
      <c r="F10" s="94"/>
      <c r="G10" s="94"/>
      <c r="H10" s="94">
        <v>10000</v>
      </c>
      <c r="I10" s="94">
        <v>10000</v>
      </c>
      <c r="J10" s="94">
        <v>10000</v>
      </c>
      <c r="K10" s="94">
        <v>10000</v>
      </c>
      <c r="L10" s="94">
        <v>10000</v>
      </c>
      <c r="M10" s="94">
        <v>10000</v>
      </c>
      <c r="N10" s="94">
        <v>100000</v>
      </c>
      <c r="O10" s="94"/>
      <c r="P10" s="94"/>
      <c r="Q10" s="94">
        <f t="shared" si="0"/>
        <v>160000</v>
      </c>
      <c r="R10" s="99" t="s">
        <v>61</v>
      </c>
      <c r="W10" s="100" t="s">
        <v>94</v>
      </c>
      <c r="Y10" s="91" t="s">
        <v>90</v>
      </c>
    </row>
    <row r="11" spans="1:36" s="91" customFormat="1" ht="16.5" customHeight="1" x14ac:dyDescent="0.25">
      <c r="A11" s="92">
        <v>8</v>
      </c>
      <c r="B11" s="93" t="s">
        <v>81</v>
      </c>
      <c r="C11" s="93" t="s">
        <v>82</v>
      </c>
      <c r="D11" s="94"/>
      <c r="E11" s="94"/>
      <c r="F11" s="94"/>
      <c r="G11" s="94"/>
      <c r="H11" s="94"/>
      <c r="I11" s="94"/>
      <c r="J11" s="94"/>
      <c r="K11" s="94"/>
      <c r="L11" s="94"/>
      <c r="M11" s="94"/>
      <c r="N11" s="94"/>
      <c r="O11" s="94"/>
      <c r="P11" s="94"/>
      <c r="Q11" s="94">
        <f t="shared" si="0"/>
        <v>0</v>
      </c>
      <c r="R11" s="97" t="s">
        <v>110</v>
      </c>
      <c r="W11" s="100" t="s">
        <v>93</v>
      </c>
      <c r="Y11" s="91" t="s">
        <v>89</v>
      </c>
    </row>
    <row r="12" spans="1:36" s="91" customFormat="1" ht="16.5" customHeight="1" x14ac:dyDescent="0.25">
      <c r="A12" s="92">
        <v>9</v>
      </c>
      <c r="B12" s="96" t="s">
        <v>83</v>
      </c>
      <c r="C12" s="96" t="s">
        <v>84</v>
      </c>
      <c r="D12" s="94"/>
      <c r="E12" s="94"/>
      <c r="F12" s="94"/>
      <c r="G12" s="94"/>
      <c r="H12" s="94">
        <v>100000</v>
      </c>
      <c r="I12" s="94">
        <v>140000</v>
      </c>
      <c r="J12" s="94"/>
      <c r="K12" s="94"/>
      <c r="L12" s="94"/>
      <c r="M12" s="94"/>
      <c r="N12" s="94"/>
      <c r="O12" s="94"/>
      <c r="P12" s="94"/>
      <c r="Q12" s="94">
        <f t="shared" si="0"/>
        <v>240000</v>
      </c>
      <c r="R12" s="97" t="s">
        <v>238</v>
      </c>
      <c r="W12" s="100" t="s">
        <v>82</v>
      </c>
      <c r="Y12" s="91" t="s">
        <v>92</v>
      </c>
    </row>
    <row r="13" spans="1:36" s="91" customFormat="1" ht="16.5" customHeight="1" x14ac:dyDescent="0.25">
      <c r="A13" s="92">
        <v>10</v>
      </c>
      <c r="B13" s="93" t="s">
        <v>85</v>
      </c>
      <c r="C13" s="93" t="s">
        <v>86</v>
      </c>
      <c r="D13" s="94"/>
      <c r="E13" s="94"/>
      <c r="F13" s="94"/>
      <c r="G13" s="94"/>
      <c r="H13" s="94"/>
      <c r="I13" s="94"/>
      <c r="J13" s="94"/>
      <c r="K13" s="94"/>
      <c r="L13" s="94"/>
      <c r="M13" s="94"/>
      <c r="N13" s="94"/>
      <c r="O13" s="94"/>
      <c r="P13" s="94"/>
      <c r="Q13" s="94">
        <f t="shared" si="0"/>
        <v>0</v>
      </c>
      <c r="R13" s="95" t="s">
        <v>109</v>
      </c>
      <c r="W13" s="100" t="s">
        <v>78</v>
      </c>
      <c r="Y13" s="91" t="s">
        <v>96</v>
      </c>
    </row>
    <row r="14" spans="1:36" s="91" customFormat="1" ht="16.5" customHeight="1" x14ac:dyDescent="0.25">
      <c r="A14" s="92">
        <v>11</v>
      </c>
      <c r="B14" s="96" t="s">
        <v>95</v>
      </c>
      <c r="C14" s="96" t="s">
        <v>96</v>
      </c>
      <c r="D14" s="94"/>
      <c r="E14" s="94"/>
      <c r="F14" s="94"/>
      <c r="G14" s="94">
        <v>3000</v>
      </c>
      <c r="H14" s="94">
        <v>3000</v>
      </c>
      <c r="I14" s="94">
        <v>2000</v>
      </c>
      <c r="J14" s="94"/>
      <c r="K14" s="94"/>
      <c r="L14" s="94"/>
      <c r="M14" s="94"/>
      <c r="N14" s="94"/>
      <c r="O14" s="94"/>
      <c r="P14" s="94"/>
      <c r="Q14" s="94">
        <f t="shared" si="0"/>
        <v>8000</v>
      </c>
      <c r="R14" s="99" t="s">
        <v>239</v>
      </c>
      <c r="W14" s="100" t="s">
        <v>74</v>
      </c>
      <c r="Y14" s="91" t="s">
        <v>98</v>
      </c>
    </row>
    <row r="15" spans="1:36" s="91" customFormat="1" ht="16.5" customHeight="1" x14ac:dyDescent="0.25">
      <c r="A15" s="92">
        <v>12</v>
      </c>
      <c r="B15" s="96" t="s">
        <v>97</v>
      </c>
      <c r="C15" s="96" t="s">
        <v>98</v>
      </c>
      <c r="D15" s="94"/>
      <c r="E15" s="94"/>
      <c r="F15" s="94">
        <v>2000</v>
      </c>
      <c r="G15" s="94">
        <v>2000</v>
      </c>
      <c r="H15" s="94">
        <v>2000</v>
      </c>
      <c r="I15" s="94">
        <v>2000</v>
      </c>
      <c r="J15" s="94"/>
      <c r="K15" s="94"/>
      <c r="L15" s="94"/>
      <c r="M15" s="94"/>
      <c r="N15" s="94"/>
      <c r="O15" s="94"/>
      <c r="P15" s="94"/>
      <c r="Q15" s="94">
        <f t="shared" si="0"/>
        <v>8000</v>
      </c>
      <c r="R15" s="99" t="s">
        <v>240</v>
      </c>
      <c r="W15" s="100" t="s">
        <v>86</v>
      </c>
      <c r="Y15" s="91" t="s">
        <v>80</v>
      </c>
    </row>
    <row r="16" spans="1:36" s="91" customFormat="1" ht="16.5" customHeight="1" x14ac:dyDescent="0.25">
      <c r="A16" s="92">
        <v>13</v>
      </c>
      <c r="B16" s="93" t="s">
        <v>99</v>
      </c>
      <c r="C16" s="93" t="s">
        <v>100</v>
      </c>
      <c r="D16" s="94"/>
      <c r="E16" s="94"/>
      <c r="F16" s="94"/>
      <c r="G16" s="94"/>
      <c r="H16" s="94"/>
      <c r="I16" s="94"/>
      <c r="J16" s="94"/>
      <c r="K16" s="94"/>
      <c r="L16" s="94"/>
      <c r="M16" s="94"/>
      <c r="N16" s="94"/>
      <c r="O16" s="94"/>
      <c r="P16" s="94"/>
      <c r="Q16" s="94">
        <f t="shared" si="0"/>
        <v>0</v>
      </c>
      <c r="R16" s="99" t="s">
        <v>241</v>
      </c>
      <c r="W16" s="100" t="s">
        <v>76</v>
      </c>
      <c r="Y16" s="91" t="s">
        <v>96</v>
      </c>
    </row>
    <row r="17" spans="1:25" s="91" customFormat="1" ht="16.5" customHeight="1" x14ac:dyDescent="0.25">
      <c r="A17" s="92">
        <v>14</v>
      </c>
      <c r="B17" s="96" t="s">
        <v>102</v>
      </c>
      <c r="C17" s="96" t="s">
        <v>103</v>
      </c>
      <c r="D17" s="94"/>
      <c r="E17" s="94"/>
      <c r="F17" s="94"/>
      <c r="G17" s="94"/>
      <c r="H17" s="94"/>
      <c r="I17" s="94"/>
      <c r="J17" s="94">
        <v>5000</v>
      </c>
      <c r="K17" s="94">
        <v>5000</v>
      </c>
      <c r="L17" s="94">
        <v>5000</v>
      </c>
      <c r="M17" s="94">
        <v>5000</v>
      </c>
      <c r="N17" s="94"/>
      <c r="O17" s="94"/>
      <c r="P17" s="94"/>
      <c r="Q17" s="94">
        <f t="shared" si="0"/>
        <v>20000</v>
      </c>
      <c r="R17" s="95" t="s">
        <v>242</v>
      </c>
      <c r="W17" s="100" t="s">
        <v>68</v>
      </c>
      <c r="Y17" s="91" t="s">
        <v>93</v>
      </c>
    </row>
    <row r="18" spans="1:25" s="91" customFormat="1" ht="16.5" customHeight="1" x14ac:dyDescent="0.25">
      <c r="A18" s="101"/>
      <c r="B18" s="102"/>
      <c r="C18" s="102"/>
      <c r="D18" s="103"/>
      <c r="E18" s="103"/>
      <c r="F18" s="103"/>
      <c r="G18" s="103"/>
      <c r="H18" s="103"/>
      <c r="I18" s="103"/>
      <c r="J18" s="103"/>
      <c r="K18" s="103"/>
      <c r="L18" s="103"/>
      <c r="M18" s="103"/>
      <c r="N18" s="103"/>
      <c r="O18" s="103"/>
      <c r="P18" s="103"/>
      <c r="Q18" s="103"/>
      <c r="R18" s="104"/>
    </row>
    <row r="19" spans="1:25" s="2" customFormat="1" ht="16.5" customHeight="1" x14ac:dyDescent="0.4">
      <c r="A19" s="16" t="s">
        <v>144</v>
      </c>
      <c r="B19" s="18"/>
      <c r="C19" s="82"/>
      <c r="D19" s="83"/>
      <c r="E19" s="83"/>
      <c r="F19" s="83"/>
      <c r="G19" s="83"/>
      <c r="H19" s="83"/>
      <c r="I19" s="83"/>
      <c r="J19" s="83"/>
      <c r="K19" s="83"/>
      <c r="L19" s="83"/>
      <c r="M19" s="83"/>
      <c r="N19" s="83"/>
      <c r="O19" s="83"/>
      <c r="P19" s="83"/>
      <c r="Q19" s="83"/>
      <c r="R19" s="84"/>
    </row>
    <row r="20" spans="1:25" s="2" customFormat="1" ht="16.5" customHeight="1" x14ac:dyDescent="0.25">
      <c r="A20" s="3" t="s">
        <v>115</v>
      </c>
      <c r="B20"/>
      <c r="C20"/>
      <c r="E20" s="2">
        <f t="shared" ref="E20:P20" si="1">SUM(E4:E19)</f>
        <v>5000</v>
      </c>
      <c r="F20" s="2">
        <f t="shared" si="1"/>
        <v>7000</v>
      </c>
      <c r="G20" s="2">
        <f t="shared" si="1"/>
        <v>13000</v>
      </c>
      <c r="H20" s="2">
        <f t="shared" si="1"/>
        <v>119000</v>
      </c>
      <c r="I20" s="2">
        <f t="shared" si="1"/>
        <v>158000</v>
      </c>
      <c r="J20" s="2">
        <f t="shared" si="1"/>
        <v>18500</v>
      </c>
      <c r="K20" s="2">
        <f t="shared" si="1"/>
        <v>16500</v>
      </c>
      <c r="L20" s="2">
        <f t="shared" si="1"/>
        <v>17000</v>
      </c>
      <c r="M20" s="2">
        <f t="shared" si="1"/>
        <v>15000</v>
      </c>
      <c r="N20" s="2">
        <f t="shared" si="1"/>
        <v>100000</v>
      </c>
      <c r="O20" s="2">
        <f t="shared" si="1"/>
        <v>0</v>
      </c>
      <c r="P20" s="2">
        <f t="shared" si="1"/>
        <v>0</v>
      </c>
      <c r="Q20" s="2">
        <f>SUM(E20:P20)</f>
        <v>469000</v>
      </c>
      <c r="Y20" s="2" t="s">
        <v>92</v>
      </c>
    </row>
    <row r="21" spans="1:25" s="2" customFormat="1" ht="16.5" customHeight="1" x14ac:dyDescent="0.25">
      <c r="A21"/>
      <c r="B21"/>
      <c r="C21"/>
    </row>
    <row r="22" spans="1:25" s="2" customFormat="1" ht="16.5" customHeight="1" x14ac:dyDescent="0.4">
      <c r="A22"/>
      <c r="B22"/>
      <c r="C22" s="297" t="s">
        <v>243</v>
      </c>
      <c r="D22" s="297"/>
      <c r="E22" s="297"/>
      <c r="F22" s="297"/>
      <c r="G22" s="297"/>
      <c r="H22" s="297"/>
    </row>
    <row r="23" spans="1:25" s="2" customFormat="1" ht="16.5" customHeight="1" x14ac:dyDescent="0.25">
      <c r="A23"/>
      <c r="B23"/>
      <c r="C23"/>
    </row>
  </sheetData>
  <mergeCells count="3">
    <mergeCell ref="A1:R1"/>
    <mergeCell ref="T1:AJ2"/>
    <mergeCell ref="C22:H22"/>
  </mergeCells>
  <phoneticPr fontId="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3"/>
  <sheetViews>
    <sheetView workbookViewId="0">
      <selection activeCell="O18" sqref="O18"/>
    </sheetView>
  </sheetViews>
  <sheetFormatPr defaultRowHeight="14" x14ac:dyDescent="0.25"/>
  <cols>
    <col min="1" max="1" width="5.08984375" bestFit="1" customWidth="1"/>
    <col min="2" max="2" width="10" customWidth="1"/>
    <col min="3" max="3" width="21.08984375" customWidth="1"/>
    <col min="4" max="4" width="11" customWidth="1"/>
    <col min="18" max="18" width="68.08984375" bestFit="1" customWidth="1"/>
    <col min="23" max="23" width="19.90625" bestFit="1" customWidth="1"/>
    <col min="25" max="25" width="19.90625" bestFit="1" customWidth="1"/>
  </cols>
  <sheetData>
    <row r="1" spans="1:36" ht="26.4" customHeight="1" x14ac:dyDescent="0.25">
      <c r="A1" s="293" t="s">
        <v>335</v>
      </c>
      <c r="B1" s="293"/>
      <c r="C1" s="293"/>
      <c r="D1" s="293"/>
      <c r="E1" s="293"/>
      <c r="F1" s="293"/>
      <c r="G1" s="293"/>
      <c r="H1" s="293"/>
      <c r="I1" s="293"/>
      <c r="J1" s="293"/>
      <c r="K1" s="293"/>
      <c r="L1" s="293"/>
      <c r="M1" s="293"/>
      <c r="N1" s="293"/>
      <c r="O1" s="293"/>
      <c r="P1" s="293"/>
      <c r="Q1" s="293"/>
      <c r="R1" s="293"/>
      <c r="T1" s="294" t="s">
        <v>145</v>
      </c>
      <c r="U1" s="295"/>
      <c r="V1" s="295"/>
      <c r="W1" s="295"/>
      <c r="X1" s="295"/>
      <c r="Y1" s="295"/>
      <c r="Z1" s="295"/>
      <c r="AA1" s="295"/>
      <c r="AB1" s="295"/>
      <c r="AC1" s="295"/>
      <c r="AD1" s="295"/>
      <c r="AE1" s="295"/>
      <c r="AF1" s="295"/>
      <c r="AG1" s="295"/>
      <c r="AH1" s="295"/>
      <c r="AI1" s="295"/>
      <c r="AJ1" s="295"/>
    </row>
    <row r="2" spans="1:36" ht="16.5" customHeight="1" x14ac:dyDescent="0.25">
      <c r="A2" s="128" t="s">
        <v>256</v>
      </c>
      <c r="B2" s="116"/>
      <c r="C2" s="128" t="s">
        <v>257</v>
      </c>
      <c r="D2" s="116"/>
      <c r="E2" s="116"/>
      <c r="F2" s="116"/>
      <c r="G2" s="116"/>
      <c r="H2" s="116"/>
      <c r="I2" s="116"/>
      <c r="J2" s="116"/>
      <c r="K2" s="116"/>
      <c r="L2" s="116"/>
      <c r="M2" s="116"/>
      <c r="N2" s="116"/>
      <c r="O2" s="116"/>
      <c r="P2" s="116"/>
      <c r="Q2" s="116"/>
      <c r="R2" s="116"/>
      <c r="T2" s="296"/>
      <c r="U2" s="296"/>
      <c r="V2" s="296"/>
      <c r="W2" s="296"/>
      <c r="X2" s="296"/>
      <c r="Y2" s="296"/>
      <c r="Z2" s="296"/>
      <c r="AA2" s="296"/>
      <c r="AB2" s="296"/>
      <c r="AC2" s="296"/>
      <c r="AD2" s="296"/>
      <c r="AE2" s="296"/>
      <c r="AF2" s="296"/>
      <c r="AG2" s="296"/>
      <c r="AH2" s="296"/>
      <c r="AI2" s="296"/>
      <c r="AJ2" s="296"/>
    </row>
    <row r="3" spans="1:36" s="112" customFormat="1" ht="15" x14ac:dyDescent="0.25">
      <c r="A3" s="107" t="s">
        <v>104</v>
      </c>
      <c r="B3" s="105" t="s">
        <v>47</v>
      </c>
      <c r="C3" s="105" t="s">
        <v>48</v>
      </c>
      <c r="D3" s="107" t="s">
        <v>112</v>
      </c>
      <c r="E3" s="107" t="s">
        <v>113</v>
      </c>
      <c r="F3" s="107" t="s">
        <v>114</v>
      </c>
      <c r="G3" s="107" t="s">
        <v>12</v>
      </c>
      <c r="H3" s="107" t="s">
        <v>13</v>
      </c>
      <c r="I3" s="107" t="s">
        <v>14</v>
      </c>
      <c r="J3" s="107" t="s">
        <v>15</v>
      </c>
      <c r="K3" s="107" t="s">
        <v>16</v>
      </c>
      <c r="L3" s="107" t="s">
        <v>17</v>
      </c>
      <c r="M3" s="107" t="s">
        <v>18</v>
      </c>
      <c r="N3" s="107" t="s">
        <v>19</v>
      </c>
      <c r="O3" s="107" t="s">
        <v>20</v>
      </c>
      <c r="P3" s="107" t="s">
        <v>21</v>
      </c>
      <c r="Q3" s="107" t="s">
        <v>115</v>
      </c>
      <c r="R3" s="107" t="s">
        <v>105</v>
      </c>
    </row>
    <row r="4" spans="1:36" s="91" customFormat="1" ht="15.65" customHeight="1" x14ac:dyDescent="0.25">
      <c r="A4" s="87">
        <v>1</v>
      </c>
      <c r="B4" s="88" t="s">
        <v>67</v>
      </c>
      <c r="C4" s="88" t="s">
        <v>68</v>
      </c>
      <c r="D4" s="89"/>
      <c r="E4" s="89"/>
      <c r="F4" s="89"/>
      <c r="G4" s="89"/>
      <c r="H4" s="89">
        <v>1000</v>
      </c>
      <c r="I4" s="89">
        <v>1000</v>
      </c>
      <c r="J4" s="89">
        <v>500</v>
      </c>
      <c r="K4" s="89">
        <v>500</v>
      </c>
      <c r="L4" s="89">
        <v>1000</v>
      </c>
      <c r="M4" s="89">
        <v>1000</v>
      </c>
      <c r="N4" s="89">
        <v>1000</v>
      </c>
      <c r="O4" s="89">
        <v>1000</v>
      </c>
      <c r="P4" s="89">
        <v>1000</v>
      </c>
      <c r="Q4" s="89">
        <f>SUM(E4:P4)</f>
        <v>8000</v>
      </c>
      <c r="R4" s="90" t="s">
        <v>106</v>
      </c>
    </row>
    <row r="5" spans="1:36" s="91" customFormat="1" ht="16.5" customHeight="1" x14ac:dyDescent="0.25">
      <c r="A5" s="92">
        <v>2</v>
      </c>
      <c r="B5" s="93" t="s">
        <v>69</v>
      </c>
      <c r="C5" s="93" t="s">
        <v>70</v>
      </c>
      <c r="D5" s="94"/>
      <c r="E5" s="94"/>
      <c r="F5" s="94"/>
      <c r="G5" s="94"/>
      <c r="H5" s="94"/>
      <c r="I5" s="94"/>
      <c r="J5" s="94"/>
      <c r="K5" s="94"/>
      <c r="L5" s="94"/>
      <c r="M5" s="94"/>
      <c r="N5" s="94"/>
      <c r="O5" s="94"/>
      <c r="P5" s="94"/>
      <c r="Q5" s="94">
        <f t="shared" ref="Q5:Q17" si="0">SUM(E5:P5)</f>
        <v>0</v>
      </c>
      <c r="R5" s="95" t="s">
        <v>107</v>
      </c>
    </row>
    <row r="6" spans="1:36" s="91" customFormat="1" ht="16.5" customHeight="1" x14ac:dyDescent="0.25">
      <c r="A6" s="92">
        <v>3</v>
      </c>
      <c r="B6" s="96" t="s">
        <v>71</v>
      </c>
      <c r="C6" s="96" t="s">
        <v>72</v>
      </c>
      <c r="D6" s="94"/>
      <c r="E6" s="94"/>
      <c r="F6" s="94"/>
      <c r="G6" s="94"/>
      <c r="H6" s="94">
        <v>1000</v>
      </c>
      <c r="I6" s="94">
        <v>1000</v>
      </c>
      <c r="J6" s="94">
        <v>1000</v>
      </c>
      <c r="K6" s="94">
        <v>1000</v>
      </c>
      <c r="L6" s="94">
        <v>1000</v>
      </c>
      <c r="M6" s="94">
        <v>1000</v>
      </c>
      <c r="N6" s="94">
        <v>1000</v>
      </c>
      <c r="O6" s="94">
        <v>1000</v>
      </c>
      <c r="P6" s="94">
        <v>1000</v>
      </c>
      <c r="Q6" s="94">
        <f t="shared" si="0"/>
        <v>9000</v>
      </c>
      <c r="R6" s="97" t="s">
        <v>108</v>
      </c>
      <c r="W6" s="98" t="s">
        <v>101</v>
      </c>
      <c r="Y6" s="91" t="s">
        <v>72</v>
      </c>
    </row>
    <row r="7" spans="1:36" s="91" customFormat="1" ht="16.5" customHeight="1" x14ac:dyDescent="0.25">
      <c r="A7" s="92">
        <v>4</v>
      </c>
      <c r="B7" s="96" t="s">
        <v>73</v>
      </c>
      <c r="C7" s="96" t="s">
        <v>74</v>
      </c>
      <c r="D7" s="94"/>
      <c r="E7" s="94"/>
      <c r="F7" s="94"/>
      <c r="G7" s="94"/>
      <c r="H7" s="94"/>
      <c r="I7" s="94"/>
      <c r="J7" s="94"/>
      <c r="K7" s="94"/>
      <c r="L7" s="94"/>
      <c r="M7" s="94"/>
      <c r="N7" s="94"/>
      <c r="O7" s="94"/>
      <c r="P7" s="94"/>
      <c r="Q7" s="94">
        <f t="shared" si="0"/>
        <v>0</v>
      </c>
      <c r="R7" s="99" t="s">
        <v>60</v>
      </c>
      <c r="W7" s="100" t="s">
        <v>98</v>
      </c>
      <c r="Y7" s="91" t="s">
        <v>87</v>
      </c>
    </row>
    <row r="8" spans="1:36" s="91" customFormat="1" ht="16.5" customHeight="1" x14ac:dyDescent="0.25">
      <c r="A8" s="92">
        <v>5</v>
      </c>
      <c r="B8" s="96" t="s">
        <v>75</v>
      </c>
      <c r="C8" s="96" t="s">
        <v>76</v>
      </c>
      <c r="D8" s="94"/>
      <c r="E8" s="94"/>
      <c r="F8" s="94"/>
      <c r="G8" s="94"/>
      <c r="H8" s="94">
        <v>20000</v>
      </c>
      <c r="I8" s="94">
        <v>20000</v>
      </c>
      <c r="J8" s="94">
        <v>50000</v>
      </c>
      <c r="K8" s="94">
        <v>50000</v>
      </c>
      <c r="L8" s="94">
        <v>80000</v>
      </c>
      <c r="M8" s="94"/>
      <c r="N8" s="94"/>
      <c r="O8" s="94"/>
      <c r="P8" s="94"/>
      <c r="Q8" s="94">
        <f t="shared" si="0"/>
        <v>220000</v>
      </c>
      <c r="R8" s="99" t="s">
        <v>111</v>
      </c>
      <c r="W8" s="100" t="s">
        <v>100</v>
      </c>
      <c r="Y8" s="91" t="s">
        <v>88</v>
      </c>
    </row>
    <row r="9" spans="1:36" s="91" customFormat="1" ht="16.5" customHeight="1" x14ac:dyDescent="0.25">
      <c r="A9" s="92">
        <v>6</v>
      </c>
      <c r="B9" s="93" t="s">
        <v>77</v>
      </c>
      <c r="C9" s="93" t="s">
        <v>78</v>
      </c>
      <c r="D9" s="94"/>
      <c r="E9" s="94"/>
      <c r="F9" s="94"/>
      <c r="G9" s="94"/>
      <c r="H9" s="94"/>
      <c r="I9" s="94"/>
      <c r="J9" s="94"/>
      <c r="K9" s="94"/>
      <c r="L9" s="94"/>
      <c r="M9" s="94"/>
      <c r="N9" s="94"/>
      <c r="O9" s="94"/>
      <c r="P9" s="94"/>
      <c r="Q9" s="94">
        <f t="shared" si="0"/>
        <v>0</v>
      </c>
      <c r="R9" s="97" t="s">
        <v>196</v>
      </c>
      <c r="W9" s="100" t="s">
        <v>96</v>
      </c>
      <c r="Y9" s="91" t="s">
        <v>91</v>
      </c>
    </row>
    <row r="10" spans="1:36" s="91" customFormat="1" ht="16.5" customHeight="1" x14ac:dyDescent="0.25">
      <c r="A10" s="92">
        <v>7</v>
      </c>
      <c r="B10" s="96" t="s">
        <v>79</v>
      </c>
      <c r="C10" s="96" t="s">
        <v>80</v>
      </c>
      <c r="D10" s="94"/>
      <c r="E10" s="94"/>
      <c r="F10" s="94"/>
      <c r="G10" s="94"/>
      <c r="H10" s="94">
        <v>10000</v>
      </c>
      <c r="I10" s="94">
        <v>10000</v>
      </c>
      <c r="J10" s="94">
        <v>10000</v>
      </c>
      <c r="K10" s="94">
        <v>10000</v>
      </c>
      <c r="L10" s="94">
        <v>10000</v>
      </c>
      <c r="M10" s="94"/>
      <c r="N10" s="94"/>
      <c r="O10" s="94"/>
      <c r="P10" s="94"/>
      <c r="Q10" s="94">
        <f t="shared" si="0"/>
        <v>50000</v>
      </c>
      <c r="R10" s="99" t="s">
        <v>61</v>
      </c>
      <c r="W10" s="100" t="s">
        <v>94</v>
      </c>
      <c r="Y10" s="91" t="s">
        <v>90</v>
      </c>
    </row>
    <row r="11" spans="1:36" s="91" customFormat="1" ht="16.5" customHeight="1" x14ac:dyDescent="0.25">
      <c r="A11" s="92">
        <v>8</v>
      </c>
      <c r="B11" s="93" t="s">
        <v>81</v>
      </c>
      <c r="C11" s="93" t="s">
        <v>82</v>
      </c>
      <c r="D11" s="94"/>
      <c r="E11" s="94"/>
      <c r="F11" s="94"/>
      <c r="G11" s="94"/>
      <c r="H11" s="94"/>
      <c r="I11" s="94"/>
      <c r="J11" s="94"/>
      <c r="K11" s="94"/>
      <c r="L11" s="94"/>
      <c r="M11" s="94"/>
      <c r="N11" s="94"/>
      <c r="O11" s="94"/>
      <c r="P11" s="94"/>
      <c r="Q11" s="94">
        <f t="shared" si="0"/>
        <v>0</v>
      </c>
      <c r="R11" s="97" t="s">
        <v>110</v>
      </c>
      <c r="W11" s="100" t="s">
        <v>93</v>
      </c>
      <c r="Y11" s="91" t="s">
        <v>89</v>
      </c>
    </row>
    <row r="12" spans="1:36" s="91" customFormat="1" ht="16.5" customHeight="1" x14ac:dyDescent="0.25">
      <c r="A12" s="92">
        <v>9</v>
      </c>
      <c r="B12" s="96" t="s">
        <v>83</v>
      </c>
      <c r="C12" s="96" t="s">
        <v>84</v>
      </c>
      <c r="D12" s="94"/>
      <c r="E12" s="94">
        <v>100000</v>
      </c>
      <c r="F12" s="94">
        <v>140000</v>
      </c>
      <c r="G12" s="94">
        <v>410000</v>
      </c>
      <c r="H12" s="94"/>
      <c r="I12" s="94">
        <v>500000</v>
      </c>
      <c r="J12" s="94">
        <v>400000</v>
      </c>
      <c r="K12" s="94"/>
      <c r="L12" s="94"/>
      <c r="M12" s="94"/>
      <c r="N12" s="94"/>
      <c r="O12" s="94"/>
      <c r="P12" s="94"/>
      <c r="Q12" s="94">
        <f t="shared" si="0"/>
        <v>1550000</v>
      </c>
      <c r="R12" s="97" t="s">
        <v>238</v>
      </c>
      <c r="W12" s="100" t="s">
        <v>82</v>
      </c>
      <c r="Y12" s="91" t="s">
        <v>92</v>
      </c>
    </row>
    <row r="13" spans="1:36" s="91" customFormat="1" ht="16.5" customHeight="1" x14ac:dyDescent="0.25">
      <c r="A13" s="92">
        <v>10</v>
      </c>
      <c r="B13" s="93" t="s">
        <v>85</v>
      </c>
      <c r="C13" s="93" t="s">
        <v>86</v>
      </c>
      <c r="D13" s="94"/>
      <c r="E13" s="94"/>
      <c r="F13" s="94"/>
      <c r="G13" s="94"/>
      <c r="H13" s="94"/>
      <c r="I13" s="94"/>
      <c r="J13" s="94"/>
      <c r="K13" s="94"/>
      <c r="L13" s="94"/>
      <c r="M13" s="94"/>
      <c r="N13" s="94"/>
      <c r="O13" s="94"/>
      <c r="P13" s="94"/>
      <c r="Q13" s="94">
        <f t="shared" si="0"/>
        <v>0</v>
      </c>
      <c r="R13" s="95" t="s">
        <v>109</v>
      </c>
      <c r="W13" s="100" t="s">
        <v>78</v>
      </c>
      <c r="Y13" s="91" t="s">
        <v>96</v>
      </c>
    </row>
    <row r="14" spans="1:36" s="91" customFormat="1" ht="16.5" customHeight="1" x14ac:dyDescent="0.25">
      <c r="A14" s="92">
        <v>11</v>
      </c>
      <c r="B14" s="96" t="s">
        <v>95</v>
      </c>
      <c r="C14" s="96" t="s">
        <v>96</v>
      </c>
      <c r="D14" s="94"/>
      <c r="E14" s="94"/>
      <c r="F14" s="94"/>
      <c r="G14" s="94">
        <v>3000</v>
      </c>
      <c r="H14" s="94">
        <v>3000</v>
      </c>
      <c r="I14" s="94">
        <v>2000</v>
      </c>
      <c r="J14" s="94"/>
      <c r="K14" s="94"/>
      <c r="L14" s="94"/>
      <c r="M14" s="94"/>
      <c r="N14" s="94"/>
      <c r="O14" s="94"/>
      <c r="P14" s="94"/>
      <c r="Q14" s="94">
        <f t="shared" si="0"/>
        <v>8000</v>
      </c>
      <c r="R14" s="99" t="s">
        <v>239</v>
      </c>
      <c r="W14" s="100" t="s">
        <v>74</v>
      </c>
      <c r="Y14" s="91" t="s">
        <v>98</v>
      </c>
    </row>
    <row r="15" spans="1:36" s="91" customFormat="1" ht="16.5" customHeight="1" x14ac:dyDescent="0.25">
      <c r="A15" s="92">
        <v>12</v>
      </c>
      <c r="B15" s="96" t="s">
        <v>97</v>
      </c>
      <c r="C15" s="96" t="s">
        <v>98</v>
      </c>
      <c r="D15" s="94"/>
      <c r="E15" s="94"/>
      <c r="F15" s="94">
        <v>2000</v>
      </c>
      <c r="G15" s="94">
        <v>2000</v>
      </c>
      <c r="H15" s="94">
        <v>2000</v>
      </c>
      <c r="I15" s="94">
        <v>2000</v>
      </c>
      <c r="J15" s="94"/>
      <c r="K15" s="94"/>
      <c r="L15" s="94"/>
      <c r="M15" s="94"/>
      <c r="N15" s="94"/>
      <c r="O15" s="94"/>
      <c r="P15" s="94"/>
      <c r="Q15" s="94">
        <f t="shared" si="0"/>
        <v>8000</v>
      </c>
      <c r="R15" s="99" t="s">
        <v>240</v>
      </c>
      <c r="W15" s="100" t="s">
        <v>86</v>
      </c>
      <c r="Y15" s="91" t="s">
        <v>80</v>
      </c>
    </row>
    <row r="16" spans="1:36" s="91" customFormat="1" ht="16.5" customHeight="1" x14ac:dyDescent="0.25">
      <c r="A16" s="92">
        <v>13</v>
      </c>
      <c r="B16" s="93" t="s">
        <v>99</v>
      </c>
      <c r="C16" s="93" t="s">
        <v>100</v>
      </c>
      <c r="D16" s="94"/>
      <c r="E16" s="94"/>
      <c r="F16" s="94"/>
      <c r="G16" s="94"/>
      <c r="H16" s="94"/>
      <c r="I16" s="94"/>
      <c r="J16" s="94"/>
      <c r="K16" s="94"/>
      <c r="L16" s="94"/>
      <c r="M16" s="94"/>
      <c r="N16" s="94"/>
      <c r="O16" s="94"/>
      <c r="P16" s="94"/>
      <c r="Q16" s="94">
        <f t="shared" si="0"/>
        <v>0</v>
      </c>
      <c r="R16" s="99" t="s">
        <v>241</v>
      </c>
      <c r="W16" s="100" t="s">
        <v>76</v>
      </c>
      <c r="Y16" s="91" t="s">
        <v>96</v>
      </c>
    </row>
    <row r="17" spans="1:25" s="91" customFormat="1" ht="16.5" customHeight="1" x14ac:dyDescent="0.25">
      <c r="A17" s="92">
        <v>14</v>
      </c>
      <c r="B17" s="96" t="s">
        <v>102</v>
      </c>
      <c r="C17" s="96" t="s">
        <v>103</v>
      </c>
      <c r="D17" s="94"/>
      <c r="E17" s="94"/>
      <c r="F17" s="94"/>
      <c r="G17" s="94"/>
      <c r="H17" s="94"/>
      <c r="I17" s="94">
        <v>20000</v>
      </c>
      <c r="J17" s="94">
        <v>20000</v>
      </c>
      <c r="K17" s="94">
        <v>20000</v>
      </c>
      <c r="L17" s="94">
        <v>20000</v>
      </c>
      <c r="M17" s="94"/>
      <c r="N17" s="94"/>
      <c r="O17" s="94"/>
      <c r="P17" s="94"/>
      <c r="Q17" s="94">
        <f t="shared" si="0"/>
        <v>80000</v>
      </c>
      <c r="R17" s="95" t="s">
        <v>242</v>
      </c>
      <c r="W17" s="100" t="s">
        <v>68</v>
      </c>
      <c r="Y17" s="91" t="s">
        <v>93</v>
      </c>
    </row>
    <row r="18" spans="1:25" s="91" customFormat="1" ht="16.5" customHeight="1" x14ac:dyDescent="0.25">
      <c r="A18" s="101"/>
      <c r="B18" s="102"/>
      <c r="C18" s="102"/>
      <c r="D18" s="103"/>
      <c r="E18" s="103"/>
      <c r="F18" s="103"/>
      <c r="G18" s="103"/>
      <c r="H18" s="103"/>
      <c r="I18" s="103"/>
      <c r="J18" s="103"/>
      <c r="K18" s="103"/>
      <c r="L18" s="103"/>
      <c r="M18" s="103"/>
      <c r="N18" s="103"/>
      <c r="O18" s="103"/>
      <c r="P18" s="103"/>
      <c r="Q18" s="103"/>
      <c r="R18" s="104"/>
    </row>
    <row r="19" spans="1:25" s="2" customFormat="1" ht="16.5" customHeight="1" x14ac:dyDescent="0.4">
      <c r="A19" s="16" t="s">
        <v>144</v>
      </c>
      <c r="B19" s="18"/>
      <c r="C19" s="82"/>
      <c r="D19" s="83"/>
      <c r="E19" s="83"/>
      <c r="F19" s="83"/>
      <c r="G19" s="83"/>
      <c r="H19" s="83"/>
      <c r="I19" s="83"/>
      <c r="J19" s="83"/>
      <c r="K19" s="83"/>
      <c r="L19" s="83"/>
      <c r="M19" s="83"/>
      <c r="N19" s="83"/>
      <c r="O19" s="83"/>
      <c r="P19" s="83"/>
      <c r="Q19" s="83"/>
      <c r="R19" s="84"/>
    </row>
    <row r="20" spans="1:25" s="2" customFormat="1" ht="16.5" customHeight="1" x14ac:dyDescent="0.25">
      <c r="A20" s="3" t="s">
        <v>115</v>
      </c>
      <c r="B20"/>
      <c r="C20"/>
      <c r="E20" s="2">
        <f t="shared" ref="E20:P20" si="1">SUM(E4:E19)</f>
        <v>100000</v>
      </c>
      <c r="F20" s="2">
        <f t="shared" si="1"/>
        <v>142000</v>
      </c>
      <c r="G20" s="2">
        <f t="shared" si="1"/>
        <v>415000</v>
      </c>
      <c r="H20" s="2">
        <f t="shared" si="1"/>
        <v>37000</v>
      </c>
      <c r="I20" s="2">
        <f t="shared" si="1"/>
        <v>556000</v>
      </c>
      <c r="J20" s="2">
        <f t="shared" si="1"/>
        <v>481500</v>
      </c>
      <c r="K20" s="2">
        <f t="shared" si="1"/>
        <v>81500</v>
      </c>
      <c r="L20" s="2">
        <f t="shared" si="1"/>
        <v>112000</v>
      </c>
      <c r="M20" s="2">
        <f t="shared" si="1"/>
        <v>2000</v>
      </c>
      <c r="N20" s="2">
        <f t="shared" si="1"/>
        <v>2000</v>
      </c>
      <c r="O20" s="2">
        <f t="shared" si="1"/>
        <v>2000</v>
      </c>
      <c r="P20" s="2">
        <f t="shared" si="1"/>
        <v>2000</v>
      </c>
      <c r="Q20" s="2">
        <f>SUM(E20:P20)</f>
        <v>1933000</v>
      </c>
      <c r="Y20" s="2" t="s">
        <v>92</v>
      </c>
    </row>
    <row r="21" spans="1:25" s="2" customFormat="1" ht="16.5" customHeight="1" x14ac:dyDescent="0.25">
      <c r="A21"/>
      <c r="B21"/>
      <c r="C21"/>
    </row>
    <row r="22" spans="1:25" s="2" customFormat="1" ht="16.5" customHeight="1" x14ac:dyDescent="0.4">
      <c r="A22"/>
      <c r="B22"/>
      <c r="C22" s="297" t="s">
        <v>243</v>
      </c>
      <c r="D22" s="297"/>
      <c r="E22" s="297"/>
      <c r="F22" s="297"/>
      <c r="G22" s="297"/>
      <c r="H22" s="297"/>
    </row>
    <row r="23" spans="1:25" s="2" customFormat="1" ht="16.5" customHeight="1" x14ac:dyDescent="0.25">
      <c r="A23"/>
      <c r="B23"/>
      <c r="C23"/>
    </row>
  </sheetData>
  <mergeCells count="3">
    <mergeCell ref="A1:R1"/>
    <mergeCell ref="T1:AJ2"/>
    <mergeCell ref="C22:H22"/>
  </mergeCells>
  <phoneticPr fontId="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3"/>
  <sheetViews>
    <sheetView workbookViewId="0">
      <selection sqref="A1:XFD1048576"/>
    </sheetView>
  </sheetViews>
  <sheetFormatPr defaultRowHeight="14" x14ac:dyDescent="0.25"/>
  <cols>
    <col min="1" max="1" width="5.08984375" bestFit="1" customWidth="1"/>
    <col min="2" max="2" width="10" customWidth="1"/>
    <col min="3" max="3" width="21.08984375" customWidth="1"/>
    <col min="4" max="4" width="11" customWidth="1"/>
    <col min="18" max="18" width="68.08984375" bestFit="1" customWidth="1"/>
    <col min="23" max="23" width="19.90625" bestFit="1" customWidth="1"/>
    <col min="25" max="25" width="19.90625" bestFit="1" customWidth="1"/>
  </cols>
  <sheetData>
    <row r="1" spans="1:36" ht="26.4" customHeight="1" x14ac:dyDescent="0.25">
      <c r="A1" s="293" t="s">
        <v>335</v>
      </c>
      <c r="B1" s="293"/>
      <c r="C1" s="293"/>
      <c r="D1" s="293"/>
      <c r="E1" s="293"/>
      <c r="F1" s="293"/>
      <c r="G1" s="293"/>
      <c r="H1" s="293"/>
      <c r="I1" s="293"/>
      <c r="J1" s="293"/>
      <c r="K1" s="293"/>
      <c r="L1" s="293"/>
      <c r="M1" s="293"/>
      <c r="N1" s="293"/>
      <c r="O1" s="293"/>
      <c r="P1" s="293"/>
      <c r="Q1" s="293"/>
      <c r="R1" s="293"/>
      <c r="T1" s="294" t="s">
        <v>145</v>
      </c>
      <c r="U1" s="295"/>
      <c r="V1" s="295"/>
      <c r="W1" s="295"/>
      <c r="X1" s="295"/>
      <c r="Y1" s="295"/>
      <c r="Z1" s="295"/>
      <c r="AA1" s="295"/>
      <c r="AB1" s="295"/>
      <c r="AC1" s="295"/>
      <c r="AD1" s="295"/>
      <c r="AE1" s="295"/>
      <c r="AF1" s="295"/>
      <c r="AG1" s="295"/>
      <c r="AH1" s="295"/>
      <c r="AI1" s="295"/>
      <c r="AJ1" s="295"/>
    </row>
    <row r="2" spans="1:36" ht="16.5" customHeight="1" x14ac:dyDescent="0.25">
      <c r="A2" s="128" t="s">
        <v>256</v>
      </c>
      <c r="B2" s="116"/>
      <c r="C2" s="128" t="s">
        <v>257</v>
      </c>
      <c r="D2" s="116"/>
      <c r="E2" s="116"/>
      <c r="F2" s="116"/>
      <c r="G2" s="116"/>
      <c r="H2" s="116"/>
      <c r="I2" s="116"/>
      <c r="J2" s="116"/>
      <c r="K2" s="116"/>
      <c r="L2" s="116"/>
      <c r="M2" s="116"/>
      <c r="N2" s="116"/>
      <c r="O2" s="116"/>
      <c r="P2" s="116"/>
      <c r="Q2" s="116"/>
      <c r="R2" s="116"/>
      <c r="T2" s="296"/>
      <c r="U2" s="296"/>
      <c r="V2" s="296"/>
      <c r="W2" s="296"/>
      <c r="X2" s="296"/>
      <c r="Y2" s="296"/>
      <c r="Z2" s="296"/>
      <c r="AA2" s="296"/>
      <c r="AB2" s="296"/>
      <c r="AC2" s="296"/>
      <c r="AD2" s="296"/>
      <c r="AE2" s="296"/>
      <c r="AF2" s="296"/>
      <c r="AG2" s="296"/>
      <c r="AH2" s="296"/>
      <c r="AI2" s="296"/>
      <c r="AJ2" s="296"/>
    </row>
    <row r="3" spans="1:36" s="112" customFormat="1" ht="15" x14ac:dyDescent="0.25">
      <c r="A3" s="107" t="s">
        <v>104</v>
      </c>
      <c r="B3" s="105" t="s">
        <v>47</v>
      </c>
      <c r="C3" s="105" t="s">
        <v>48</v>
      </c>
      <c r="D3" s="107" t="s">
        <v>112</v>
      </c>
      <c r="E3" s="107" t="s">
        <v>113</v>
      </c>
      <c r="F3" s="107" t="s">
        <v>114</v>
      </c>
      <c r="G3" s="107" t="s">
        <v>12</v>
      </c>
      <c r="H3" s="107" t="s">
        <v>13</v>
      </c>
      <c r="I3" s="107" t="s">
        <v>14</v>
      </c>
      <c r="J3" s="107" t="s">
        <v>15</v>
      </c>
      <c r="K3" s="107" t="s">
        <v>16</v>
      </c>
      <c r="L3" s="107" t="s">
        <v>17</v>
      </c>
      <c r="M3" s="107" t="s">
        <v>18</v>
      </c>
      <c r="N3" s="107" t="s">
        <v>19</v>
      </c>
      <c r="O3" s="107" t="s">
        <v>20</v>
      </c>
      <c r="P3" s="107" t="s">
        <v>21</v>
      </c>
      <c r="Q3" s="107" t="s">
        <v>115</v>
      </c>
      <c r="R3" s="107" t="s">
        <v>105</v>
      </c>
    </row>
    <row r="4" spans="1:36" s="91" customFormat="1" ht="15.65" customHeight="1" x14ac:dyDescent="0.25">
      <c r="A4" s="87">
        <v>1</v>
      </c>
      <c r="B4" s="88" t="s">
        <v>67</v>
      </c>
      <c r="C4" s="88" t="s">
        <v>68</v>
      </c>
      <c r="D4" s="89"/>
      <c r="E4" s="89">
        <v>1000</v>
      </c>
      <c r="F4" s="89">
        <v>500</v>
      </c>
      <c r="G4" s="89">
        <v>500</v>
      </c>
      <c r="H4" s="89">
        <v>1000</v>
      </c>
      <c r="I4" s="89">
        <v>1000</v>
      </c>
      <c r="J4" s="89"/>
      <c r="K4" s="89"/>
      <c r="L4" s="89"/>
      <c r="M4" s="89"/>
      <c r="N4" s="89"/>
      <c r="O4" s="89"/>
      <c r="P4" s="89"/>
      <c r="Q4" s="89">
        <f>SUM(E4:P4)</f>
        <v>4000</v>
      </c>
      <c r="R4" s="90" t="s">
        <v>106</v>
      </c>
    </row>
    <row r="5" spans="1:36" s="91" customFormat="1" ht="16.5" customHeight="1" x14ac:dyDescent="0.25">
      <c r="A5" s="92">
        <v>2</v>
      </c>
      <c r="B5" s="93" t="s">
        <v>69</v>
      </c>
      <c r="C5" s="93" t="s">
        <v>70</v>
      </c>
      <c r="D5" s="94"/>
      <c r="E5" s="94"/>
      <c r="F5" s="94"/>
      <c r="G5" s="94"/>
      <c r="H5" s="94"/>
      <c r="I5" s="94"/>
      <c r="J5" s="94"/>
      <c r="K5" s="94"/>
      <c r="L5" s="94"/>
      <c r="M5" s="94"/>
      <c r="N5" s="94"/>
      <c r="O5" s="94"/>
      <c r="P5" s="94"/>
      <c r="Q5" s="94">
        <f t="shared" ref="Q5:Q17" si="0">SUM(E5:P5)</f>
        <v>0</v>
      </c>
      <c r="R5" s="95" t="s">
        <v>107</v>
      </c>
    </row>
    <row r="6" spans="1:36" s="91" customFormat="1" ht="16.5" customHeight="1" x14ac:dyDescent="0.25">
      <c r="A6" s="92">
        <v>3</v>
      </c>
      <c r="B6" s="96" t="s">
        <v>71</v>
      </c>
      <c r="C6" s="96" t="s">
        <v>72</v>
      </c>
      <c r="D6" s="94"/>
      <c r="E6" s="94">
        <v>1000</v>
      </c>
      <c r="F6" s="94">
        <v>1000</v>
      </c>
      <c r="G6" s="94">
        <v>1000</v>
      </c>
      <c r="H6" s="94">
        <v>1000</v>
      </c>
      <c r="I6" s="94">
        <v>1000</v>
      </c>
      <c r="J6" s="94"/>
      <c r="K6" s="94"/>
      <c r="L6" s="94"/>
      <c r="M6" s="94"/>
      <c r="N6" s="94"/>
      <c r="O6" s="94"/>
      <c r="P6" s="94"/>
      <c r="Q6" s="94">
        <f t="shared" si="0"/>
        <v>5000</v>
      </c>
      <c r="R6" s="97" t="s">
        <v>108</v>
      </c>
      <c r="W6" s="98" t="s">
        <v>101</v>
      </c>
      <c r="Y6" s="91" t="s">
        <v>72</v>
      </c>
    </row>
    <row r="7" spans="1:36" s="91" customFormat="1" ht="16.5" customHeight="1" x14ac:dyDescent="0.25">
      <c r="A7" s="92">
        <v>4</v>
      </c>
      <c r="B7" s="96" t="s">
        <v>73</v>
      </c>
      <c r="C7" s="96" t="s">
        <v>74</v>
      </c>
      <c r="D7" s="94"/>
      <c r="E7" s="94"/>
      <c r="F7" s="94"/>
      <c r="G7" s="94"/>
      <c r="H7" s="94"/>
      <c r="I7" s="94"/>
      <c r="J7" s="94"/>
      <c r="K7" s="94"/>
      <c r="L7" s="94"/>
      <c r="M7" s="94"/>
      <c r="N7" s="94"/>
      <c r="O7" s="94"/>
      <c r="P7" s="94"/>
      <c r="Q7" s="94">
        <f t="shared" si="0"/>
        <v>0</v>
      </c>
      <c r="R7" s="99" t="s">
        <v>60</v>
      </c>
      <c r="W7" s="100" t="s">
        <v>98</v>
      </c>
      <c r="Y7" s="91" t="s">
        <v>87</v>
      </c>
    </row>
    <row r="8" spans="1:36" s="91" customFormat="1" ht="16.5" customHeight="1" x14ac:dyDescent="0.25">
      <c r="A8" s="92">
        <v>5</v>
      </c>
      <c r="B8" s="96" t="s">
        <v>75</v>
      </c>
      <c r="C8" s="96" t="s">
        <v>76</v>
      </c>
      <c r="D8" s="94"/>
      <c r="E8" s="94">
        <v>5000</v>
      </c>
      <c r="F8" s="94">
        <v>5000</v>
      </c>
      <c r="G8" s="94">
        <v>8000</v>
      </c>
      <c r="H8" s="94">
        <v>2000</v>
      </c>
      <c r="I8" s="94">
        <v>2000</v>
      </c>
      <c r="J8" s="94"/>
      <c r="K8" s="94"/>
      <c r="L8" s="94"/>
      <c r="M8" s="94"/>
      <c r="N8" s="94"/>
      <c r="O8" s="94"/>
      <c r="P8" s="94"/>
      <c r="Q8" s="94">
        <f t="shared" si="0"/>
        <v>22000</v>
      </c>
      <c r="R8" s="99" t="s">
        <v>111</v>
      </c>
      <c r="W8" s="100" t="s">
        <v>100</v>
      </c>
      <c r="Y8" s="91" t="s">
        <v>88</v>
      </c>
    </row>
    <row r="9" spans="1:36" s="91" customFormat="1" ht="16.5" customHeight="1" x14ac:dyDescent="0.25">
      <c r="A9" s="92">
        <v>6</v>
      </c>
      <c r="B9" s="93" t="s">
        <v>77</v>
      </c>
      <c r="C9" s="93" t="s">
        <v>78</v>
      </c>
      <c r="D9" s="94"/>
      <c r="E9" s="94"/>
      <c r="F9" s="94"/>
      <c r="G9" s="94"/>
      <c r="H9" s="94"/>
      <c r="I9" s="94"/>
      <c r="J9" s="94"/>
      <c r="K9" s="94"/>
      <c r="L9" s="94"/>
      <c r="M9" s="94"/>
      <c r="N9" s="94"/>
      <c r="O9" s="94"/>
      <c r="P9" s="94"/>
      <c r="Q9" s="94">
        <f t="shared" si="0"/>
        <v>0</v>
      </c>
      <c r="R9" s="97" t="s">
        <v>196</v>
      </c>
      <c r="W9" s="100" t="s">
        <v>96</v>
      </c>
      <c r="Y9" s="91" t="s">
        <v>91</v>
      </c>
    </row>
    <row r="10" spans="1:36" s="91" customFormat="1" ht="16.5" customHeight="1" x14ac:dyDescent="0.25">
      <c r="A10" s="92">
        <v>7</v>
      </c>
      <c r="B10" s="96" t="s">
        <v>79</v>
      </c>
      <c r="C10" s="96" t="s">
        <v>80</v>
      </c>
      <c r="D10" s="94"/>
      <c r="E10" s="94">
        <v>10000</v>
      </c>
      <c r="F10" s="94">
        <v>10000</v>
      </c>
      <c r="G10" s="94">
        <v>10000</v>
      </c>
      <c r="H10" s="94">
        <v>10000</v>
      </c>
      <c r="I10" s="94">
        <v>10000</v>
      </c>
      <c r="J10" s="94"/>
      <c r="K10" s="94"/>
      <c r="L10" s="94"/>
      <c r="M10" s="94"/>
      <c r="N10" s="94"/>
      <c r="O10" s="94"/>
      <c r="P10" s="94"/>
      <c r="Q10" s="94">
        <f t="shared" si="0"/>
        <v>50000</v>
      </c>
      <c r="R10" s="99" t="s">
        <v>61</v>
      </c>
      <c r="W10" s="100" t="s">
        <v>94</v>
      </c>
      <c r="Y10" s="91" t="s">
        <v>90</v>
      </c>
    </row>
    <row r="11" spans="1:36" s="91" customFormat="1" ht="16.5" customHeight="1" x14ac:dyDescent="0.25">
      <c r="A11" s="92">
        <v>8</v>
      </c>
      <c r="B11" s="93" t="s">
        <v>81</v>
      </c>
      <c r="C11" s="93" t="s">
        <v>82</v>
      </c>
      <c r="D11" s="94"/>
      <c r="E11" s="94"/>
      <c r="F11" s="94"/>
      <c r="G11" s="94"/>
      <c r="H11" s="94"/>
      <c r="I11" s="94"/>
      <c r="J11" s="94"/>
      <c r="K11" s="94"/>
      <c r="L11" s="94"/>
      <c r="M11" s="94"/>
      <c r="N11" s="94"/>
      <c r="O11" s="94"/>
      <c r="P11" s="94"/>
      <c r="Q11" s="94">
        <f t="shared" si="0"/>
        <v>0</v>
      </c>
      <c r="R11" s="97" t="s">
        <v>110</v>
      </c>
      <c r="W11" s="100" t="s">
        <v>93</v>
      </c>
      <c r="Y11" s="91" t="s">
        <v>89</v>
      </c>
    </row>
    <row r="12" spans="1:36" s="91" customFormat="1" ht="16.5" customHeight="1" x14ac:dyDescent="0.25">
      <c r="A12" s="92">
        <v>9</v>
      </c>
      <c r="B12" s="96" t="s">
        <v>83</v>
      </c>
      <c r="C12" s="96" t="s">
        <v>84</v>
      </c>
      <c r="D12" s="94"/>
      <c r="E12" s="94">
        <v>100000</v>
      </c>
      <c r="F12" s="94">
        <v>140000</v>
      </c>
      <c r="G12" s="94">
        <v>410000</v>
      </c>
      <c r="H12" s="94"/>
      <c r="I12" s="94"/>
      <c r="J12" s="94"/>
      <c r="K12" s="94"/>
      <c r="L12" s="94"/>
      <c r="M12" s="94"/>
      <c r="N12" s="94"/>
      <c r="O12" s="94"/>
      <c r="P12" s="94"/>
      <c r="Q12" s="94">
        <f t="shared" si="0"/>
        <v>650000</v>
      </c>
      <c r="R12" s="97" t="s">
        <v>238</v>
      </c>
      <c r="W12" s="100" t="s">
        <v>82</v>
      </c>
      <c r="Y12" s="91" t="s">
        <v>92</v>
      </c>
    </row>
    <row r="13" spans="1:36" s="91" customFormat="1" ht="16.5" customHeight="1" x14ac:dyDescent="0.25">
      <c r="A13" s="92">
        <v>10</v>
      </c>
      <c r="B13" s="93" t="s">
        <v>85</v>
      </c>
      <c r="C13" s="93" t="s">
        <v>86</v>
      </c>
      <c r="D13" s="94"/>
      <c r="E13" s="94"/>
      <c r="F13" s="94"/>
      <c r="G13" s="94"/>
      <c r="H13" s="94"/>
      <c r="I13" s="94"/>
      <c r="J13" s="94"/>
      <c r="K13" s="94"/>
      <c r="L13" s="94"/>
      <c r="M13" s="94"/>
      <c r="N13" s="94"/>
      <c r="O13" s="94"/>
      <c r="P13" s="94"/>
      <c r="Q13" s="94">
        <f t="shared" si="0"/>
        <v>0</v>
      </c>
      <c r="R13" s="95" t="s">
        <v>109</v>
      </c>
      <c r="W13" s="100" t="s">
        <v>78</v>
      </c>
      <c r="Y13" s="91" t="s">
        <v>96</v>
      </c>
    </row>
    <row r="14" spans="1:36" s="91" customFormat="1" ht="16.5" customHeight="1" x14ac:dyDescent="0.25">
      <c r="A14" s="92">
        <v>11</v>
      </c>
      <c r="B14" s="96" t="s">
        <v>95</v>
      </c>
      <c r="C14" s="96" t="s">
        <v>96</v>
      </c>
      <c r="D14" s="94"/>
      <c r="E14" s="94"/>
      <c r="F14" s="94"/>
      <c r="G14" s="94">
        <v>3000</v>
      </c>
      <c r="H14" s="94">
        <v>3000</v>
      </c>
      <c r="I14" s="94">
        <v>2000</v>
      </c>
      <c r="J14" s="94"/>
      <c r="K14" s="94"/>
      <c r="L14" s="94"/>
      <c r="M14" s="94"/>
      <c r="N14" s="94"/>
      <c r="O14" s="94"/>
      <c r="P14" s="94"/>
      <c r="Q14" s="94">
        <f t="shared" si="0"/>
        <v>8000</v>
      </c>
      <c r="R14" s="99" t="s">
        <v>239</v>
      </c>
      <c r="W14" s="100" t="s">
        <v>74</v>
      </c>
      <c r="Y14" s="91" t="s">
        <v>98</v>
      </c>
    </row>
    <row r="15" spans="1:36" s="91" customFormat="1" ht="16.5" customHeight="1" x14ac:dyDescent="0.25">
      <c r="A15" s="92">
        <v>12</v>
      </c>
      <c r="B15" s="96" t="s">
        <v>97</v>
      </c>
      <c r="C15" s="96" t="s">
        <v>98</v>
      </c>
      <c r="D15" s="94"/>
      <c r="E15" s="94"/>
      <c r="F15" s="94">
        <v>2000</v>
      </c>
      <c r="G15" s="94">
        <v>2000</v>
      </c>
      <c r="H15" s="94">
        <v>2000</v>
      </c>
      <c r="I15" s="94">
        <v>2000</v>
      </c>
      <c r="J15" s="94"/>
      <c r="K15" s="94"/>
      <c r="L15" s="94"/>
      <c r="M15" s="94"/>
      <c r="N15" s="94"/>
      <c r="O15" s="94"/>
      <c r="P15" s="94"/>
      <c r="Q15" s="94">
        <f t="shared" si="0"/>
        <v>8000</v>
      </c>
      <c r="R15" s="99" t="s">
        <v>240</v>
      </c>
      <c r="W15" s="100" t="s">
        <v>86</v>
      </c>
      <c r="Y15" s="91" t="s">
        <v>80</v>
      </c>
    </row>
    <row r="16" spans="1:36" s="91" customFormat="1" ht="16.5" customHeight="1" x14ac:dyDescent="0.25">
      <c r="A16" s="92">
        <v>13</v>
      </c>
      <c r="B16" s="93" t="s">
        <v>99</v>
      </c>
      <c r="C16" s="93" t="s">
        <v>100</v>
      </c>
      <c r="D16" s="94"/>
      <c r="E16" s="94"/>
      <c r="F16" s="94">
        <v>3000</v>
      </c>
      <c r="G16" s="94">
        <v>3000</v>
      </c>
      <c r="H16" s="94">
        <v>3000</v>
      </c>
      <c r="I16" s="94">
        <v>3000</v>
      </c>
      <c r="J16" s="94">
        <v>3000</v>
      </c>
      <c r="K16" s="94"/>
      <c r="L16" s="94"/>
      <c r="M16" s="94"/>
      <c r="N16" s="94"/>
      <c r="O16" s="94"/>
      <c r="P16" s="94"/>
      <c r="Q16" s="94">
        <f t="shared" si="0"/>
        <v>15000</v>
      </c>
      <c r="R16" s="99" t="s">
        <v>241</v>
      </c>
      <c r="W16" s="100" t="s">
        <v>76</v>
      </c>
      <c r="Y16" s="91" t="s">
        <v>96</v>
      </c>
    </row>
    <row r="17" spans="1:25" s="91" customFormat="1" ht="16.5" customHeight="1" x14ac:dyDescent="0.25">
      <c r="A17" s="92">
        <v>14</v>
      </c>
      <c r="B17" s="96" t="s">
        <v>102</v>
      </c>
      <c r="C17" s="96" t="s">
        <v>103</v>
      </c>
      <c r="D17" s="94"/>
      <c r="E17" s="94"/>
      <c r="F17" s="94">
        <v>5000</v>
      </c>
      <c r="G17" s="94">
        <v>5000</v>
      </c>
      <c r="H17" s="94">
        <v>5000</v>
      </c>
      <c r="I17" s="94">
        <v>5000</v>
      </c>
      <c r="J17" s="94"/>
      <c r="K17" s="94"/>
      <c r="L17" s="94"/>
      <c r="M17" s="94"/>
      <c r="N17" s="94"/>
      <c r="O17" s="94"/>
      <c r="P17" s="94"/>
      <c r="Q17" s="94">
        <f t="shared" si="0"/>
        <v>20000</v>
      </c>
      <c r="R17" s="95" t="s">
        <v>242</v>
      </c>
      <c r="W17" s="100" t="s">
        <v>68</v>
      </c>
      <c r="Y17" s="91" t="s">
        <v>93</v>
      </c>
    </row>
    <row r="18" spans="1:25" s="91" customFormat="1" ht="16.5" customHeight="1" x14ac:dyDescent="0.25">
      <c r="A18" s="101"/>
      <c r="B18" s="102"/>
      <c r="C18" s="102"/>
      <c r="D18" s="103"/>
      <c r="E18" s="103"/>
      <c r="F18" s="103"/>
      <c r="G18" s="103"/>
      <c r="H18" s="103"/>
      <c r="I18" s="103"/>
      <c r="J18" s="103"/>
      <c r="K18" s="103"/>
      <c r="L18" s="103"/>
      <c r="M18" s="103"/>
      <c r="N18" s="103"/>
      <c r="O18" s="103"/>
      <c r="P18" s="103"/>
      <c r="Q18" s="103"/>
      <c r="R18" s="104"/>
    </row>
    <row r="19" spans="1:25" s="2" customFormat="1" ht="16.5" customHeight="1" x14ac:dyDescent="0.4">
      <c r="A19" s="16" t="s">
        <v>144</v>
      </c>
      <c r="B19" s="18"/>
      <c r="C19" s="82"/>
      <c r="D19" s="83"/>
      <c r="E19" s="83"/>
      <c r="F19" s="83"/>
      <c r="G19" s="83"/>
      <c r="H19" s="83"/>
      <c r="I19" s="83"/>
      <c r="J19" s="83"/>
      <c r="K19" s="83"/>
      <c r="L19" s="83"/>
      <c r="M19" s="83"/>
      <c r="N19" s="83"/>
      <c r="O19" s="83"/>
      <c r="P19" s="83"/>
      <c r="Q19" s="83"/>
      <c r="R19" s="84"/>
    </row>
    <row r="20" spans="1:25" s="2" customFormat="1" ht="16.5" customHeight="1" x14ac:dyDescent="0.25">
      <c r="A20" s="3" t="s">
        <v>115</v>
      </c>
      <c r="B20"/>
      <c r="C20"/>
      <c r="E20" s="2">
        <f t="shared" ref="E20:P20" si="1">SUM(E4:E19)</f>
        <v>117000</v>
      </c>
      <c r="F20" s="2">
        <f t="shared" si="1"/>
        <v>166500</v>
      </c>
      <c r="G20" s="2">
        <f t="shared" si="1"/>
        <v>442500</v>
      </c>
      <c r="H20" s="2">
        <f t="shared" si="1"/>
        <v>27000</v>
      </c>
      <c r="I20" s="2">
        <f t="shared" si="1"/>
        <v>26000</v>
      </c>
      <c r="J20" s="2">
        <f t="shared" si="1"/>
        <v>3000</v>
      </c>
      <c r="K20" s="2">
        <f t="shared" si="1"/>
        <v>0</v>
      </c>
      <c r="L20" s="2">
        <f t="shared" si="1"/>
        <v>0</v>
      </c>
      <c r="M20" s="2">
        <f t="shared" si="1"/>
        <v>0</v>
      </c>
      <c r="N20" s="2">
        <f t="shared" si="1"/>
        <v>0</v>
      </c>
      <c r="O20" s="2">
        <f t="shared" si="1"/>
        <v>0</v>
      </c>
      <c r="P20" s="2">
        <f t="shared" si="1"/>
        <v>0</v>
      </c>
      <c r="Q20" s="2">
        <f>SUM(E20:P20)</f>
        <v>782000</v>
      </c>
      <c r="Y20" s="2" t="s">
        <v>92</v>
      </c>
    </row>
    <row r="21" spans="1:25" s="2" customFormat="1" ht="16.5" customHeight="1" x14ac:dyDescent="0.25">
      <c r="A21"/>
      <c r="B21"/>
      <c r="C21"/>
    </row>
    <row r="22" spans="1:25" s="2" customFormat="1" ht="16.5" customHeight="1" x14ac:dyDescent="0.4">
      <c r="A22"/>
      <c r="B22"/>
      <c r="C22" s="297" t="s">
        <v>243</v>
      </c>
      <c r="D22" s="297"/>
      <c r="E22" s="297"/>
      <c r="F22" s="297"/>
      <c r="G22" s="297"/>
      <c r="H22" s="297"/>
    </row>
    <row r="23" spans="1:25" s="2" customFormat="1" ht="16.5" customHeight="1" x14ac:dyDescent="0.25">
      <c r="A23"/>
      <c r="B23"/>
      <c r="C23"/>
    </row>
  </sheetData>
  <mergeCells count="3">
    <mergeCell ref="A1:R1"/>
    <mergeCell ref="T1:AJ2"/>
    <mergeCell ref="C22:H22"/>
  </mergeCells>
  <phoneticPr fontId="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3"/>
  <sheetViews>
    <sheetView topLeftCell="A7" workbookViewId="0">
      <selection activeCell="E12" sqref="E12:F12"/>
    </sheetView>
  </sheetViews>
  <sheetFormatPr defaultRowHeight="14" x14ac:dyDescent="0.25"/>
  <cols>
    <col min="1" max="1" width="5.08984375" bestFit="1" customWidth="1"/>
    <col min="2" max="2" width="10" customWidth="1"/>
    <col min="3" max="3" width="21.08984375" customWidth="1"/>
    <col min="4" max="4" width="11" customWidth="1"/>
    <col min="18" max="18" width="68.08984375" bestFit="1" customWidth="1"/>
    <col min="23" max="23" width="19.90625" bestFit="1" customWidth="1"/>
    <col min="25" max="25" width="19.90625" bestFit="1" customWidth="1"/>
  </cols>
  <sheetData>
    <row r="1" spans="1:36" ht="26.4" customHeight="1" x14ac:dyDescent="0.25">
      <c r="A1" s="293" t="s">
        <v>335</v>
      </c>
      <c r="B1" s="293"/>
      <c r="C1" s="293"/>
      <c r="D1" s="293"/>
      <c r="E1" s="293"/>
      <c r="F1" s="293"/>
      <c r="G1" s="293"/>
      <c r="H1" s="293"/>
      <c r="I1" s="293"/>
      <c r="J1" s="293"/>
      <c r="K1" s="293"/>
      <c r="L1" s="293"/>
      <c r="M1" s="293"/>
      <c r="N1" s="293"/>
      <c r="O1" s="293"/>
      <c r="P1" s="293"/>
      <c r="Q1" s="293"/>
      <c r="R1" s="293"/>
      <c r="T1" s="294" t="s">
        <v>145</v>
      </c>
      <c r="U1" s="295"/>
      <c r="V1" s="295"/>
      <c r="W1" s="295"/>
      <c r="X1" s="295"/>
      <c r="Y1" s="295"/>
      <c r="Z1" s="295"/>
      <c r="AA1" s="295"/>
      <c r="AB1" s="295"/>
      <c r="AC1" s="295"/>
      <c r="AD1" s="295"/>
      <c r="AE1" s="295"/>
      <c r="AF1" s="295"/>
      <c r="AG1" s="295"/>
      <c r="AH1" s="295"/>
      <c r="AI1" s="295"/>
      <c r="AJ1" s="295"/>
    </row>
    <row r="2" spans="1:36" ht="16.5" customHeight="1" x14ac:dyDescent="0.25">
      <c r="A2" s="128" t="s">
        <v>256</v>
      </c>
      <c r="B2" s="116"/>
      <c r="C2" s="128" t="s">
        <v>257</v>
      </c>
      <c r="D2" s="116"/>
      <c r="E2" s="116"/>
      <c r="F2" s="116"/>
      <c r="G2" s="116"/>
      <c r="H2" s="116"/>
      <c r="I2" s="116"/>
      <c r="J2" s="116"/>
      <c r="K2" s="116"/>
      <c r="L2" s="116"/>
      <c r="M2" s="116"/>
      <c r="N2" s="116"/>
      <c r="O2" s="116"/>
      <c r="P2" s="116"/>
      <c r="Q2" s="116"/>
      <c r="R2" s="116"/>
      <c r="T2" s="296"/>
      <c r="U2" s="296"/>
      <c r="V2" s="296"/>
      <c r="W2" s="296"/>
      <c r="X2" s="296"/>
      <c r="Y2" s="296"/>
      <c r="Z2" s="296"/>
      <c r="AA2" s="296"/>
      <c r="AB2" s="296"/>
      <c r="AC2" s="296"/>
      <c r="AD2" s="296"/>
      <c r="AE2" s="296"/>
      <c r="AF2" s="296"/>
      <c r="AG2" s="296"/>
      <c r="AH2" s="296"/>
      <c r="AI2" s="296"/>
      <c r="AJ2" s="296"/>
    </row>
    <row r="3" spans="1:36" s="112" customFormat="1" ht="15" x14ac:dyDescent="0.25">
      <c r="A3" s="107" t="s">
        <v>104</v>
      </c>
      <c r="B3" s="105" t="s">
        <v>47</v>
      </c>
      <c r="C3" s="105" t="s">
        <v>48</v>
      </c>
      <c r="D3" s="107" t="s">
        <v>112</v>
      </c>
      <c r="E3" s="107" t="s">
        <v>113</v>
      </c>
      <c r="F3" s="107" t="s">
        <v>114</v>
      </c>
      <c r="G3" s="107" t="s">
        <v>12</v>
      </c>
      <c r="H3" s="107" t="s">
        <v>13</v>
      </c>
      <c r="I3" s="107" t="s">
        <v>14</v>
      </c>
      <c r="J3" s="107" t="s">
        <v>15</v>
      </c>
      <c r="K3" s="107" t="s">
        <v>16</v>
      </c>
      <c r="L3" s="107" t="s">
        <v>17</v>
      </c>
      <c r="M3" s="107" t="s">
        <v>18</v>
      </c>
      <c r="N3" s="107" t="s">
        <v>19</v>
      </c>
      <c r="O3" s="107" t="s">
        <v>20</v>
      </c>
      <c r="P3" s="107" t="s">
        <v>21</v>
      </c>
      <c r="Q3" s="107" t="s">
        <v>115</v>
      </c>
      <c r="R3" s="107" t="s">
        <v>105</v>
      </c>
    </row>
    <row r="4" spans="1:36" s="91" customFormat="1" ht="15.65" customHeight="1" x14ac:dyDescent="0.25">
      <c r="A4" s="87">
        <v>1</v>
      </c>
      <c r="B4" s="88" t="s">
        <v>67</v>
      </c>
      <c r="C4" s="88" t="s">
        <v>68</v>
      </c>
      <c r="D4" s="89"/>
      <c r="E4" s="89">
        <v>1000</v>
      </c>
      <c r="F4" s="89">
        <v>500</v>
      </c>
      <c r="G4" s="89">
        <v>500</v>
      </c>
      <c r="H4" s="89">
        <v>1000</v>
      </c>
      <c r="I4" s="89">
        <v>1000</v>
      </c>
      <c r="J4" s="89"/>
      <c r="K4" s="89"/>
      <c r="L4" s="89"/>
      <c r="M4" s="89"/>
      <c r="N4" s="89"/>
      <c r="O4" s="89"/>
      <c r="P4" s="89"/>
      <c r="Q4" s="89">
        <f>SUM(E4:P4)</f>
        <v>4000</v>
      </c>
      <c r="R4" s="90" t="s">
        <v>106</v>
      </c>
    </row>
    <row r="5" spans="1:36" s="91" customFormat="1" ht="16.5" customHeight="1" x14ac:dyDescent="0.25">
      <c r="A5" s="92">
        <v>2</v>
      </c>
      <c r="B5" s="93" t="s">
        <v>69</v>
      </c>
      <c r="C5" s="93" t="s">
        <v>70</v>
      </c>
      <c r="D5" s="94"/>
      <c r="E5" s="94"/>
      <c r="F5" s="94"/>
      <c r="G5" s="94"/>
      <c r="H5" s="94"/>
      <c r="I5" s="94"/>
      <c r="J5" s="94"/>
      <c r="K5" s="94"/>
      <c r="L5" s="94"/>
      <c r="M5" s="94"/>
      <c r="N5" s="94"/>
      <c r="O5" s="94"/>
      <c r="P5" s="94"/>
      <c r="Q5" s="94">
        <f t="shared" ref="Q5:Q17" si="0">SUM(E5:P5)</f>
        <v>0</v>
      </c>
      <c r="R5" s="95" t="s">
        <v>107</v>
      </c>
    </row>
    <row r="6" spans="1:36" s="91" customFormat="1" ht="16.5" customHeight="1" x14ac:dyDescent="0.25">
      <c r="A6" s="92">
        <v>3</v>
      </c>
      <c r="B6" s="96" t="s">
        <v>71</v>
      </c>
      <c r="C6" s="96" t="s">
        <v>72</v>
      </c>
      <c r="D6" s="94"/>
      <c r="E6" s="94">
        <v>1000</v>
      </c>
      <c r="F6" s="94">
        <v>1000</v>
      </c>
      <c r="G6" s="94">
        <v>2000</v>
      </c>
      <c r="H6" s="94">
        <v>2000</v>
      </c>
      <c r="I6" s="94">
        <v>2000</v>
      </c>
      <c r="J6" s="94"/>
      <c r="K6" s="94"/>
      <c r="L6" s="94"/>
      <c r="M6" s="94"/>
      <c r="N6" s="94"/>
      <c r="O6" s="94"/>
      <c r="P6" s="94"/>
      <c r="Q6" s="94">
        <f t="shared" si="0"/>
        <v>8000</v>
      </c>
      <c r="R6" s="97" t="s">
        <v>108</v>
      </c>
      <c r="W6" s="98" t="s">
        <v>101</v>
      </c>
      <c r="Y6" s="91" t="s">
        <v>72</v>
      </c>
    </row>
    <row r="7" spans="1:36" s="91" customFormat="1" ht="16.5" customHeight="1" x14ac:dyDescent="0.25">
      <c r="A7" s="92">
        <v>4</v>
      </c>
      <c r="B7" s="96" t="s">
        <v>73</v>
      </c>
      <c r="C7" s="96" t="s">
        <v>74</v>
      </c>
      <c r="D7" s="94"/>
      <c r="E7" s="94"/>
      <c r="F7" s="94"/>
      <c r="G7" s="94"/>
      <c r="H7" s="94"/>
      <c r="I7" s="94"/>
      <c r="J7" s="94"/>
      <c r="K7" s="94"/>
      <c r="L7" s="94"/>
      <c r="M7" s="94"/>
      <c r="N7" s="94"/>
      <c r="O7" s="94"/>
      <c r="P7" s="94"/>
      <c r="Q7" s="94">
        <f t="shared" si="0"/>
        <v>0</v>
      </c>
      <c r="R7" s="99" t="s">
        <v>60</v>
      </c>
      <c r="W7" s="100" t="s">
        <v>98</v>
      </c>
      <c r="Y7" s="91" t="s">
        <v>87</v>
      </c>
    </row>
    <row r="8" spans="1:36" s="91" customFormat="1" ht="16.5" customHeight="1" x14ac:dyDescent="0.25">
      <c r="A8" s="92">
        <v>5</v>
      </c>
      <c r="B8" s="96" t="s">
        <v>75</v>
      </c>
      <c r="C8" s="96" t="s">
        <v>76</v>
      </c>
      <c r="D8" s="94"/>
      <c r="E8" s="94">
        <v>1000</v>
      </c>
      <c r="F8" s="94">
        <v>1000</v>
      </c>
      <c r="G8" s="94">
        <v>1000</v>
      </c>
      <c r="H8" s="94">
        <v>1000</v>
      </c>
      <c r="I8" s="94">
        <v>1000</v>
      </c>
      <c r="J8" s="94"/>
      <c r="K8" s="94"/>
      <c r="L8" s="94"/>
      <c r="M8" s="94"/>
      <c r="N8" s="94"/>
      <c r="O8" s="94"/>
      <c r="P8" s="94"/>
      <c r="Q8" s="94">
        <f t="shared" si="0"/>
        <v>5000</v>
      </c>
      <c r="R8" s="99" t="s">
        <v>111</v>
      </c>
      <c r="W8" s="100" t="s">
        <v>100</v>
      </c>
      <c r="Y8" s="91" t="s">
        <v>88</v>
      </c>
    </row>
    <row r="9" spans="1:36" s="91" customFormat="1" ht="16.5" customHeight="1" x14ac:dyDescent="0.25">
      <c r="A9" s="92">
        <v>6</v>
      </c>
      <c r="B9" s="93" t="s">
        <v>77</v>
      </c>
      <c r="C9" s="93" t="s">
        <v>78</v>
      </c>
      <c r="D9" s="94"/>
      <c r="E9" s="94"/>
      <c r="F9" s="94"/>
      <c r="G9" s="94"/>
      <c r="H9" s="94"/>
      <c r="I9" s="94"/>
      <c r="J9" s="94"/>
      <c r="K9" s="94"/>
      <c r="L9" s="94"/>
      <c r="M9" s="94"/>
      <c r="N9" s="94"/>
      <c r="O9" s="94"/>
      <c r="P9" s="94"/>
      <c r="Q9" s="94">
        <f t="shared" si="0"/>
        <v>0</v>
      </c>
      <c r="R9" s="97" t="s">
        <v>196</v>
      </c>
      <c r="W9" s="100" t="s">
        <v>96</v>
      </c>
      <c r="Y9" s="91" t="s">
        <v>91</v>
      </c>
    </row>
    <row r="10" spans="1:36" s="91" customFormat="1" ht="16.5" customHeight="1" x14ac:dyDescent="0.25">
      <c r="A10" s="92">
        <v>7</v>
      </c>
      <c r="B10" s="96" t="s">
        <v>79</v>
      </c>
      <c r="C10" s="96" t="s">
        <v>80</v>
      </c>
      <c r="D10" s="94"/>
      <c r="E10" s="94">
        <v>10000</v>
      </c>
      <c r="F10" s="94">
        <v>10000</v>
      </c>
      <c r="G10" s="94">
        <v>30000</v>
      </c>
      <c r="H10" s="94">
        <v>30000</v>
      </c>
      <c r="I10" s="94">
        <v>30000</v>
      </c>
      <c r="J10" s="94"/>
      <c r="K10" s="94"/>
      <c r="L10" s="94"/>
      <c r="M10" s="94"/>
      <c r="N10" s="94"/>
      <c r="O10" s="94"/>
      <c r="P10" s="94"/>
      <c r="Q10" s="94">
        <f t="shared" si="0"/>
        <v>110000</v>
      </c>
      <c r="R10" s="99" t="s">
        <v>61</v>
      </c>
      <c r="W10" s="100" t="s">
        <v>94</v>
      </c>
      <c r="Y10" s="91" t="s">
        <v>90</v>
      </c>
    </row>
    <row r="11" spans="1:36" s="91" customFormat="1" ht="16.5" customHeight="1" x14ac:dyDescent="0.25">
      <c r="A11" s="92">
        <v>8</v>
      </c>
      <c r="B11" s="93" t="s">
        <v>81</v>
      </c>
      <c r="C11" s="93" t="s">
        <v>82</v>
      </c>
      <c r="D11" s="94"/>
      <c r="E11" s="94"/>
      <c r="F11" s="94"/>
      <c r="G11" s="94"/>
      <c r="H11" s="94"/>
      <c r="I11" s="94"/>
      <c r="J11" s="94"/>
      <c r="K11" s="94"/>
      <c r="L11" s="94"/>
      <c r="M11" s="94"/>
      <c r="N11" s="94"/>
      <c r="O11" s="94"/>
      <c r="P11" s="94"/>
      <c r="Q11" s="94">
        <f t="shared" si="0"/>
        <v>0</v>
      </c>
      <c r="R11" s="97" t="s">
        <v>110</v>
      </c>
      <c r="W11" s="100" t="s">
        <v>93</v>
      </c>
      <c r="Y11" s="91" t="s">
        <v>89</v>
      </c>
    </row>
    <row r="12" spans="1:36" s="91" customFormat="1" ht="16.5" customHeight="1" x14ac:dyDescent="0.25">
      <c r="A12" s="92">
        <v>9</v>
      </c>
      <c r="B12" s="96" t="s">
        <v>83</v>
      </c>
      <c r="C12" s="96" t="s">
        <v>84</v>
      </c>
      <c r="D12" s="94"/>
      <c r="E12" s="94">
        <v>100000</v>
      </c>
      <c r="F12" s="94">
        <v>100000</v>
      </c>
      <c r="G12" s="94"/>
      <c r="H12" s="94"/>
      <c r="I12" s="94"/>
      <c r="J12" s="94"/>
      <c r="K12" s="94"/>
      <c r="L12" s="94"/>
      <c r="M12" s="94"/>
      <c r="N12" s="94"/>
      <c r="O12" s="94"/>
      <c r="P12" s="94"/>
      <c r="Q12" s="94">
        <f t="shared" si="0"/>
        <v>200000</v>
      </c>
      <c r="R12" s="97" t="s">
        <v>238</v>
      </c>
      <c r="W12" s="100" t="s">
        <v>82</v>
      </c>
      <c r="Y12" s="91" t="s">
        <v>92</v>
      </c>
    </row>
    <row r="13" spans="1:36" s="91" customFormat="1" ht="16.5" customHeight="1" x14ac:dyDescent="0.25">
      <c r="A13" s="92">
        <v>10</v>
      </c>
      <c r="B13" s="93" t="s">
        <v>85</v>
      </c>
      <c r="C13" s="93" t="s">
        <v>86</v>
      </c>
      <c r="D13" s="94"/>
      <c r="E13" s="94"/>
      <c r="F13" s="94"/>
      <c r="G13" s="94"/>
      <c r="H13" s="94"/>
      <c r="I13" s="94"/>
      <c r="J13" s="94"/>
      <c r="K13" s="94"/>
      <c r="L13" s="94"/>
      <c r="M13" s="94"/>
      <c r="N13" s="94"/>
      <c r="O13" s="94"/>
      <c r="P13" s="94"/>
      <c r="Q13" s="94">
        <f t="shared" si="0"/>
        <v>0</v>
      </c>
      <c r="R13" s="95" t="s">
        <v>109</v>
      </c>
      <c r="W13" s="100" t="s">
        <v>78</v>
      </c>
      <c r="Y13" s="91" t="s">
        <v>96</v>
      </c>
    </row>
    <row r="14" spans="1:36" s="91" customFormat="1" ht="16.5" customHeight="1" x14ac:dyDescent="0.25">
      <c r="A14" s="92">
        <v>11</v>
      </c>
      <c r="B14" s="96" t="s">
        <v>95</v>
      </c>
      <c r="C14" s="96" t="s">
        <v>96</v>
      </c>
      <c r="D14" s="94"/>
      <c r="E14" s="94"/>
      <c r="F14" s="94"/>
      <c r="G14" s="94">
        <v>3000</v>
      </c>
      <c r="H14" s="94">
        <v>3000</v>
      </c>
      <c r="I14" s="94">
        <v>2000</v>
      </c>
      <c r="J14" s="94"/>
      <c r="K14" s="94"/>
      <c r="L14" s="94"/>
      <c r="M14" s="94"/>
      <c r="N14" s="94"/>
      <c r="O14" s="94"/>
      <c r="P14" s="94"/>
      <c r="Q14" s="94">
        <f t="shared" si="0"/>
        <v>8000</v>
      </c>
      <c r="R14" s="99" t="s">
        <v>239</v>
      </c>
      <c r="W14" s="100" t="s">
        <v>74</v>
      </c>
      <c r="Y14" s="91" t="s">
        <v>98</v>
      </c>
    </row>
    <row r="15" spans="1:36" s="91" customFormat="1" ht="16.5" customHeight="1" x14ac:dyDescent="0.25">
      <c r="A15" s="92">
        <v>12</v>
      </c>
      <c r="B15" s="96" t="s">
        <v>97</v>
      </c>
      <c r="C15" s="96" t="s">
        <v>98</v>
      </c>
      <c r="D15" s="94"/>
      <c r="E15" s="94"/>
      <c r="F15" s="94">
        <v>2000</v>
      </c>
      <c r="G15" s="94">
        <v>2000</v>
      </c>
      <c r="H15" s="94">
        <v>2000</v>
      </c>
      <c r="I15" s="94">
        <v>2000</v>
      </c>
      <c r="J15" s="94"/>
      <c r="K15" s="94"/>
      <c r="L15" s="94"/>
      <c r="M15" s="94"/>
      <c r="N15" s="94"/>
      <c r="O15" s="94"/>
      <c r="P15" s="94"/>
      <c r="Q15" s="94">
        <f t="shared" si="0"/>
        <v>8000</v>
      </c>
      <c r="R15" s="99" t="s">
        <v>240</v>
      </c>
      <c r="W15" s="100" t="s">
        <v>86</v>
      </c>
      <c r="Y15" s="91" t="s">
        <v>80</v>
      </c>
    </row>
    <row r="16" spans="1:36" s="91" customFormat="1" ht="16.5" customHeight="1" x14ac:dyDescent="0.25">
      <c r="A16" s="92">
        <v>13</v>
      </c>
      <c r="B16" s="93" t="s">
        <v>99</v>
      </c>
      <c r="C16" s="93" t="s">
        <v>100</v>
      </c>
      <c r="D16" s="94"/>
      <c r="E16" s="94"/>
      <c r="F16" s="94">
        <v>3000</v>
      </c>
      <c r="G16" s="94">
        <v>3000</v>
      </c>
      <c r="H16" s="94">
        <v>3000</v>
      </c>
      <c r="I16" s="94">
        <v>3000</v>
      </c>
      <c r="J16" s="94">
        <v>3000</v>
      </c>
      <c r="K16" s="94"/>
      <c r="L16" s="94"/>
      <c r="M16" s="94"/>
      <c r="N16" s="94"/>
      <c r="O16" s="94"/>
      <c r="P16" s="94"/>
      <c r="Q16" s="94">
        <f t="shared" si="0"/>
        <v>15000</v>
      </c>
      <c r="R16" s="99" t="s">
        <v>241</v>
      </c>
      <c r="W16" s="100" t="s">
        <v>76</v>
      </c>
      <c r="Y16" s="91" t="s">
        <v>96</v>
      </c>
    </row>
    <row r="17" spans="1:25" s="91" customFormat="1" ht="16.5" customHeight="1" x14ac:dyDescent="0.25">
      <c r="A17" s="92">
        <v>14</v>
      </c>
      <c r="B17" s="96" t="s">
        <v>102</v>
      </c>
      <c r="C17" s="96" t="s">
        <v>103</v>
      </c>
      <c r="D17" s="94"/>
      <c r="E17" s="94"/>
      <c r="F17" s="94">
        <v>5000</v>
      </c>
      <c r="G17" s="94">
        <v>5000</v>
      </c>
      <c r="H17" s="94">
        <v>5000</v>
      </c>
      <c r="I17" s="94">
        <v>5000</v>
      </c>
      <c r="J17" s="94"/>
      <c r="K17" s="94"/>
      <c r="L17" s="94"/>
      <c r="M17" s="94"/>
      <c r="N17" s="94"/>
      <c r="O17" s="94"/>
      <c r="P17" s="94"/>
      <c r="Q17" s="94">
        <f t="shared" si="0"/>
        <v>20000</v>
      </c>
      <c r="R17" s="95" t="s">
        <v>242</v>
      </c>
      <c r="W17" s="100" t="s">
        <v>68</v>
      </c>
      <c r="Y17" s="91" t="s">
        <v>93</v>
      </c>
    </row>
    <row r="18" spans="1:25" s="91" customFormat="1" ht="16.5" customHeight="1" x14ac:dyDescent="0.25">
      <c r="A18" s="101"/>
      <c r="B18" s="102"/>
      <c r="C18" s="102"/>
      <c r="D18" s="103"/>
      <c r="E18" s="103"/>
      <c r="F18" s="103"/>
      <c r="G18" s="103"/>
      <c r="H18" s="103"/>
      <c r="I18" s="103"/>
      <c r="J18" s="103"/>
      <c r="K18" s="103"/>
      <c r="L18" s="103"/>
      <c r="M18" s="103"/>
      <c r="N18" s="103"/>
      <c r="O18" s="103"/>
      <c r="P18" s="103"/>
      <c r="Q18" s="103"/>
      <c r="R18" s="104"/>
    </row>
    <row r="19" spans="1:25" s="2" customFormat="1" ht="16.5" customHeight="1" x14ac:dyDescent="0.4">
      <c r="A19" s="16" t="s">
        <v>144</v>
      </c>
      <c r="B19" s="18"/>
      <c r="C19" s="82"/>
      <c r="D19" s="83"/>
      <c r="E19" s="83"/>
      <c r="F19" s="83"/>
      <c r="G19" s="83"/>
      <c r="H19" s="83"/>
      <c r="I19" s="83"/>
      <c r="J19" s="83"/>
      <c r="K19" s="83"/>
      <c r="L19" s="83"/>
      <c r="M19" s="83"/>
      <c r="N19" s="83"/>
      <c r="O19" s="83"/>
      <c r="P19" s="83"/>
      <c r="Q19" s="83"/>
      <c r="R19" s="84"/>
    </row>
    <row r="20" spans="1:25" s="2" customFormat="1" ht="16.5" customHeight="1" x14ac:dyDescent="0.25">
      <c r="A20" s="3" t="s">
        <v>115</v>
      </c>
      <c r="B20"/>
      <c r="C20"/>
      <c r="E20" s="2">
        <f t="shared" ref="E20:P20" si="1">SUM(E4:E19)</f>
        <v>113000</v>
      </c>
      <c r="F20" s="2">
        <f t="shared" si="1"/>
        <v>122500</v>
      </c>
      <c r="G20" s="2">
        <f t="shared" si="1"/>
        <v>46500</v>
      </c>
      <c r="H20" s="2">
        <f t="shared" si="1"/>
        <v>47000</v>
      </c>
      <c r="I20" s="2">
        <f t="shared" si="1"/>
        <v>46000</v>
      </c>
      <c r="J20" s="2">
        <f t="shared" si="1"/>
        <v>3000</v>
      </c>
      <c r="K20" s="2">
        <f t="shared" si="1"/>
        <v>0</v>
      </c>
      <c r="L20" s="2">
        <f t="shared" si="1"/>
        <v>0</v>
      </c>
      <c r="M20" s="2">
        <f t="shared" si="1"/>
        <v>0</v>
      </c>
      <c r="N20" s="2">
        <f t="shared" si="1"/>
        <v>0</v>
      </c>
      <c r="O20" s="2">
        <f t="shared" si="1"/>
        <v>0</v>
      </c>
      <c r="P20" s="2">
        <f t="shared" si="1"/>
        <v>0</v>
      </c>
      <c r="Q20" s="2">
        <f>SUM(E20:P20)</f>
        <v>378000</v>
      </c>
      <c r="Y20" s="2" t="s">
        <v>92</v>
      </c>
    </row>
    <row r="21" spans="1:25" s="2" customFormat="1" ht="16.5" customHeight="1" x14ac:dyDescent="0.25">
      <c r="A21"/>
      <c r="B21"/>
      <c r="C21"/>
    </row>
    <row r="22" spans="1:25" s="2" customFormat="1" ht="16.5" customHeight="1" x14ac:dyDescent="0.4">
      <c r="A22"/>
      <c r="B22"/>
      <c r="C22" s="297" t="s">
        <v>243</v>
      </c>
      <c r="D22" s="297"/>
      <c r="E22" s="297"/>
      <c r="F22" s="297"/>
      <c r="G22" s="297"/>
      <c r="H22" s="297"/>
    </row>
    <row r="23" spans="1:25" s="2" customFormat="1" ht="16.5" customHeight="1" x14ac:dyDescent="0.25">
      <c r="A23"/>
      <c r="B23"/>
      <c r="C23"/>
    </row>
  </sheetData>
  <mergeCells count="3">
    <mergeCell ref="A1:R1"/>
    <mergeCell ref="T1:AJ2"/>
    <mergeCell ref="C22:H22"/>
  </mergeCells>
  <phoneticPr fontId="6" type="noConversion"/>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3"/>
  <sheetViews>
    <sheetView workbookViewId="0">
      <selection sqref="A1:XFD1048576"/>
    </sheetView>
  </sheetViews>
  <sheetFormatPr defaultRowHeight="14" x14ac:dyDescent="0.25"/>
  <cols>
    <col min="1" max="1" width="5.08984375" bestFit="1" customWidth="1"/>
    <col min="2" max="2" width="10" customWidth="1"/>
    <col min="3" max="3" width="21.08984375" customWidth="1"/>
    <col min="4" max="4" width="11" customWidth="1"/>
    <col min="18" max="18" width="68.08984375" bestFit="1" customWidth="1"/>
    <col min="23" max="23" width="19.90625" bestFit="1" customWidth="1"/>
    <col min="25" max="25" width="19.90625" bestFit="1" customWidth="1"/>
  </cols>
  <sheetData>
    <row r="1" spans="1:36" ht="26.4" customHeight="1" x14ac:dyDescent="0.25">
      <c r="A1" s="293" t="s">
        <v>335</v>
      </c>
      <c r="B1" s="293"/>
      <c r="C1" s="293"/>
      <c r="D1" s="293"/>
      <c r="E1" s="293"/>
      <c r="F1" s="293"/>
      <c r="G1" s="293"/>
      <c r="H1" s="293"/>
      <c r="I1" s="293"/>
      <c r="J1" s="293"/>
      <c r="K1" s="293"/>
      <c r="L1" s="293"/>
      <c r="M1" s="293"/>
      <c r="N1" s="293"/>
      <c r="O1" s="293"/>
      <c r="P1" s="293"/>
      <c r="Q1" s="293"/>
      <c r="R1" s="293"/>
      <c r="T1" s="294" t="s">
        <v>145</v>
      </c>
      <c r="U1" s="295"/>
      <c r="V1" s="295"/>
      <c r="W1" s="295"/>
      <c r="X1" s="295"/>
      <c r="Y1" s="295"/>
      <c r="Z1" s="295"/>
      <c r="AA1" s="295"/>
      <c r="AB1" s="295"/>
      <c r="AC1" s="295"/>
      <c r="AD1" s="295"/>
      <c r="AE1" s="295"/>
      <c r="AF1" s="295"/>
      <c r="AG1" s="295"/>
      <c r="AH1" s="295"/>
      <c r="AI1" s="295"/>
      <c r="AJ1" s="295"/>
    </row>
    <row r="2" spans="1:36" ht="16.5" customHeight="1" x14ac:dyDescent="0.25">
      <c r="A2" s="128" t="s">
        <v>256</v>
      </c>
      <c r="B2" s="116"/>
      <c r="C2" s="128" t="s">
        <v>257</v>
      </c>
      <c r="D2" s="116"/>
      <c r="E2" s="116"/>
      <c r="F2" s="116"/>
      <c r="G2" s="116"/>
      <c r="H2" s="116"/>
      <c r="I2" s="116"/>
      <c r="J2" s="116"/>
      <c r="K2" s="116"/>
      <c r="L2" s="116"/>
      <c r="M2" s="116"/>
      <c r="N2" s="116"/>
      <c r="O2" s="116"/>
      <c r="P2" s="116"/>
      <c r="Q2" s="116"/>
      <c r="R2" s="116"/>
      <c r="T2" s="296"/>
      <c r="U2" s="296"/>
      <c r="V2" s="296"/>
      <c r="W2" s="296"/>
      <c r="X2" s="296"/>
      <c r="Y2" s="296"/>
      <c r="Z2" s="296"/>
      <c r="AA2" s="296"/>
      <c r="AB2" s="296"/>
      <c r="AC2" s="296"/>
      <c r="AD2" s="296"/>
      <c r="AE2" s="296"/>
      <c r="AF2" s="296"/>
      <c r="AG2" s="296"/>
      <c r="AH2" s="296"/>
      <c r="AI2" s="296"/>
      <c r="AJ2" s="296"/>
    </row>
    <row r="3" spans="1:36" s="112" customFormat="1" ht="15" x14ac:dyDescent="0.25">
      <c r="A3" s="107" t="s">
        <v>104</v>
      </c>
      <c r="B3" s="105" t="s">
        <v>47</v>
      </c>
      <c r="C3" s="105" t="s">
        <v>48</v>
      </c>
      <c r="D3" s="107" t="s">
        <v>112</v>
      </c>
      <c r="E3" s="107" t="s">
        <v>113</v>
      </c>
      <c r="F3" s="107" t="s">
        <v>114</v>
      </c>
      <c r="G3" s="107" t="s">
        <v>12</v>
      </c>
      <c r="H3" s="107" t="s">
        <v>13</v>
      </c>
      <c r="I3" s="107" t="s">
        <v>14</v>
      </c>
      <c r="J3" s="107" t="s">
        <v>15</v>
      </c>
      <c r="K3" s="107" t="s">
        <v>16</v>
      </c>
      <c r="L3" s="107" t="s">
        <v>17</v>
      </c>
      <c r="M3" s="107" t="s">
        <v>18</v>
      </c>
      <c r="N3" s="107" t="s">
        <v>19</v>
      </c>
      <c r="O3" s="107" t="s">
        <v>20</v>
      </c>
      <c r="P3" s="107" t="s">
        <v>21</v>
      </c>
      <c r="Q3" s="107" t="s">
        <v>115</v>
      </c>
      <c r="R3" s="107" t="s">
        <v>105</v>
      </c>
    </row>
    <row r="4" spans="1:36" s="91" customFormat="1" ht="15.65" customHeight="1" x14ac:dyDescent="0.25">
      <c r="A4" s="87">
        <v>1</v>
      </c>
      <c r="B4" s="88" t="s">
        <v>67</v>
      </c>
      <c r="C4" s="88" t="s">
        <v>68</v>
      </c>
      <c r="D4" s="89"/>
      <c r="E4" s="89">
        <v>1000</v>
      </c>
      <c r="F4" s="89">
        <v>500</v>
      </c>
      <c r="G4" s="89"/>
      <c r="H4" s="89"/>
      <c r="I4" s="89"/>
      <c r="J4" s="89"/>
      <c r="K4" s="89"/>
      <c r="L4" s="89"/>
      <c r="M4" s="89"/>
      <c r="N4" s="89"/>
      <c r="O4" s="89"/>
      <c r="P4" s="89"/>
      <c r="Q4" s="89">
        <f>SUM(E4:P4)</f>
        <v>1500</v>
      </c>
      <c r="R4" s="90" t="s">
        <v>106</v>
      </c>
    </row>
    <row r="5" spans="1:36" s="91" customFormat="1" ht="16.5" customHeight="1" x14ac:dyDescent="0.25">
      <c r="A5" s="92">
        <v>2</v>
      </c>
      <c r="B5" s="93" t="s">
        <v>69</v>
      </c>
      <c r="C5" s="93" t="s">
        <v>70</v>
      </c>
      <c r="D5" s="94"/>
      <c r="E5" s="94"/>
      <c r="F5" s="94"/>
      <c r="G5" s="94"/>
      <c r="H5" s="94"/>
      <c r="I5" s="94"/>
      <c r="J5" s="94"/>
      <c r="K5" s="94"/>
      <c r="L5" s="94"/>
      <c r="M5" s="94"/>
      <c r="N5" s="94"/>
      <c r="O5" s="94"/>
      <c r="P5" s="94"/>
      <c r="Q5" s="94">
        <f t="shared" ref="Q5:Q17" si="0">SUM(E5:P5)</f>
        <v>0</v>
      </c>
      <c r="R5" s="95" t="s">
        <v>107</v>
      </c>
    </row>
    <row r="6" spans="1:36" s="91" customFormat="1" ht="16.5" customHeight="1" x14ac:dyDescent="0.25">
      <c r="A6" s="92">
        <v>3</v>
      </c>
      <c r="B6" s="96" t="s">
        <v>71</v>
      </c>
      <c r="C6" s="96" t="s">
        <v>72</v>
      </c>
      <c r="D6" s="94"/>
      <c r="E6" s="94">
        <v>1000</v>
      </c>
      <c r="F6" s="94">
        <v>1000</v>
      </c>
      <c r="G6" s="94">
        <v>1000</v>
      </c>
      <c r="H6" s="94"/>
      <c r="I6" s="94"/>
      <c r="J6" s="94"/>
      <c r="K6" s="94"/>
      <c r="L6" s="94"/>
      <c r="M6" s="94"/>
      <c r="N6" s="94"/>
      <c r="O6" s="94"/>
      <c r="P6" s="94"/>
      <c r="Q6" s="94">
        <f t="shared" si="0"/>
        <v>3000</v>
      </c>
      <c r="R6" s="97" t="s">
        <v>108</v>
      </c>
      <c r="W6" s="98" t="s">
        <v>101</v>
      </c>
      <c r="Y6" s="91" t="s">
        <v>72</v>
      </c>
    </row>
    <row r="7" spans="1:36" s="91" customFormat="1" ht="16.5" customHeight="1" x14ac:dyDescent="0.25">
      <c r="A7" s="92">
        <v>4</v>
      </c>
      <c r="B7" s="96" t="s">
        <v>73</v>
      </c>
      <c r="C7" s="96" t="s">
        <v>74</v>
      </c>
      <c r="D7" s="94"/>
      <c r="E7" s="94"/>
      <c r="F7" s="94"/>
      <c r="G7" s="94"/>
      <c r="H7" s="94"/>
      <c r="I7" s="94"/>
      <c r="J7" s="94"/>
      <c r="K7" s="94"/>
      <c r="L7" s="94"/>
      <c r="M7" s="94"/>
      <c r="N7" s="94"/>
      <c r="O7" s="94"/>
      <c r="P7" s="94"/>
      <c r="Q7" s="94">
        <f t="shared" si="0"/>
        <v>0</v>
      </c>
      <c r="R7" s="99" t="s">
        <v>60</v>
      </c>
      <c r="W7" s="100" t="s">
        <v>98</v>
      </c>
      <c r="Y7" s="91" t="s">
        <v>87</v>
      </c>
    </row>
    <row r="8" spans="1:36" s="91" customFormat="1" ht="16.5" customHeight="1" x14ac:dyDescent="0.25">
      <c r="A8" s="92">
        <v>5</v>
      </c>
      <c r="B8" s="96" t="s">
        <v>75</v>
      </c>
      <c r="C8" s="96" t="s">
        <v>76</v>
      </c>
      <c r="D8" s="94"/>
      <c r="E8" s="94">
        <v>5000</v>
      </c>
      <c r="F8" s="94"/>
      <c r="G8" s="94"/>
      <c r="H8" s="94"/>
      <c r="I8" s="94"/>
      <c r="J8" s="94"/>
      <c r="K8" s="94"/>
      <c r="L8" s="94"/>
      <c r="M8" s="94"/>
      <c r="N8" s="94"/>
      <c r="O8" s="94"/>
      <c r="P8" s="94"/>
      <c r="Q8" s="94">
        <f t="shared" si="0"/>
        <v>5000</v>
      </c>
      <c r="R8" s="99" t="s">
        <v>111</v>
      </c>
      <c r="W8" s="100" t="s">
        <v>100</v>
      </c>
      <c r="Y8" s="91" t="s">
        <v>88</v>
      </c>
    </row>
    <row r="9" spans="1:36" s="91" customFormat="1" ht="16.5" customHeight="1" x14ac:dyDescent="0.25">
      <c r="A9" s="92">
        <v>6</v>
      </c>
      <c r="B9" s="93" t="s">
        <v>77</v>
      </c>
      <c r="C9" s="93" t="s">
        <v>78</v>
      </c>
      <c r="D9" s="94"/>
      <c r="E9" s="94"/>
      <c r="F9" s="94"/>
      <c r="G9" s="94"/>
      <c r="H9" s="94"/>
      <c r="I9" s="94"/>
      <c r="J9" s="94"/>
      <c r="K9" s="94"/>
      <c r="L9" s="94"/>
      <c r="M9" s="94"/>
      <c r="N9" s="94"/>
      <c r="O9" s="94"/>
      <c r="P9" s="94"/>
      <c r="Q9" s="94">
        <f t="shared" si="0"/>
        <v>0</v>
      </c>
      <c r="R9" s="97" t="s">
        <v>196</v>
      </c>
      <c r="W9" s="100" t="s">
        <v>96</v>
      </c>
      <c r="Y9" s="91" t="s">
        <v>91</v>
      </c>
    </row>
    <row r="10" spans="1:36" s="91" customFormat="1" ht="16.5" customHeight="1" x14ac:dyDescent="0.25">
      <c r="A10" s="92">
        <v>7</v>
      </c>
      <c r="B10" s="96" t="s">
        <v>79</v>
      </c>
      <c r="C10" s="96" t="s">
        <v>80</v>
      </c>
      <c r="D10" s="94"/>
      <c r="E10" s="94">
        <v>10000</v>
      </c>
      <c r="F10" s="94">
        <v>10000</v>
      </c>
      <c r="G10" s="94">
        <v>10000</v>
      </c>
      <c r="H10" s="94"/>
      <c r="I10" s="94"/>
      <c r="J10" s="94"/>
      <c r="K10" s="94"/>
      <c r="L10" s="94"/>
      <c r="M10" s="94"/>
      <c r="N10" s="94"/>
      <c r="O10" s="94"/>
      <c r="P10" s="94"/>
      <c r="Q10" s="94">
        <f t="shared" si="0"/>
        <v>30000</v>
      </c>
      <c r="R10" s="99" t="s">
        <v>61</v>
      </c>
      <c r="W10" s="100" t="s">
        <v>94</v>
      </c>
      <c r="Y10" s="91" t="s">
        <v>90</v>
      </c>
    </row>
    <row r="11" spans="1:36" s="91" customFormat="1" ht="16.5" customHeight="1" x14ac:dyDescent="0.25">
      <c r="A11" s="92">
        <v>8</v>
      </c>
      <c r="B11" s="93" t="s">
        <v>81</v>
      </c>
      <c r="C11" s="93" t="s">
        <v>82</v>
      </c>
      <c r="D11" s="94"/>
      <c r="E11" s="94"/>
      <c r="F11" s="94"/>
      <c r="G11" s="94"/>
      <c r="H11" s="94"/>
      <c r="I11" s="94"/>
      <c r="J11" s="94"/>
      <c r="K11" s="94"/>
      <c r="L11" s="94"/>
      <c r="M11" s="94"/>
      <c r="N11" s="94"/>
      <c r="O11" s="94"/>
      <c r="P11" s="94"/>
      <c r="Q11" s="94">
        <f t="shared" si="0"/>
        <v>0</v>
      </c>
      <c r="R11" s="97" t="s">
        <v>110</v>
      </c>
      <c r="W11" s="100" t="s">
        <v>93</v>
      </c>
      <c r="Y11" s="91" t="s">
        <v>89</v>
      </c>
    </row>
    <row r="12" spans="1:36" s="91" customFormat="1" ht="16.5" customHeight="1" x14ac:dyDescent="0.25">
      <c r="A12" s="92">
        <v>9</v>
      </c>
      <c r="B12" s="96" t="s">
        <v>83</v>
      </c>
      <c r="C12" s="96" t="s">
        <v>84</v>
      </c>
      <c r="D12" s="94"/>
      <c r="E12" s="94"/>
      <c r="F12" s="94"/>
      <c r="G12" s="94">
        <v>310000</v>
      </c>
      <c r="H12" s="94"/>
      <c r="I12" s="94"/>
      <c r="J12" s="94"/>
      <c r="K12" s="94"/>
      <c r="L12" s="94"/>
      <c r="M12" s="94"/>
      <c r="N12" s="94"/>
      <c r="O12" s="94"/>
      <c r="P12" s="94"/>
      <c r="Q12" s="94">
        <f t="shared" si="0"/>
        <v>310000</v>
      </c>
      <c r="R12" s="97" t="s">
        <v>238</v>
      </c>
      <c r="W12" s="100" t="s">
        <v>82</v>
      </c>
      <c r="Y12" s="91" t="s">
        <v>92</v>
      </c>
    </row>
    <row r="13" spans="1:36" s="91" customFormat="1" ht="16.5" customHeight="1" x14ac:dyDescent="0.25">
      <c r="A13" s="92">
        <v>10</v>
      </c>
      <c r="B13" s="93" t="s">
        <v>85</v>
      </c>
      <c r="C13" s="93" t="s">
        <v>86</v>
      </c>
      <c r="D13" s="94"/>
      <c r="E13" s="94"/>
      <c r="F13" s="94"/>
      <c r="G13" s="94"/>
      <c r="H13" s="94"/>
      <c r="I13" s="94"/>
      <c r="J13" s="94"/>
      <c r="K13" s="94"/>
      <c r="L13" s="94"/>
      <c r="M13" s="94"/>
      <c r="N13" s="94"/>
      <c r="O13" s="94"/>
      <c r="P13" s="94"/>
      <c r="Q13" s="94">
        <f t="shared" si="0"/>
        <v>0</v>
      </c>
      <c r="R13" s="95" t="s">
        <v>109</v>
      </c>
      <c r="W13" s="100" t="s">
        <v>78</v>
      </c>
      <c r="Y13" s="91" t="s">
        <v>96</v>
      </c>
    </row>
    <row r="14" spans="1:36" s="91" customFormat="1" ht="16.5" customHeight="1" x14ac:dyDescent="0.25">
      <c r="A14" s="92">
        <v>11</v>
      </c>
      <c r="B14" s="96" t="s">
        <v>95</v>
      </c>
      <c r="C14" s="96" t="s">
        <v>96</v>
      </c>
      <c r="D14" s="94"/>
      <c r="E14" s="94"/>
      <c r="F14" s="94"/>
      <c r="G14" s="94">
        <v>3000</v>
      </c>
      <c r="H14" s="94">
        <v>3000</v>
      </c>
      <c r="I14" s="94">
        <v>2000</v>
      </c>
      <c r="J14" s="94"/>
      <c r="K14" s="94"/>
      <c r="L14" s="94"/>
      <c r="M14" s="94"/>
      <c r="N14" s="94"/>
      <c r="O14" s="94"/>
      <c r="P14" s="94"/>
      <c r="Q14" s="94">
        <f t="shared" si="0"/>
        <v>8000</v>
      </c>
      <c r="R14" s="99" t="s">
        <v>239</v>
      </c>
      <c r="W14" s="100" t="s">
        <v>74</v>
      </c>
      <c r="Y14" s="91" t="s">
        <v>98</v>
      </c>
    </row>
    <row r="15" spans="1:36" s="91" customFormat="1" ht="16.5" customHeight="1" x14ac:dyDescent="0.25">
      <c r="A15" s="92">
        <v>12</v>
      </c>
      <c r="B15" s="96" t="s">
        <v>97</v>
      </c>
      <c r="C15" s="96" t="s">
        <v>98</v>
      </c>
      <c r="D15" s="94"/>
      <c r="E15" s="94"/>
      <c r="F15" s="94">
        <v>2000</v>
      </c>
      <c r="G15" s="94">
        <v>2000</v>
      </c>
      <c r="H15" s="94">
        <v>2000</v>
      </c>
      <c r="I15" s="94">
        <v>2000</v>
      </c>
      <c r="J15" s="94"/>
      <c r="K15" s="94"/>
      <c r="L15" s="94"/>
      <c r="M15" s="94"/>
      <c r="N15" s="94"/>
      <c r="O15" s="94"/>
      <c r="P15" s="94"/>
      <c r="Q15" s="94">
        <f t="shared" si="0"/>
        <v>8000</v>
      </c>
      <c r="R15" s="99" t="s">
        <v>240</v>
      </c>
      <c r="W15" s="100" t="s">
        <v>86</v>
      </c>
      <c r="Y15" s="91" t="s">
        <v>80</v>
      </c>
    </row>
    <row r="16" spans="1:36" s="91" customFormat="1" ht="16.5" customHeight="1" x14ac:dyDescent="0.25">
      <c r="A16" s="92">
        <v>13</v>
      </c>
      <c r="B16" s="93" t="s">
        <v>99</v>
      </c>
      <c r="C16" s="93" t="s">
        <v>100</v>
      </c>
      <c r="D16" s="94"/>
      <c r="E16" s="94"/>
      <c r="F16" s="94">
        <v>3000</v>
      </c>
      <c r="G16" s="94">
        <v>3000</v>
      </c>
      <c r="H16" s="94">
        <v>3000</v>
      </c>
      <c r="I16" s="94">
        <v>3000</v>
      </c>
      <c r="J16" s="94"/>
      <c r="K16" s="94"/>
      <c r="L16" s="94"/>
      <c r="M16" s="94"/>
      <c r="N16" s="94"/>
      <c r="O16" s="94"/>
      <c r="P16" s="94"/>
      <c r="Q16" s="94">
        <f t="shared" si="0"/>
        <v>12000</v>
      </c>
      <c r="R16" s="99" t="s">
        <v>241</v>
      </c>
      <c r="W16" s="100" t="s">
        <v>76</v>
      </c>
      <c r="Y16" s="91" t="s">
        <v>96</v>
      </c>
    </row>
    <row r="17" spans="1:25" s="91" customFormat="1" ht="16.5" customHeight="1" x14ac:dyDescent="0.25">
      <c r="A17" s="92">
        <v>14</v>
      </c>
      <c r="B17" s="96" t="s">
        <v>102</v>
      </c>
      <c r="C17" s="96" t="s">
        <v>103</v>
      </c>
      <c r="D17" s="94"/>
      <c r="E17" s="94"/>
      <c r="F17" s="94">
        <v>5000</v>
      </c>
      <c r="G17" s="94">
        <v>5000</v>
      </c>
      <c r="H17" s="94">
        <v>5000</v>
      </c>
      <c r="I17" s="94"/>
      <c r="J17" s="94"/>
      <c r="K17" s="94"/>
      <c r="L17" s="94"/>
      <c r="M17" s="94"/>
      <c r="N17" s="94"/>
      <c r="O17" s="94"/>
      <c r="P17" s="94"/>
      <c r="Q17" s="94">
        <f t="shared" si="0"/>
        <v>15000</v>
      </c>
      <c r="R17" s="95" t="s">
        <v>242</v>
      </c>
      <c r="W17" s="100" t="s">
        <v>68</v>
      </c>
      <c r="Y17" s="91" t="s">
        <v>93</v>
      </c>
    </row>
    <row r="18" spans="1:25" s="91" customFormat="1" ht="16.5" customHeight="1" x14ac:dyDescent="0.25">
      <c r="A18" s="101"/>
      <c r="B18" s="102"/>
      <c r="C18" s="102"/>
      <c r="D18" s="103"/>
      <c r="E18" s="103"/>
      <c r="F18" s="103"/>
      <c r="G18" s="103"/>
      <c r="H18" s="103"/>
      <c r="I18" s="103"/>
      <c r="J18" s="103"/>
      <c r="K18" s="103"/>
      <c r="L18" s="103"/>
      <c r="M18" s="103"/>
      <c r="N18" s="103"/>
      <c r="O18" s="103"/>
      <c r="P18" s="103"/>
      <c r="Q18" s="103"/>
      <c r="R18" s="104"/>
    </row>
    <row r="19" spans="1:25" s="2" customFormat="1" ht="16.5" customHeight="1" x14ac:dyDescent="0.4">
      <c r="A19" s="16" t="s">
        <v>144</v>
      </c>
      <c r="B19" s="18"/>
      <c r="C19" s="82"/>
      <c r="D19" s="83"/>
      <c r="E19" s="83"/>
      <c r="F19" s="83"/>
      <c r="G19" s="83"/>
      <c r="H19" s="83"/>
      <c r="I19" s="83"/>
      <c r="J19" s="83"/>
      <c r="K19" s="83"/>
      <c r="L19" s="83"/>
      <c r="M19" s="83"/>
      <c r="N19" s="83"/>
      <c r="O19" s="83"/>
      <c r="P19" s="83"/>
      <c r="Q19" s="83"/>
      <c r="R19" s="84"/>
    </row>
    <row r="20" spans="1:25" s="2" customFormat="1" ht="16.5" customHeight="1" x14ac:dyDescent="0.25">
      <c r="A20" s="3" t="s">
        <v>115</v>
      </c>
      <c r="B20"/>
      <c r="C20"/>
      <c r="E20" s="2">
        <f t="shared" ref="E20:P20" si="1">SUM(E4:E19)</f>
        <v>17000</v>
      </c>
      <c r="F20" s="2">
        <f t="shared" si="1"/>
        <v>21500</v>
      </c>
      <c r="G20" s="2">
        <f t="shared" si="1"/>
        <v>334000</v>
      </c>
      <c r="H20" s="2">
        <f t="shared" si="1"/>
        <v>13000</v>
      </c>
      <c r="I20" s="2">
        <f t="shared" si="1"/>
        <v>7000</v>
      </c>
      <c r="J20" s="2">
        <f t="shared" si="1"/>
        <v>0</v>
      </c>
      <c r="K20" s="2">
        <f t="shared" si="1"/>
        <v>0</v>
      </c>
      <c r="L20" s="2">
        <f t="shared" si="1"/>
        <v>0</v>
      </c>
      <c r="M20" s="2">
        <f t="shared" si="1"/>
        <v>0</v>
      </c>
      <c r="N20" s="2">
        <f t="shared" si="1"/>
        <v>0</v>
      </c>
      <c r="O20" s="2">
        <f t="shared" si="1"/>
        <v>0</v>
      </c>
      <c r="P20" s="2">
        <f t="shared" si="1"/>
        <v>0</v>
      </c>
      <c r="Q20" s="2">
        <f>SUM(E20:P20)</f>
        <v>392500</v>
      </c>
      <c r="Y20" s="2" t="s">
        <v>92</v>
      </c>
    </row>
    <row r="21" spans="1:25" s="2" customFormat="1" ht="16.5" customHeight="1" x14ac:dyDescent="0.25">
      <c r="A21"/>
      <c r="B21"/>
      <c r="C21"/>
    </row>
    <row r="22" spans="1:25" s="2" customFormat="1" ht="16.5" customHeight="1" x14ac:dyDescent="0.4">
      <c r="A22"/>
      <c r="B22"/>
      <c r="C22" s="297" t="s">
        <v>243</v>
      </c>
      <c r="D22" s="297"/>
      <c r="E22" s="297"/>
      <c r="F22" s="297"/>
      <c r="G22" s="297"/>
      <c r="H22" s="297"/>
    </row>
    <row r="23" spans="1:25" s="2" customFormat="1" ht="16.5" customHeight="1" x14ac:dyDescent="0.25">
      <c r="A23"/>
      <c r="B23"/>
      <c r="C23"/>
    </row>
  </sheetData>
  <mergeCells count="3">
    <mergeCell ref="A1:R1"/>
    <mergeCell ref="T1:AJ2"/>
    <mergeCell ref="C22:H22"/>
  </mergeCells>
  <phoneticPr fontId="6"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3"/>
  <sheetViews>
    <sheetView workbookViewId="0">
      <selection activeCell="A4" sqref="A1:XFD1048576"/>
    </sheetView>
  </sheetViews>
  <sheetFormatPr defaultRowHeight="14" x14ac:dyDescent="0.25"/>
  <cols>
    <col min="1" max="1" width="5.08984375" bestFit="1" customWidth="1"/>
    <col min="2" max="2" width="10" customWidth="1"/>
    <col min="3" max="3" width="21.08984375" customWidth="1"/>
    <col min="4" max="4" width="11" customWidth="1"/>
    <col min="18" max="18" width="68.08984375" bestFit="1" customWidth="1"/>
    <col min="23" max="23" width="19.90625" bestFit="1" customWidth="1"/>
    <col min="25" max="25" width="19.90625" bestFit="1" customWidth="1"/>
  </cols>
  <sheetData>
    <row r="1" spans="1:36" ht="26.4" customHeight="1" x14ac:dyDescent="0.25">
      <c r="A1" s="293" t="s">
        <v>335</v>
      </c>
      <c r="B1" s="293"/>
      <c r="C1" s="293"/>
      <c r="D1" s="293"/>
      <c r="E1" s="293"/>
      <c r="F1" s="293"/>
      <c r="G1" s="293"/>
      <c r="H1" s="293"/>
      <c r="I1" s="293"/>
      <c r="J1" s="293"/>
      <c r="K1" s="293"/>
      <c r="L1" s="293"/>
      <c r="M1" s="293"/>
      <c r="N1" s="293"/>
      <c r="O1" s="293"/>
      <c r="P1" s="293"/>
      <c r="Q1" s="293"/>
      <c r="R1" s="293"/>
      <c r="T1" s="294" t="s">
        <v>145</v>
      </c>
      <c r="U1" s="295"/>
      <c r="V1" s="295"/>
      <c r="W1" s="295"/>
      <c r="X1" s="295"/>
      <c r="Y1" s="295"/>
      <c r="Z1" s="295"/>
      <c r="AA1" s="295"/>
      <c r="AB1" s="295"/>
      <c r="AC1" s="295"/>
      <c r="AD1" s="295"/>
      <c r="AE1" s="295"/>
      <c r="AF1" s="295"/>
      <c r="AG1" s="295"/>
      <c r="AH1" s="295"/>
      <c r="AI1" s="295"/>
      <c r="AJ1" s="295"/>
    </row>
    <row r="2" spans="1:36" ht="16.5" customHeight="1" x14ac:dyDescent="0.25">
      <c r="A2" s="128" t="s">
        <v>256</v>
      </c>
      <c r="B2" s="116"/>
      <c r="C2" s="128" t="s">
        <v>257</v>
      </c>
      <c r="D2" s="116"/>
      <c r="E2" s="116"/>
      <c r="F2" s="116"/>
      <c r="G2" s="116"/>
      <c r="H2" s="116"/>
      <c r="I2" s="116"/>
      <c r="J2" s="116"/>
      <c r="K2" s="116"/>
      <c r="L2" s="116"/>
      <c r="M2" s="116"/>
      <c r="N2" s="116"/>
      <c r="O2" s="116"/>
      <c r="P2" s="116"/>
      <c r="Q2" s="116"/>
      <c r="R2" s="116"/>
      <c r="T2" s="296"/>
      <c r="U2" s="296"/>
      <c r="V2" s="296"/>
      <c r="W2" s="296"/>
      <c r="X2" s="296"/>
      <c r="Y2" s="296"/>
      <c r="Z2" s="296"/>
      <c r="AA2" s="296"/>
      <c r="AB2" s="296"/>
      <c r="AC2" s="296"/>
      <c r="AD2" s="296"/>
      <c r="AE2" s="296"/>
      <c r="AF2" s="296"/>
      <c r="AG2" s="296"/>
      <c r="AH2" s="296"/>
      <c r="AI2" s="296"/>
      <c r="AJ2" s="296"/>
    </row>
    <row r="3" spans="1:36" s="112" customFormat="1" ht="15" x14ac:dyDescent="0.25">
      <c r="A3" s="107" t="s">
        <v>104</v>
      </c>
      <c r="B3" s="105" t="s">
        <v>47</v>
      </c>
      <c r="C3" s="105" t="s">
        <v>48</v>
      </c>
      <c r="D3" s="107" t="s">
        <v>112</v>
      </c>
      <c r="E3" s="107" t="s">
        <v>113</v>
      </c>
      <c r="F3" s="107" t="s">
        <v>114</v>
      </c>
      <c r="G3" s="107" t="s">
        <v>12</v>
      </c>
      <c r="H3" s="107" t="s">
        <v>13</v>
      </c>
      <c r="I3" s="107" t="s">
        <v>14</v>
      </c>
      <c r="J3" s="107" t="s">
        <v>15</v>
      </c>
      <c r="K3" s="107" t="s">
        <v>16</v>
      </c>
      <c r="L3" s="107" t="s">
        <v>17</v>
      </c>
      <c r="M3" s="107" t="s">
        <v>18</v>
      </c>
      <c r="N3" s="107" t="s">
        <v>19</v>
      </c>
      <c r="O3" s="107" t="s">
        <v>20</v>
      </c>
      <c r="P3" s="107" t="s">
        <v>21</v>
      </c>
      <c r="Q3" s="107" t="s">
        <v>115</v>
      </c>
      <c r="R3" s="107" t="s">
        <v>105</v>
      </c>
    </row>
    <row r="4" spans="1:36" s="91" customFormat="1" ht="15.65" customHeight="1" x14ac:dyDescent="0.25">
      <c r="A4" s="87">
        <v>1</v>
      </c>
      <c r="B4" s="88" t="s">
        <v>67</v>
      </c>
      <c r="C4" s="88" t="s">
        <v>68</v>
      </c>
      <c r="D4" s="89"/>
      <c r="E4" s="89">
        <v>1000</v>
      </c>
      <c r="F4" s="89">
        <v>500</v>
      </c>
      <c r="G4" s="89"/>
      <c r="H4" s="89"/>
      <c r="I4" s="89"/>
      <c r="J4" s="89"/>
      <c r="K4" s="89"/>
      <c r="L4" s="89"/>
      <c r="M4" s="89"/>
      <c r="N4" s="89"/>
      <c r="O4" s="89"/>
      <c r="P4" s="89"/>
      <c r="Q4" s="89">
        <f>SUM(E4:P4)</f>
        <v>1500</v>
      </c>
      <c r="R4" s="90" t="s">
        <v>106</v>
      </c>
    </row>
    <row r="5" spans="1:36" s="91" customFormat="1" ht="16.5" customHeight="1" x14ac:dyDescent="0.25">
      <c r="A5" s="92">
        <v>2</v>
      </c>
      <c r="B5" s="93" t="s">
        <v>69</v>
      </c>
      <c r="C5" s="93" t="s">
        <v>70</v>
      </c>
      <c r="D5" s="94"/>
      <c r="E5" s="94"/>
      <c r="F5" s="94"/>
      <c r="G5" s="94"/>
      <c r="H5" s="94"/>
      <c r="I5" s="94"/>
      <c r="J5" s="94"/>
      <c r="K5" s="94"/>
      <c r="L5" s="94"/>
      <c r="M5" s="94"/>
      <c r="N5" s="94"/>
      <c r="O5" s="94"/>
      <c r="P5" s="94"/>
      <c r="Q5" s="94">
        <f t="shared" ref="Q5:Q17" si="0">SUM(E5:P5)</f>
        <v>0</v>
      </c>
      <c r="R5" s="95" t="s">
        <v>107</v>
      </c>
    </row>
    <row r="6" spans="1:36" s="91" customFormat="1" ht="16.5" customHeight="1" x14ac:dyDescent="0.25">
      <c r="A6" s="92">
        <v>3</v>
      </c>
      <c r="B6" s="96" t="s">
        <v>71</v>
      </c>
      <c r="C6" s="96" t="s">
        <v>72</v>
      </c>
      <c r="D6" s="94"/>
      <c r="E6" s="94">
        <v>1000</v>
      </c>
      <c r="F6" s="94">
        <v>1000</v>
      </c>
      <c r="G6" s="94">
        <v>1000</v>
      </c>
      <c r="H6" s="94"/>
      <c r="I6" s="94"/>
      <c r="J6" s="94"/>
      <c r="K6" s="94"/>
      <c r="L6" s="94"/>
      <c r="M6" s="94"/>
      <c r="N6" s="94"/>
      <c r="O6" s="94"/>
      <c r="P6" s="94"/>
      <c r="Q6" s="94">
        <f t="shared" si="0"/>
        <v>3000</v>
      </c>
      <c r="R6" s="97" t="s">
        <v>108</v>
      </c>
      <c r="W6" s="98" t="s">
        <v>101</v>
      </c>
      <c r="Y6" s="91" t="s">
        <v>72</v>
      </c>
    </row>
    <row r="7" spans="1:36" s="91" customFormat="1" ht="16.5" customHeight="1" x14ac:dyDescent="0.25">
      <c r="A7" s="92">
        <v>4</v>
      </c>
      <c r="B7" s="96" t="s">
        <v>73</v>
      </c>
      <c r="C7" s="96" t="s">
        <v>74</v>
      </c>
      <c r="D7" s="94"/>
      <c r="E7" s="94"/>
      <c r="F7" s="94"/>
      <c r="G7" s="94"/>
      <c r="H7" s="94"/>
      <c r="I7" s="94"/>
      <c r="J7" s="94"/>
      <c r="K7" s="94"/>
      <c r="L7" s="94"/>
      <c r="M7" s="94"/>
      <c r="N7" s="94"/>
      <c r="O7" s="94"/>
      <c r="P7" s="94"/>
      <c r="Q7" s="94">
        <f t="shared" si="0"/>
        <v>0</v>
      </c>
      <c r="R7" s="99" t="s">
        <v>60</v>
      </c>
      <c r="W7" s="100" t="s">
        <v>98</v>
      </c>
      <c r="Y7" s="91" t="s">
        <v>87</v>
      </c>
    </row>
    <row r="8" spans="1:36" s="91" customFormat="1" ht="16.5" customHeight="1" x14ac:dyDescent="0.25">
      <c r="A8" s="92">
        <v>5</v>
      </c>
      <c r="B8" s="96" t="s">
        <v>75</v>
      </c>
      <c r="C8" s="96" t="s">
        <v>76</v>
      </c>
      <c r="D8" s="94"/>
      <c r="E8" s="94">
        <v>5000</v>
      </c>
      <c r="F8" s="94"/>
      <c r="G8" s="94"/>
      <c r="H8" s="94"/>
      <c r="I8" s="94"/>
      <c r="J8" s="94"/>
      <c r="K8" s="94"/>
      <c r="L8" s="94"/>
      <c r="M8" s="94"/>
      <c r="N8" s="94"/>
      <c r="O8" s="94"/>
      <c r="P8" s="94"/>
      <c r="Q8" s="94">
        <f t="shared" si="0"/>
        <v>5000</v>
      </c>
      <c r="R8" s="99" t="s">
        <v>111</v>
      </c>
      <c r="W8" s="100" t="s">
        <v>100</v>
      </c>
      <c r="Y8" s="91" t="s">
        <v>88</v>
      </c>
    </row>
    <row r="9" spans="1:36" s="91" customFormat="1" ht="16.5" customHeight="1" x14ac:dyDescent="0.25">
      <c r="A9" s="92">
        <v>6</v>
      </c>
      <c r="B9" s="93" t="s">
        <v>77</v>
      </c>
      <c r="C9" s="93" t="s">
        <v>78</v>
      </c>
      <c r="D9" s="94"/>
      <c r="E9" s="94"/>
      <c r="F9" s="94"/>
      <c r="G9" s="94"/>
      <c r="H9" s="94"/>
      <c r="I9" s="94"/>
      <c r="J9" s="94"/>
      <c r="K9" s="94"/>
      <c r="L9" s="94"/>
      <c r="M9" s="94"/>
      <c r="N9" s="94"/>
      <c r="O9" s="94"/>
      <c r="P9" s="94"/>
      <c r="Q9" s="94">
        <f t="shared" si="0"/>
        <v>0</v>
      </c>
      <c r="R9" s="97" t="s">
        <v>196</v>
      </c>
      <c r="W9" s="100" t="s">
        <v>96</v>
      </c>
      <c r="Y9" s="91" t="s">
        <v>91</v>
      </c>
    </row>
    <row r="10" spans="1:36" s="91" customFormat="1" ht="16.5" customHeight="1" x14ac:dyDescent="0.25">
      <c r="A10" s="92">
        <v>7</v>
      </c>
      <c r="B10" s="96" t="s">
        <v>79</v>
      </c>
      <c r="C10" s="96" t="s">
        <v>80</v>
      </c>
      <c r="D10" s="94"/>
      <c r="E10" s="94">
        <v>10000</v>
      </c>
      <c r="F10" s="94">
        <v>10000</v>
      </c>
      <c r="G10" s="94">
        <v>10000</v>
      </c>
      <c r="H10" s="94"/>
      <c r="I10" s="94"/>
      <c r="J10" s="94"/>
      <c r="K10" s="94"/>
      <c r="L10" s="94"/>
      <c r="M10" s="94"/>
      <c r="N10" s="94"/>
      <c r="O10" s="94"/>
      <c r="P10" s="94"/>
      <c r="Q10" s="94">
        <f t="shared" si="0"/>
        <v>30000</v>
      </c>
      <c r="R10" s="99" t="s">
        <v>61</v>
      </c>
      <c r="W10" s="100" t="s">
        <v>94</v>
      </c>
      <c r="Y10" s="91" t="s">
        <v>90</v>
      </c>
    </row>
    <row r="11" spans="1:36" s="91" customFormat="1" ht="16.5" customHeight="1" x14ac:dyDescent="0.25">
      <c r="A11" s="92">
        <v>8</v>
      </c>
      <c r="B11" s="93" t="s">
        <v>81</v>
      </c>
      <c r="C11" s="93" t="s">
        <v>82</v>
      </c>
      <c r="D11" s="94"/>
      <c r="E11" s="94"/>
      <c r="F11" s="94"/>
      <c r="G11" s="94"/>
      <c r="H11" s="94"/>
      <c r="I11" s="94"/>
      <c r="J11" s="94"/>
      <c r="K11" s="94"/>
      <c r="L11" s="94"/>
      <c r="M11" s="94"/>
      <c r="N11" s="94"/>
      <c r="O11" s="94"/>
      <c r="P11" s="94"/>
      <c r="Q11" s="94">
        <f t="shared" si="0"/>
        <v>0</v>
      </c>
      <c r="R11" s="97" t="s">
        <v>110</v>
      </c>
      <c r="W11" s="100" t="s">
        <v>93</v>
      </c>
      <c r="Y11" s="91" t="s">
        <v>89</v>
      </c>
    </row>
    <row r="12" spans="1:36" s="91" customFormat="1" ht="16.5" customHeight="1" x14ac:dyDescent="0.25">
      <c r="A12" s="92">
        <v>9</v>
      </c>
      <c r="B12" s="96" t="s">
        <v>83</v>
      </c>
      <c r="C12" s="96" t="s">
        <v>84</v>
      </c>
      <c r="D12" s="94"/>
      <c r="E12" s="94"/>
      <c r="F12" s="94"/>
      <c r="G12" s="94">
        <v>310000</v>
      </c>
      <c r="H12" s="94"/>
      <c r="I12" s="94"/>
      <c r="J12" s="94"/>
      <c r="K12" s="94"/>
      <c r="L12" s="94"/>
      <c r="M12" s="94"/>
      <c r="N12" s="94"/>
      <c r="O12" s="94"/>
      <c r="P12" s="94"/>
      <c r="Q12" s="94">
        <f t="shared" si="0"/>
        <v>310000</v>
      </c>
      <c r="R12" s="97" t="s">
        <v>238</v>
      </c>
      <c r="W12" s="100" t="s">
        <v>82</v>
      </c>
      <c r="Y12" s="91" t="s">
        <v>92</v>
      </c>
    </row>
    <row r="13" spans="1:36" s="91" customFormat="1" ht="16.5" customHeight="1" x14ac:dyDescent="0.25">
      <c r="A13" s="92">
        <v>10</v>
      </c>
      <c r="B13" s="93" t="s">
        <v>85</v>
      </c>
      <c r="C13" s="93" t="s">
        <v>86</v>
      </c>
      <c r="D13" s="94"/>
      <c r="E13" s="94"/>
      <c r="F13" s="94"/>
      <c r="G13" s="94"/>
      <c r="H13" s="94"/>
      <c r="I13" s="94"/>
      <c r="J13" s="94"/>
      <c r="K13" s="94"/>
      <c r="L13" s="94"/>
      <c r="M13" s="94"/>
      <c r="N13" s="94"/>
      <c r="O13" s="94"/>
      <c r="P13" s="94"/>
      <c r="Q13" s="94">
        <f t="shared" si="0"/>
        <v>0</v>
      </c>
      <c r="R13" s="95" t="s">
        <v>109</v>
      </c>
      <c r="W13" s="100" t="s">
        <v>78</v>
      </c>
      <c r="Y13" s="91" t="s">
        <v>96</v>
      </c>
    </row>
    <row r="14" spans="1:36" s="91" customFormat="1" ht="16.5" customHeight="1" x14ac:dyDescent="0.25">
      <c r="A14" s="92">
        <v>11</v>
      </c>
      <c r="B14" s="96" t="s">
        <v>95</v>
      </c>
      <c r="C14" s="96" t="s">
        <v>96</v>
      </c>
      <c r="D14" s="94"/>
      <c r="E14" s="94"/>
      <c r="F14" s="94"/>
      <c r="G14" s="94">
        <v>3000</v>
      </c>
      <c r="H14" s="94">
        <v>3000</v>
      </c>
      <c r="I14" s="94">
        <v>2000</v>
      </c>
      <c r="J14" s="94"/>
      <c r="K14" s="94"/>
      <c r="L14" s="94"/>
      <c r="M14" s="94"/>
      <c r="N14" s="94"/>
      <c r="O14" s="94"/>
      <c r="P14" s="94"/>
      <c r="Q14" s="94">
        <f t="shared" si="0"/>
        <v>8000</v>
      </c>
      <c r="R14" s="99" t="s">
        <v>239</v>
      </c>
      <c r="W14" s="100" t="s">
        <v>74</v>
      </c>
      <c r="Y14" s="91" t="s">
        <v>98</v>
      </c>
    </row>
    <row r="15" spans="1:36" s="91" customFormat="1" ht="16.5" customHeight="1" x14ac:dyDescent="0.25">
      <c r="A15" s="92">
        <v>12</v>
      </c>
      <c r="B15" s="96" t="s">
        <v>97</v>
      </c>
      <c r="C15" s="96" t="s">
        <v>98</v>
      </c>
      <c r="D15" s="94"/>
      <c r="E15" s="94"/>
      <c r="F15" s="94">
        <v>2000</v>
      </c>
      <c r="G15" s="94">
        <v>2000</v>
      </c>
      <c r="H15" s="94">
        <v>2000</v>
      </c>
      <c r="I15" s="94">
        <v>2000</v>
      </c>
      <c r="J15" s="94"/>
      <c r="K15" s="94"/>
      <c r="L15" s="94"/>
      <c r="M15" s="94"/>
      <c r="N15" s="94"/>
      <c r="O15" s="94"/>
      <c r="P15" s="94"/>
      <c r="Q15" s="94">
        <f t="shared" si="0"/>
        <v>8000</v>
      </c>
      <c r="R15" s="99" t="s">
        <v>240</v>
      </c>
      <c r="W15" s="100" t="s">
        <v>86</v>
      </c>
      <c r="Y15" s="91" t="s">
        <v>80</v>
      </c>
    </row>
    <row r="16" spans="1:36" s="91" customFormat="1" ht="16.5" customHeight="1" x14ac:dyDescent="0.25">
      <c r="A16" s="92">
        <v>13</v>
      </c>
      <c r="B16" s="93" t="s">
        <v>99</v>
      </c>
      <c r="C16" s="93" t="s">
        <v>100</v>
      </c>
      <c r="D16" s="94"/>
      <c r="E16" s="94"/>
      <c r="F16" s="94">
        <v>3000</v>
      </c>
      <c r="G16" s="94">
        <v>3000</v>
      </c>
      <c r="H16" s="94">
        <v>3000</v>
      </c>
      <c r="I16" s="94">
        <v>3000</v>
      </c>
      <c r="J16" s="94"/>
      <c r="K16" s="94"/>
      <c r="L16" s="94"/>
      <c r="M16" s="94"/>
      <c r="N16" s="94"/>
      <c r="O16" s="94"/>
      <c r="P16" s="94"/>
      <c r="Q16" s="94">
        <f t="shared" si="0"/>
        <v>12000</v>
      </c>
      <c r="R16" s="99" t="s">
        <v>241</v>
      </c>
      <c r="W16" s="100" t="s">
        <v>76</v>
      </c>
      <c r="Y16" s="91" t="s">
        <v>96</v>
      </c>
    </row>
    <row r="17" spans="1:25" s="91" customFormat="1" ht="16.5" customHeight="1" x14ac:dyDescent="0.25">
      <c r="A17" s="92">
        <v>14</v>
      </c>
      <c r="B17" s="96" t="s">
        <v>102</v>
      </c>
      <c r="C17" s="96" t="s">
        <v>103</v>
      </c>
      <c r="D17" s="94"/>
      <c r="E17" s="94"/>
      <c r="F17" s="94">
        <v>5000</v>
      </c>
      <c r="G17" s="94">
        <v>5000</v>
      </c>
      <c r="H17" s="94">
        <v>5000</v>
      </c>
      <c r="I17" s="94"/>
      <c r="J17" s="94"/>
      <c r="K17" s="94"/>
      <c r="L17" s="94"/>
      <c r="M17" s="94"/>
      <c r="N17" s="94"/>
      <c r="O17" s="94"/>
      <c r="P17" s="94"/>
      <c r="Q17" s="94">
        <f t="shared" si="0"/>
        <v>15000</v>
      </c>
      <c r="R17" s="95" t="s">
        <v>242</v>
      </c>
      <c r="W17" s="100" t="s">
        <v>68</v>
      </c>
      <c r="Y17" s="91" t="s">
        <v>93</v>
      </c>
    </row>
    <row r="18" spans="1:25" s="91" customFormat="1" ht="16.5" customHeight="1" x14ac:dyDescent="0.25">
      <c r="A18" s="101"/>
      <c r="B18" s="102"/>
      <c r="C18" s="102"/>
      <c r="D18" s="103"/>
      <c r="E18" s="103"/>
      <c r="F18" s="103"/>
      <c r="G18" s="103"/>
      <c r="H18" s="103"/>
      <c r="I18" s="103"/>
      <c r="J18" s="103"/>
      <c r="K18" s="103"/>
      <c r="L18" s="103"/>
      <c r="M18" s="103"/>
      <c r="N18" s="103"/>
      <c r="O18" s="103"/>
      <c r="P18" s="103"/>
      <c r="Q18" s="103"/>
      <c r="R18" s="104"/>
    </row>
    <row r="19" spans="1:25" s="2" customFormat="1" ht="16.5" customHeight="1" x14ac:dyDescent="0.4">
      <c r="A19" s="16" t="s">
        <v>144</v>
      </c>
      <c r="B19" s="18"/>
      <c r="C19" s="82"/>
      <c r="D19" s="83"/>
      <c r="E19" s="83"/>
      <c r="F19" s="83"/>
      <c r="G19" s="83"/>
      <c r="H19" s="83"/>
      <c r="I19" s="83"/>
      <c r="J19" s="83"/>
      <c r="K19" s="83"/>
      <c r="L19" s="83"/>
      <c r="M19" s="83"/>
      <c r="N19" s="83"/>
      <c r="O19" s="83"/>
      <c r="P19" s="83"/>
      <c r="Q19" s="83"/>
      <c r="R19" s="84"/>
    </row>
    <row r="20" spans="1:25" s="2" customFormat="1" ht="16.5" customHeight="1" x14ac:dyDescent="0.25">
      <c r="A20" s="3" t="s">
        <v>115</v>
      </c>
      <c r="B20"/>
      <c r="C20"/>
      <c r="E20" s="2">
        <f t="shared" ref="E20:P20" si="1">SUM(E4:E19)</f>
        <v>17000</v>
      </c>
      <c r="F20" s="2">
        <f t="shared" si="1"/>
        <v>21500</v>
      </c>
      <c r="G20" s="2">
        <f t="shared" si="1"/>
        <v>334000</v>
      </c>
      <c r="H20" s="2">
        <f t="shared" si="1"/>
        <v>13000</v>
      </c>
      <c r="I20" s="2">
        <f t="shared" si="1"/>
        <v>7000</v>
      </c>
      <c r="J20" s="2">
        <f t="shared" si="1"/>
        <v>0</v>
      </c>
      <c r="K20" s="2">
        <f t="shared" si="1"/>
        <v>0</v>
      </c>
      <c r="L20" s="2">
        <f t="shared" si="1"/>
        <v>0</v>
      </c>
      <c r="M20" s="2">
        <f t="shared" si="1"/>
        <v>0</v>
      </c>
      <c r="N20" s="2">
        <f t="shared" si="1"/>
        <v>0</v>
      </c>
      <c r="O20" s="2">
        <f t="shared" si="1"/>
        <v>0</v>
      </c>
      <c r="P20" s="2">
        <f t="shared" si="1"/>
        <v>0</v>
      </c>
      <c r="Q20" s="2">
        <f>SUM(E20:P20)</f>
        <v>392500</v>
      </c>
      <c r="Y20" s="2" t="s">
        <v>92</v>
      </c>
    </row>
    <row r="21" spans="1:25" s="2" customFormat="1" ht="16.5" customHeight="1" x14ac:dyDescent="0.25">
      <c r="A21"/>
      <c r="B21"/>
      <c r="C21"/>
    </row>
    <row r="22" spans="1:25" s="2" customFormat="1" ht="16.5" customHeight="1" x14ac:dyDescent="0.4">
      <c r="A22"/>
      <c r="B22"/>
      <c r="C22" s="297" t="s">
        <v>243</v>
      </c>
      <c r="D22" s="297"/>
      <c r="E22" s="297"/>
      <c r="F22" s="297"/>
      <c r="G22" s="297"/>
      <c r="H22" s="297"/>
    </row>
    <row r="23" spans="1:25" s="2" customFormat="1" ht="16.5" customHeight="1" x14ac:dyDescent="0.25">
      <c r="A23"/>
      <c r="B23"/>
      <c r="C23"/>
    </row>
  </sheetData>
  <mergeCells count="3">
    <mergeCell ref="A1:R1"/>
    <mergeCell ref="T1:AJ2"/>
    <mergeCell ref="C22:H22"/>
  </mergeCells>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15"/>
  <sheetViews>
    <sheetView zoomScale="90" zoomScaleNormal="90" workbookViewId="0">
      <pane xSplit="7" ySplit="2" topLeftCell="H3" activePane="bottomRight" state="frozen"/>
      <selection pane="topRight" activeCell="H1" sqref="H1"/>
      <selection pane="bottomLeft" activeCell="A3" sqref="A3"/>
      <selection pane="bottomRight" activeCell="F22" sqref="F22"/>
    </sheetView>
  </sheetViews>
  <sheetFormatPr defaultColWidth="9" defaultRowHeight="14" x14ac:dyDescent="0.25"/>
  <cols>
    <col min="1" max="1" width="5.08984375" style="25" customWidth="1"/>
    <col min="2" max="2" width="5.36328125" style="25" customWidth="1"/>
    <col min="3" max="3" width="9.453125" style="26" customWidth="1"/>
    <col min="4" max="4" width="14.90625" style="27" customWidth="1"/>
    <col min="5" max="5" width="17.90625" style="26" customWidth="1"/>
    <col min="6" max="6" width="6" style="25" bestFit="1" customWidth="1"/>
    <col min="7" max="7" width="6.90625" style="25" customWidth="1"/>
    <col min="8" max="8" width="10.453125" style="25" customWidth="1"/>
    <col min="9" max="9" width="12.08984375" style="25" customWidth="1"/>
    <col min="10" max="10" width="14.36328125" style="25" customWidth="1"/>
    <col min="11" max="11" width="13.453125" style="25" customWidth="1"/>
    <col min="12" max="12" width="10.453125" style="25" customWidth="1"/>
    <col min="13" max="13" width="12.90625" style="25" customWidth="1"/>
    <col min="14" max="14" width="19.08984375" style="25" bestFit="1" customWidth="1"/>
    <col min="15" max="15" width="16.08984375" style="28" customWidth="1"/>
    <col min="16" max="16" width="11.90625" style="28" bestFit="1" customWidth="1"/>
    <col min="17" max="17" width="22.36328125" style="29" hidden="1" customWidth="1"/>
    <col min="18" max="18" width="23.08984375" style="25" hidden="1" customWidth="1"/>
    <col min="19" max="31" width="9" style="25" hidden="1" customWidth="1"/>
    <col min="32" max="32" width="8.36328125" style="25" customWidth="1"/>
    <col min="33" max="16384" width="9" style="25"/>
  </cols>
  <sheetData>
    <row r="1" spans="1:155" ht="31.5" customHeight="1" x14ac:dyDescent="0.25">
      <c r="A1" s="239" t="s">
        <v>266</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row>
    <row r="2" spans="1:155" s="137" customFormat="1" ht="56" x14ac:dyDescent="0.25">
      <c r="A2" s="118" t="s">
        <v>104</v>
      </c>
      <c r="B2" s="85" t="s">
        <v>199</v>
      </c>
      <c r="C2" s="118" t="s">
        <v>200</v>
      </c>
      <c r="D2" s="118" t="s">
        <v>201</v>
      </c>
      <c r="E2" s="85" t="s">
        <v>202</v>
      </c>
      <c r="F2" s="85" t="s">
        <v>203</v>
      </c>
      <c r="G2" s="85" t="s">
        <v>204</v>
      </c>
      <c r="H2" s="131" t="s">
        <v>205</v>
      </c>
      <c r="I2" s="131" t="s">
        <v>206</v>
      </c>
      <c r="J2" s="132" t="s">
        <v>207</v>
      </c>
      <c r="K2" s="132" t="s">
        <v>208</v>
      </c>
      <c r="L2" s="131" t="s">
        <v>209</v>
      </c>
      <c r="M2" s="131" t="s">
        <v>210</v>
      </c>
      <c r="N2" s="132" t="s">
        <v>211</v>
      </c>
      <c r="O2" s="133" t="s">
        <v>212</v>
      </c>
      <c r="P2" s="132" t="s">
        <v>213</v>
      </c>
      <c r="Q2" s="134" t="s">
        <v>214</v>
      </c>
      <c r="R2" s="134" t="s">
        <v>215</v>
      </c>
      <c r="S2" s="236" t="s">
        <v>216</v>
      </c>
      <c r="T2" s="237"/>
      <c r="U2" s="237"/>
      <c r="V2" s="237"/>
      <c r="W2" s="237"/>
      <c r="X2" s="237"/>
      <c r="Y2" s="237"/>
      <c r="Z2" s="237"/>
      <c r="AA2" s="237"/>
      <c r="AB2" s="237"/>
      <c r="AC2" s="237"/>
      <c r="AD2" s="238"/>
      <c r="AE2" s="118" t="s">
        <v>11</v>
      </c>
      <c r="AF2" s="132" t="s">
        <v>232</v>
      </c>
      <c r="AG2" s="132" t="s">
        <v>233</v>
      </c>
      <c r="AH2" s="135" t="s">
        <v>234</v>
      </c>
      <c r="AI2" s="136"/>
    </row>
    <row r="3" spans="1:155" s="151" customFormat="1" ht="33.65" customHeight="1" x14ac:dyDescent="0.25">
      <c r="A3" s="138">
        <v>1</v>
      </c>
      <c r="B3" s="6"/>
      <c r="C3" s="139" t="s">
        <v>33</v>
      </c>
      <c r="D3" s="140" t="s">
        <v>131</v>
      </c>
      <c r="E3" s="139" t="s">
        <v>53</v>
      </c>
      <c r="F3" s="117" t="s">
        <v>52</v>
      </c>
      <c r="G3" s="141" t="s">
        <v>186</v>
      </c>
      <c r="H3" s="142" t="s">
        <v>187</v>
      </c>
      <c r="I3" s="143" t="s">
        <v>188</v>
      </c>
      <c r="J3" s="144" t="s">
        <v>189</v>
      </c>
      <c r="K3" s="144" t="s">
        <v>190</v>
      </c>
      <c r="L3" s="143" t="s">
        <v>24</v>
      </c>
      <c r="M3" s="143" t="s">
        <v>25</v>
      </c>
      <c r="N3" s="144" t="s">
        <v>26</v>
      </c>
      <c r="O3" s="145"/>
      <c r="P3" s="145"/>
      <c r="Q3" s="146"/>
      <c r="R3" s="146"/>
      <c r="S3" s="147"/>
      <c r="T3" s="147"/>
      <c r="U3" s="147"/>
      <c r="V3" s="147"/>
      <c r="W3" s="147"/>
      <c r="X3" s="147"/>
      <c r="Y3" s="147"/>
      <c r="Z3" s="147"/>
      <c r="AA3" s="147"/>
      <c r="AB3" s="147"/>
      <c r="AC3" s="147"/>
      <c r="AD3" s="147"/>
      <c r="AE3" s="148"/>
      <c r="AF3" s="149">
        <f>W13-S3</f>
        <v>0</v>
      </c>
      <c r="AG3" s="149">
        <f>Q3-T3</f>
        <v>0</v>
      </c>
      <c r="AH3" s="150"/>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row>
    <row r="4" spans="1:155" s="151" customFormat="1" ht="33.65" customHeight="1" x14ac:dyDescent="0.25">
      <c r="A4" s="152">
        <v>2</v>
      </c>
      <c r="B4" s="150"/>
      <c r="C4" s="139" t="s">
        <v>34</v>
      </c>
      <c r="D4" s="153" t="s">
        <v>35</v>
      </c>
      <c r="E4" s="139" t="s">
        <v>53</v>
      </c>
      <c r="F4" s="141" t="s">
        <v>134</v>
      </c>
      <c r="G4" s="141" t="s">
        <v>137</v>
      </c>
      <c r="H4" s="150"/>
      <c r="I4" s="150" t="s">
        <v>41</v>
      </c>
      <c r="J4" s="150"/>
      <c r="K4" s="150"/>
      <c r="L4" s="143" t="s">
        <v>138</v>
      </c>
      <c r="M4" s="150" t="s">
        <v>140</v>
      </c>
      <c r="N4" s="150" t="s">
        <v>141</v>
      </c>
      <c r="O4" s="150"/>
      <c r="P4" s="150"/>
      <c r="Q4" s="154"/>
      <c r="R4" s="150"/>
      <c r="S4" s="150"/>
      <c r="T4" s="150"/>
      <c r="U4" s="150"/>
      <c r="V4" s="150"/>
      <c r="W4" s="150"/>
      <c r="X4" s="150"/>
      <c r="Y4" s="150"/>
      <c r="Z4" s="150"/>
      <c r="AA4" s="150"/>
      <c r="AB4" s="150"/>
      <c r="AC4" s="150"/>
      <c r="AD4" s="150"/>
      <c r="AE4" s="150"/>
      <c r="AF4" s="150"/>
      <c r="AG4" s="150"/>
      <c r="AH4" s="150"/>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row>
    <row r="5" spans="1:155" s="151" customFormat="1" ht="33.65" customHeight="1" x14ac:dyDescent="0.25">
      <c r="A5" s="152">
        <v>3</v>
      </c>
      <c r="B5" s="150"/>
      <c r="C5" s="139" t="s">
        <v>36</v>
      </c>
      <c r="D5" s="140" t="s">
        <v>37</v>
      </c>
      <c r="E5" s="139" t="s">
        <v>53</v>
      </c>
      <c r="F5" s="141" t="s">
        <v>135</v>
      </c>
      <c r="G5" s="141" t="s">
        <v>136</v>
      </c>
      <c r="H5" s="150"/>
      <c r="I5" s="150"/>
      <c r="J5" s="150"/>
      <c r="K5" s="150"/>
      <c r="L5" s="143" t="s">
        <v>138</v>
      </c>
      <c r="M5" s="150"/>
      <c r="N5" s="150"/>
      <c r="O5" s="155"/>
      <c r="P5" s="155"/>
      <c r="Q5" s="154"/>
      <c r="R5" s="150"/>
      <c r="S5" s="150"/>
      <c r="T5" s="150"/>
      <c r="U5" s="150"/>
      <c r="V5" s="150"/>
      <c r="W5" s="150"/>
      <c r="X5" s="150"/>
      <c r="Y5" s="150"/>
      <c r="Z5" s="150"/>
      <c r="AA5" s="150"/>
      <c r="AB5" s="150"/>
      <c r="AC5" s="150"/>
      <c r="AD5" s="150"/>
      <c r="AE5" s="150"/>
      <c r="AF5" s="150"/>
      <c r="AG5" s="150"/>
      <c r="AH5" s="150"/>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row>
    <row r="6" spans="1:155" s="151" customFormat="1" ht="33.65" customHeight="1" x14ac:dyDescent="0.25">
      <c r="A6" s="152">
        <v>4</v>
      </c>
      <c r="B6" s="150"/>
      <c r="C6" s="156" t="s">
        <v>38</v>
      </c>
      <c r="D6" s="140" t="s">
        <v>39</v>
      </c>
      <c r="E6" s="139" t="s">
        <v>54</v>
      </c>
      <c r="F6" s="141" t="s">
        <v>133</v>
      </c>
      <c r="G6" s="141" t="s">
        <v>137</v>
      </c>
      <c r="H6" s="150"/>
      <c r="I6" s="150"/>
      <c r="J6" s="150"/>
      <c r="K6" s="150"/>
      <c r="L6" s="157" t="s">
        <v>139</v>
      </c>
      <c r="M6" s="150"/>
      <c r="N6" s="150"/>
      <c r="O6" s="155"/>
      <c r="P6" s="155"/>
      <c r="Q6" s="154"/>
      <c r="R6" s="150"/>
      <c r="S6" s="150"/>
      <c r="T6" s="150"/>
      <c r="U6" s="150"/>
      <c r="V6" s="150"/>
      <c r="W6" s="150"/>
      <c r="X6" s="150"/>
      <c r="Y6" s="150"/>
      <c r="Z6" s="150"/>
      <c r="AA6" s="150"/>
      <c r="AB6" s="150"/>
      <c r="AC6" s="150"/>
      <c r="AD6" s="150"/>
      <c r="AE6" s="150"/>
      <c r="AF6" s="150"/>
      <c r="AG6" s="150"/>
      <c r="AH6" s="150"/>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row>
    <row r="7" spans="1:155" s="164" customFormat="1" ht="33.65" customHeight="1" thickBot="1" x14ac:dyDescent="0.3">
      <c r="A7" s="158" t="s">
        <v>142</v>
      </c>
      <c r="B7" s="159"/>
      <c r="C7" s="160"/>
      <c r="D7" s="161"/>
      <c r="E7" s="160"/>
      <c r="F7" s="159"/>
      <c r="G7" s="159"/>
      <c r="H7" s="159"/>
      <c r="I7" s="159"/>
      <c r="J7" s="159"/>
      <c r="K7" s="159"/>
      <c r="L7" s="159"/>
      <c r="M7" s="159"/>
      <c r="N7" s="159"/>
      <c r="O7" s="162"/>
      <c r="P7" s="162"/>
      <c r="Q7" s="163"/>
      <c r="R7" s="159"/>
      <c r="S7" s="159"/>
      <c r="T7" s="159"/>
      <c r="U7" s="159"/>
      <c r="V7" s="159"/>
      <c r="W7" s="159"/>
      <c r="X7" s="159"/>
      <c r="Y7" s="159"/>
      <c r="Z7" s="159"/>
      <c r="AA7" s="159"/>
      <c r="AB7" s="159"/>
      <c r="AC7" s="159"/>
      <c r="AD7" s="159"/>
      <c r="AE7" s="159"/>
      <c r="AF7" s="159"/>
      <c r="AG7" s="159"/>
      <c r="AH7" s="150"/>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row>
    <row r="8" spans="1:155" x14ac:dyDescent="0.25">
      <c r="A8" s="25" t="s">
        <v>182</v>
      </c>
      <c r="O8" s="28">
        <f>SUBTOTAL(9,O3:O7)</f>
        <v>0</v>
      </c>
      <c r="P8" s="28">
        <f>SUBTOTAL(9,P3:P7)</f>
        <v>0</v>
      </c>
      <c r="Q8" s="28">
        <f>SUBTOTAL(9,Q3:Q7)</f>
        <v>0</v>
      </c>
      <c r="R8" s="28">
        <f>SUBTOTAL(9,R3:R7)</f>
        <v>0</v>
      </c>
    </row>
    <row r="10" spans="1:155" s="12" customFormat="1" ht="27.65" customHeight="1" x14ac:dyDescent="0.25">
      <c r="A10" s="12" t="s">
        <v>230</v>
      </c>
      <c r="D10" s="165"/>
    </row>
    <row r="11" spans="1:155" s="167" customFormat="1" ht="23.4" customHeight="1" x14ac:dyDescent="0.25">
      <c r="A11" s="166" t="s">
        <v>229</v>
      </c>
      <c r="B11" s="166"/>
      <c r="C11" s="166"/>
      <c r="D11" s="166"/>
      <c r="E11" s="166"/>
      <c r="K11" s="168"/>
      <c r="L11" s="168"/>
      <c r="Q11" s="169"/>
      <c r="R11" s="169"/>
      <c r="S11" s="169"/>
      <c r="AH11" s="170"/>
      <c r="AI11" s="170"/>
    </row>
    <row r="15" spans="1:155" x14ac:dyDescent="0.25">
      <c r="I15" s="25">
        <f>I22</f>
        <v>0</v>
      </c>
    </row>
  </sheetData>
  <autoFilter ref="A2:AE2">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autoFilter>
  <mergeCells count="2">
    <mergeCell ref="S2:AD2"/>
    <mergeCell ref="A1:AH1"/>
  </mergeCells>
  <phoneticPr fontId="6" type="noConversion"/>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V13"/>
  <sheetViews>
    <sheetView tabSelected="1" zoomScale="55" zoomScaleNormal="55" workbookViewId="0">
      <pane xSplit="10" ySplit="4" topLeftCell="S5" activePane="bottomRight" state="frozen"/>
      <selection pane="topRight" activeCell="I1" sqref="I1"/>
      <selection pane="bottomLeft" activeCell="A5" sqref="A5"/>
      <selection pane="bottomRight" activeCell="S12" sqref="S12"/>
    </sheetView>
  </sheetViews>
  <sheetFormatPr defaultColWidth="9" defaultRowHeight="9.5" x14ac:dyDescent="0.15"/>
  <cols>
    <col min="1" max="2" width="4.453125" style="30" customWidth="1"/>
    <col min="3" max="3" width="7.90625" style="30" customWidth="1"/>
    <col min="4" max="4" width="17.08984375" style="14" bestFit="1" customWidth="1"/>
    <col min="5" max="5" width="12" style="30" customWidth="1"/>
    <col min="6" max="6" width="42.453125" style="31" bestFit="1" customWidth="1"/>
    <col min="7" max="7" width="5.453125" style="30" customWidth="1"/>
    <col min="8" max="8" width="16" style="30" bestFit="1" customWidth="1"/>
    <col min="9" max="9" width="8.08984375" style="30" customWidth="1"/>
    <col min="10" max="11" width="14.90625" style="14" customWidth="1"/>
    <col min="12" max="12" width="21.81640625" style="30" customWidth="1"/>
    <col min="13" max="13" width="17.453125" style="30" customWidth="1"/>
    <col min="14" max="14" width="14.81640625" style="30" customWidth="1"/>
    <col min="15" max="15" width="11.36328125" style="30" customWidth="1"/>
    <col min="16" max="16" width="12.08984375" style="30" customWidth="1"/>
    <col min="17" max="17" width="10.6328125" style="30" customWidth="1"/>
    <col min="18" max="18" width="10" style="30" bestFit="1" customWidth="1"/>
    <col min="19" max="19" width="26.1796875" style="221" customWidth="1"/>
    <col min="20" max="21" width="22.1796875" style="14" bestFit="1" customWidth="1"/>
    <col min="22" max="22" width="19.81640625" style="14" customWidth="1"/>
    <col min="23" max="23" width="22.6328125" style="14" customWidth="1"/>
    <col min="24" max="24" width="9" style="30"/>
    <col min="25" max="25" width="11.90625" style="30" customWidth="1"/>
    <col min="26" max="26" width="15.453125" style="30" customWidth="1"/>
    <col min="27" max="27" width="12" style="30" customWidth="1"/>
    <col min="28" max="28" width="11.6328125" style="30" customWidth="1"/>
    <col min="29" max="16384" width="9" style="30"/>
  </cols>
  <sheetData>
    <row r="1" spans="1:48" ht="30" customHeight="1" thickBot="1" x14ac:dyDescent="0.2">
      <c r="A1" s="249" t="s">
        <v>392</v>
      </c>
      <c r="B1" s="249"/>
      <c r="C1" s="249"/>
      <c r="D1" s="249"/>
      <c r="E1" s="249"/>
      <c r="F1" s="249"/>
      <c r="G1" s="249"/>
      <c r="H1" s="249"/>
      <c r="I1" s="249"/>
      <c r="J1" s="249"/>
      <c r="K1" s="249"/>
      <c r="L1" s="249"/>
      <c r="M1" s="249"/>
      <c r="N1" s="249"/>
      <c r="O1" s="249"/>
      <c r="P1" s="249"/>
      <c r="Q1" s="249"/>
      <c r="R1" s="249"/>
      <c r="S1" s="249"/>
      <c r="T1" s="249"/>
      <c r="U1" s="249"/>
      <c r="V1" s="249"/>
      <c r="W1" s="249"/>
    </row>
    <row r="2" spans="1:48" s="170" customFormat="1" ht="16.5" customHeight="1" x14ac:dyDescent="0.25">
      <c r="A2" s="262" t="s">
        <v>0</v>
      </c>
      <c r="B2" s="254" t="s">
        <v>222</v>
      </c>
      <c r="C2" s="255"/>
      <c r="D2" s="243" t="s">
        <v>42</v>
      </c>
      <c r="E2" s="243" t="s">
        <v>1</v>
      </c>
      <c r="F2" s="243" t="s">
        <v>2</v>
      </c>
      <c r="G2" s="243" t="s">
        <v>43</v>
      </c>
      <c r="H2" s="243" t="s">
        <v>44</v>
      </c>
      <c r="I2" s="243" t="s">
        <v>3</v>
      </c>
      <c r="J2" s="243" t="s">
        <v>5</v>
      </c>
      <c r="K2" s="252" t="s">
        <v>254</v>
      </c>
      <c r="L2" s="246" t="s">
        <v>6</v>
      </c>
      <c r="M2" s="246" t="s">
        <v>194</v>
      </c>
      <c r="N2" s="240" t="s">
        <v>45</v>
      </c>
      <c r="O2" s="240" t="s">
        <v>7</v>
      </c>
      <c r="P2" s="240" t="s">
        <v>8</v>
      </c>
      <c r="Q2" s="240" t="s">
        <v>9</v>
      </c>
      <c r="R2" s="243" t="s">
        <v>10</v>
      </c>
      <c r="S2" s="243" t="s">
        <v>251</v>
      </c>
      <c r="T2" s="243" t="s">
        <v>46</v>
      </c>
      <c r="U2" s="243"/>
      <c r="V2" s="243"/>
      <c r="W2" s="243"/>
    </row>
    <row r="3" spans="1:48" s="170" customFormat="1" ht="18" customHeight="1" x14ac:dyDescent="0.25">
      <c r="A3" s="263"/>
      <c r="B3" s="256"/>
      <c r="C3" s="257"/>
      <c r="D3" s="244"/>
      <c r="E3" s="244"/>
      <c r="F3" s="244"/>
      <c r="G3" s="244"/>
      <c r="H3" s="244"/>
      <c r="I3" s="244"/>
      <c r="J3" s="244"/>
      <c r="K3" s="253"/>
      <c r="L3" s="247"/>
      <c r="M3" s="247"/>
      <c r="N3" s="241"/>
      <c r="O3" s="241"/>
      <c r="P3" s="241"/>
      <c r="Q3" s="241"/>
      <c r="R3" s="244"/>
      <c r="S3" s="244"/>
      <c r="T3" s="244" t="s">
        <v>49</v>
      </c>
      <c r="U3" s="244" t="s">
        <v>50</v>
      </c>
      <c r="V3" s="244" t="s">
        <v>51</v>
      </c>
      <c r="W3" s="244" t="s">
        <v>40</v>
      </c>
    </row>
    <row r="4" spans="1:48" s="170" customFormat="1" ht="11.25" customHeight="1" thickBot="1" x14ac:dyDescent="0.3">
      <c r="A4" s="264"/>
      <c r="B4" s="258"/>
      <c r="C4" s="257"/>
      <c r="D4" s="245"/>
      <c r="E4" s="245"/>
      <c r="F4" s="245"/>
      <c r="G4" s="245"/>
      <c r="H4" s="245"/>
      <c r="I4" s="245"/>
      <c r="J4" s="245"/>
      <c r="K4" s="253"/>
      <c r="L4" s="248"/>
      <c r="M4" s="248"/>
      <c r="N4" s="242"/>
      <c r="O4" s="242"/>
      <c r="P4" s="242"/>
      <c r="Q4" s="242"/>
      <c r="R4" s="245"/>
      <c r="S4" s="245"/>
      <c r="T4" s="245"/>
      <c r="U4" s="245"/>
      <c r="V4" s="245"/>
      <c r="W4" s="245"/>
    </row>
    <row r="5" spans="1:48" s="172" customFormat="1" ht="29.15" customHeight="1" x14ac:dyDescent="0.25">
      <c r="A5" s="200">
        <v>1</v>
      </c>
      <c r="B5" s="259"/>
      <c r="C5" s="207"/>
      <c r="D5" s="194" t="s">
        <v>353</v>
      </c>
      <c r="E5" s="185" t="s">
        <v>351</v>
      </c>
      <c r="F5" s="186" t="s">
        <v>339</v>
      </c>
      <c r="G5" s="186" t="s">
        <v>312</v>
      </c>
      <c r="H5" s="187" t="s">
        <v>334</v>
      </c>
      <c r="I5" s="196" t="s">
        <v>270</v>
      </c>
      <c r="J5" s="186" t="s">
        <v>350</v>
      </c>
      <c r="K5" s="186"/>
      <c r="L5" s="197" t="s">
        <v>274</v>
      </c>
      <c r="M5" s="194" t="s">
        <v>274</v>
      </c>
      <c r="N5" s="194" t="s">
        <v>314</v>
      </c>
      <c r="O5" s="194" t="s">
        <v>138</v>
      </c>
      <c r="P5" s="194" t="s">
        <v>284</v>
      </c>
      <c r="Q5" s="194" t="s">
        <v>279</v>
      </c>
      <c r="R5" s="198" t="s">
        <v>277</v>
      </c>
      <c r="S5" s="219">
        <f>T5+V5</f>
        <v>2103935</v>
      </c>
      <c r="T5" s="215">
        <f>重汽统帅右舵出口座椅!Q20</f>
        <v>931000</v>
      </c>
      <c r="U5" s="215">
        <f>'人工-表2.2'!J3</f>
        <v>340884.95575221238</v>
      </c>
      <c r="V5" s="215">
        <f>'固定资产投资年度预算-表2.1'!J8</f>
        <v>1172935</v>
      </c>
      <c r="W5" s="216">
        <f>T5+U5+V5</f>
        <v>2444819.9557522126</v>
      </c>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row>
    <row r="6" spans="1:48" s="172" customFormat="1" ht="48.5" customHeight="1" x14ac:dyDescent="0.25">
      <c r="A6" s="200">
        <v>2</v>
      </c>
      <c r="B6" s="260"/>
      <c r="C6" s="250"/>
      <c r="D6" s="194" t="s">
        <v>361</v>
      </c>
      <c r="E6" s="195" t="s">
        <v>281</v>
      </c>
      <c r="F6" s="194" t="s">
        <v>309</v>
      </c>
      <c r="G6" s="194" t="s">
        <v>135</v>
      </c>
      <c r="H6" s="196" t="s">
        <v>269</v>
      </c>
      <c r="I6" s="196" t="s">
        <v>270</v>
      </c>
      <c r="J6" s="194" t="s">
        <v>283</v>
      </c>
      <c r="K6" s="194"/>
      <c r="L6" s="197" t="s">
        <v>274</v>
      </c>
      <c r="M6" s="194" t="s">
        <v>274</v>
      </c>
      <c r="N6" s="194" t="s">
        <v>314</v>
      </c>
      <c r="O6" s="194" t="s">
        <v>315</v>
      </c>
      <c r="P6" s="194" t="s">
        <v>284</v>
      </c>
      <c r="Q6" s="194" t="s">
        <v>279</v>
      </c>
      <c r="R6" s="198" t="s">
        <v>277</v>
      </c>
      <c r="S6" s="220">
        <f>T6+V6</f>
        <v>826500</v>
      </c>
      <c r="T6" s="217">
        <f>'ZY2260'!Q20</f>
        <v>106500</v>
      </c>
      <c r="U6" s="201">
        <f>'人工-表2.2'!J10</f>
        <v>340884.95575221238</v>
      </c>
      <c r="V6" s="218">
        <f>'固定资产投资年度预算-表2.1'!K57</f>
        <v>720000</v>
      </c>
      <c r="W6" s="226">
        <f t="shared" ref="W6:W13" si="0">T6+V6+U6</f>
        <v>1167384.9557522123</v>
      </c>
      <c r="X6" s="171"/>
      <c r="Y6" s="171"/>
      <c r="Z6" s="171"/>
      <c r="AA6" s="171"/>
      <c r="AB6" s="171"/>
      <c r="AC6" s="171"/>
      <c r="AD6" s="171"/>
      <c r="AE6" s="171"/>
      <c r="AF6" s="171"/>
      <c r="AG6" s="171"/>
      <c r="AH6" s="171"/>
      <c r="AI6" s="171"/>
      <c r="AJ6" s="171"/>
      <c r="AK6" s="171"/>
      <c r="AL6" s="171"/>
      <c r="AM6" s="171"/>
      <c r="AN6" s="171"/>
      <c r="AO6" s="171"/>
      <c r="AP6" s="171"/>
      <c r="AQ6" s="171"/>
      <c r="AR6" s="171"/>
      <c r="AS6" s="171"/>
      <c r="AT6" s="171"/>
      <c r="AU6" s="171"/>
      <c r="AV6" s="171"/>
    </row>
    <row r="7" spans="1:48" s="172" customFormat="1" ht="29.15" customHeight="1" x14ac:dyDescent="0.25">
      <c r="A7" s="200">
        <v>3</v>
      </c>
      <c r="B7" s="260"/>
      <c r="C7" s="250"/>
      <c r="D7" s="194" t="s">
        <v>275</v>
      </c>
      <c r="E7" s="195" t="s">
        <v>267</v>
      </c>
      <c r="F7" s="199" t="s">
        <v>276</v>
      </c>
      <c r="G7" s="194" t="s">
        <v>268</v>
      </c>
      <c r="H7" s="196" t="s">
        <v>332</v>
      </c>
      <c r="I7" s="196" t="s">
        <v>270</v>
      </c>
      <c r="J7" s="194" t="s">
        <v>271</v>
      </c>
      <c r="K7" s="194"/>
      <c r="L7" s="197" t="s">
        <v>274</v>
      </c>
      <c r="M7" s="194" t="s">
        <v>274</v>
      </c>
      <c r="N7" s="194" t="s">
        <v>314</v>
      </c>
      <c r="O7" s="194" t="s">
        <v>315</v>
      </c>
      <c r="P7" s="194" t="s">
        <v>272</v>
      </c>
      <c r="Q7" s="194" t="s">
        <v>273</v>
      </c>
      <c r="R7" s="198" t="s">
        <v>270</v>
      </c>
      <c r="S7" s="220">
        <f t="shared" ref="S7" si="1">T7+V7</f>
        <v>2238500</v>
      </c>
      <c r="T7" s="217">
        <f>'ZY2356'!Q20</f>
        <v>767000</v>
      </c>
      <c r="U7" s="201">
        <f>'人工-表2.2'!J11</f>
        <v>284070.79646017699</v>
      </c>
      <c r="V7" s="217">
        <f>'固定资产投资年度预算-表2.1'!K63</f>
        <v>1471500</v>
      </c>
      <c r="W7" s="226">
        <f t="shared" si="0"/>
        <v>2522570.7964601768</v>
      </c>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row>
    <row r="8" spans="1:48" s="172" customFormat="1" ht="48.5" customHeight="1" x14ac:dyDescent="0.25">
      <c r="A8" s="200">
        <v>4</v>
      </c>
      <c r="B8" s="261"/>
      <c r="C8" s="250"/>
      <c r="D8" s="194" t="s">
        <v>353</v>
      </c>
      <c r="E8" s="195" t="s">
        <v>351</v>
      </c>
      <c r="F8" s="210" t="s">
        <v>310</v>
      </c>
      <c r="G8" s="194" t="s">
        <v>312</v>
      </c>
      <c r="H8" s="196" t="s">
        <v>334</v>
      </c>
      <c r="I8" s="196" t="s">
        <v>270</v>
      </c>
      <c r="J8" s="194" t="s">
        <v>350</v>
      </c>
      <c r="K8" s="194"/>
      <c r="L8" s="197" t="s">
        <v>274</v>
      </c>
      <c r="M8" s="194" t="s">
        <v>274</v>
      </c>
      <c r="N8" s="194" t="s">
        <v>314</v>
      </c>
      <c r="O8" s="194" t="s">
        <v>138</v>
      </c>
      <c r="P8" s="194" t="s">
        <v>272</v>
      </c>
      <c r="Q8" s="194" t="s">
        <v>273</v>
      </c>
      <c r="R8" s="198" t="s">
        <v>270</v>
      </c>
      <c r="S8" s="220">
        <f t="shared" ref="S8:S13" si="2">T8+V8</f>
        <v>718300</v>
      </c>
      <c r="T8" s="217">
        <f>福田EVC4!Q20</f>
        <v>469000</v>
      </c>
      <c r="U8" s="201">
        <f>'人工-表2.2'!J4</f>
        <v>284070.79646017699</v>
      </c>
      <c r="V8" s="217">
        <f>'固定资产投资年度预算-表2.1'!K37</f>
        <v>249300</v>
      </c>
      <c r="W8" s="226">
        <f t="shared" si="0"/>
        <v>1002370.7964601771</v>
      </c>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row>
    <row r="9" spans="1:48" s="172" customFormat="1" ht="70" customHeight="1" x14ac:dyDescent="0.25">
      <c r="A9" s="200">
        <v>5</v>
      </c>
      <c r="B9" s="261"/>
      <c r="C9" s="250"/>
      <c r="D9" s="194" t="s">
        <v>353</v>
      </c>
      <c r="E9" s="195" t="s">
        <v>351</v>
      </c>
      <c r="F9" s="210" t="s">
        <v>379</v>
      </c>
      <c r="G9" s="194" t="s">
        <v>311</v>
      </c>
      <c r="H9" s="196" t="s">
        <v>334</v>
      </c>
      <c r="I9" s="196" t="s">
        <v>270</v>
      </c>
      <c r="J9" s="194" t="s">
        <v>368</v>
      </c>
      <c r="K9" s="194"/>
      <c r="L9" s="197" t="s">
        <v>274</v>
      </c>
      <c r="M9" s="194" t="s">
        <v>274</v>
      </c>
      <c r="N9" s="194" t="s">
        <v>314</v>
      </c>
      <c r="O9" s="194" t="s">
        <v>138</v>
      </c>
      <c r="P9" s="194" t="s">
        <v>272</v>
      </c>
      <c r="Q9" s="194" t="s">
        <v>273</v>
      </c>
      <c r="R9" s="198" t="s">
        <v>270</v>
      </c>
      <c r="S9" s="220">
        <f t="shared" si="2"/>
        <v>3238000</v>
      </c>
      <c r="T9" s="217">
        <f>北汽军车1!Q20</f>
        <v>1933000</v>
      </c>
      <c r="U9" s="201">
        <f>'人工-表2.2'!J8</f>
        <v>454513.27433628315</v>
      </c>
      <c r="V9" s="217">
        <f>'固定资产投资年度预算-表2.1'!K22</f>
        <v>1305000</v>
      </c>
      <c r="W9" s="226">
        <f t="shared" si="0"/>
        <v>3692513.2743362831</v>
      </c>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row>
    <row r="10" spans="1:48" s="172" customFormat="1" ht="77.5" customHeight="1" x14ac:dyDescent="0.25">
      <c r="A10" s="200">
        <v>6</v>
      </c>
      <c r="B10" s="261"/>
      <c r="C10" s="250"/>
      <c r="D10" s="194" t="s">
        <v>353</v>
      </c>
      <c r="E10" s="195" t="s">
        <v>353</v>
      </c>
      <c r="F10" s="210" t="s">
        <v>380</v>
      </c>
      <c r="G10" s="194" t="s">
        <v>312</v>
      </c>
      <c r="H10" s="196" t="s">
        <v>334</v>
      </c>
      <c r="I10" s="196" t="s">
        <v>270</v>
      </c>
      <c r="J10" s="194" t="s">
        <v>390</v>
      </c>
      <c r="K10" s="194"/>
      <c r="L10" s="197"/>
      <c r="M10" s="194"/>
      <c r="N10" s="194"/>
      <c r="O10" s="194"/>
      <c r="P10" s="194"/>
      <c r="Q10" s="194"/>
      <c r="R10" s="198"/>
      <c r="S10" s="220">
        <f t="shared" si="2"/>
        <v>4287500</v>
      </c>
      <c r="T10" s="220">
        <f>福田P4后排!Q20</f>
        <v>782000</v>
      </c>
      <c r="U10" s="217">
        <f>'人工-表2.2'!J5</f>
        <v>340884.95575221238</v>
      </c>
      <c r="V10" s="217">
        <f>'固定资产投资年度预算-表2.1'!K15</f>
        <v>3505500</v>
      </c>
      <c r="W10" s="226">
        <f t="shared" si="0"/>
        <v>4628384.9557522126</v>
      </c>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171"/>
    </row>
    <row r="11" spans="1:48" s="172" customFormat="1" ht="77.5" customHeight="1" x14ac:dyDescent="0.25">
      <c r="A11" s="200">
        <v>7</v>
      </c>
      <c r="B11" s="261"/>
      <c r="C11" s="250"/>
      <c r="D11" s="194" t="s">
        <v>362</v>
      </c>
      <c r="E11" s="195" t="s">
        <v>364</v>
      </c>
      <c r="F11" s="210" t="s">
        <v>358</v>
      </c>
      <c r="G11" s="194" t="s">
        <v>360</v>
      </c>
      <c r="H11" s="196" t="s">
        <v>365</v>
      </c>
      <c r="I11" s="196" t="s">
        <v>270</v>
      </c>
      <c r="J11" s="194" t="s">
        <v>388</v>
      </c>
      <c r="K11" s="194"/>
      <c r="L11" s="197"/>
      <c r="M11" s="194"/>
      <c r="N11" s="194"/>
      <c r="O11" s="194"/>
      <c r="P11" s="194"/>
      <c r="Q11" s="194"/>
      <c r="R11" s="198"/>
      <c r="S11" s="220">
        <f t="shared" si="2"/>
        <v>392500</v>
      </c>
      <c r="T11" s="217">
        <f>'ZY2436'!Q20</f>
        <v>392500</v>
      </c>
      <c r="U11" s="201">
        <f>'人工-表2.2'!J7</f>
        <v>340884.95575221238</v>
      </c>
      <c r="V11" s="217">
        <f>'固定资产投资年度预算-表2.1'!K46</f>
        <v>0</v>
      </c>
      <c r="W11" s="226">
        <f t="shared" si="0"/>
        <v>733384.95575221232</v>
      </c>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171"/>
    </row>
    <row r="12" spans="1:48" s="172" customFormat="1" ht="77.5" customHeight="1" x14ac:dyDescent="0.25">
      <c r="A12" s="200">
        <v>8</v>
      </c>
      <c r="B12" s="261"/>
      <c r="C12" s="250"/>
      <c r="D12" s="194" t="s">
        <v>362</v>
      </c>
      <c r="E12" s="195" t="s">
        <v>363</v>
      </c>
      <c r="F12" s="210" t="s">
        <v>359</v>
      </c>
      <c r="G12" s="194" t="s">
        <v>360</v>
      </c>
      <c r="H12" s="196" t="s">
        <v>365</v>
      </c>
      <c r="I12" s="196" t="s">
        <v>270</v>
      </c>
      <c r="J12" s="194" t="s">
        <v>389</v>
      </c>
      <c r="K12" s="194"/>
      <c r="L12" s="197"/>
      <c r="M12" s="194"/>
      <c r="N12" s="194"/>
      <c r="O12" s="194"/>
      <c r="P12" s="194"/>
      <c r="Q12" s="194"/>
      <c r="R12" s="198"/>
      <c r="S12" s="220">
        <f t="shared" si="2"/>
        <v>392500</v>
      </c>
      <c r="T12" s="217">
        <f>'ZY2427'!Q20</f>
        <v>392500</v>
      </c>
      <c r="U12" s="201">
        <f>'人工-表2.2'!J7</f>
        <v>340884.95575221238</v>
      </c>
      <c r="V12" s="217">
        <f>'固定资产投资年度预算-表2.1'!K54</f>
        <v>0</v>
      </c>
      <c r="W12" s="226">
        <f t="shared" si="0"/>
        <v>733384.95575221232</v>
      </c>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171"/>
      <c r="AT12" s="171"/>
      <c r="AU12" s="171"/>
      <c r="AV12" s="171"/>
    </row>
    <row r="13" spans="1:48" s="172" customFormat="1" ht="29.15" customHeight="1" x14ac:dyDescent="0.25">
      <c r="A13" s="200">
        <v>9</v>
      </c>
      <c r="B13" s="260"/>
      <c r="C13" s="251"/>
      <c r="D13" s="186" t="s">
        <v>313</v>
      </c>
      <c r="E13" s="185" t="s">
        <v>347</v>
      </c>
      <c r="F13" s="186" t="s">
        <v>345</v>
      </c>
      <c r="G13" s="186" t="s">
        <v>311</v>
      </c>
      <c r="H13" s="187" t="s">
        <v>333</v>
      </c>
      <c r="I13" s="196" t="s">
        <v>270</v>
      </c>
      <c r="J13" s="186" t="s">
        <v>391</v>
      </c>
      <c r="K13" s="186"/>
      <c r="L13" s="193"/>
      <c r="M13" s="186"/>
      <c r="N13" s="186"/>
      <c r="O13" s="186"/>
      <c r="P13" s="186"/>
      <c r="Q13" s="186"/>
      <c r="R13" s="190"/>
      <c r="S13" s="219">
        <f t="shared" si="2"/>
        <v>522000</v>
      </c>
      <c r="T13" s="215">
        <f>'ZY2433'!Q20</f>
        <v>378000</v>
      </c>
      <c r="U13" s="215">
        <f>'人工-表2.2'!J9</f>
        <v>227256.63716814158</v>
      </c>
      <c r="V13" s="215">
        <f>'固定资产投资年度预算-表2.1'!K29</f>
        <v>144000</v>
      </c>
      <c r="W13" s="226">
        <f t="shared" si="0"/>
        <v>749256.63716814155</v>
      </c>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row>
  </sheetData>
  <autoFilter ref="A2:W13"/>
  <mergeCells count="26">
    <mergeCell ref="A1:W1"/>
    <mergeCell ref="C6:C13"/>
    <mergeCell ref="K2:K4"/>
    <mergeCell ref="B2:C4"/>
    <mergeCell ref="R2:R4"/>
    <mergeCell ref="B5:B13"/>
    <mergeCell ref="T3:T4"/>
    <mergeCell ref="U3:U4"/>
    <mergeCell ref="S2:S4"/>
    <mergeCell ref="T2:W2"/>
    <mergeCell ref="W3:W4"/>
    <mergeCell ref="V3:V4"/>
    <mergeCell ref="A2:A4"/>
    <mergeCell ref="Q2:Q4"/>
    <mergeCell ref="G2:G4"/>
    <mergeCell ref="E2:E4"/>
    <mergeCell ref="F2:F4"/>
    <mergeCell ref="H2:H4"/>
    <mergeCell ref="J2:J4"/>
    <mergeCell ref="D2:D4"/>
    <mergeCell ref="O2:O4"/>
    <mergeCell ref="P2:P4"/>
    <mergeCell ref="I2:I4"/>
    <mergeCell ref="N2:N4"/>
    <mergeCell ref="L2:L4"/>
    <mergeCell ref="M2:M4"/>
  </mergeCells>
  <phoneticPr fontId="10" type="noConversion"/>
  <pageMargins left="0.70866141732283505" right="0.70866141732283505" top="0.74803149606299202" bottom="0.74803149606299202" header="0.31496062992126" footer="0.31496062992126"/>
  <pageSetup paperSize="8" scale="52"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S63"/>
  <sheetViews>
    <sheetView zoomScale="70" zoomScaleNormal="70" workbookViewId="0">
      <pane xSplit="1" ySplit="2" topLeftCell="B3" activePane="bottomRight" state="frozen"/>
      <selection pane="topRight"/>
      <selection pane="bottomLeft"/>
      <selection pane="bottomRight" activeCell="E7" sqref="E7"/>
    </sheetView>
  </sheetViews>
  <sheetFormatPr defaultColWidth="9" defaultRowHeight="13" x14ac:dyDescent="0.25"/>
  <cols>
    <col min="1" max="1" width="6.6328125" style="1" customWidth="1"/>
    <col min="2" max="2" width="10.08984375" style="1" customWidth="1"/>
    <col min="3" max="3" width="10" style="1" customWidth="1"/>
    <col min="4" max="4" width="25.453125" style="40" customWidth="1"/>
    <col min="5" max="5" width="11.08984375" style="1" customWidth="1"/>
    <col min="6" max="6" width="10.90625" style="1" customWidth="1"/>
    <col min="7" max="7" width="12" style="1" customWidth="1"/>
    <col min="8" max="8" width="22.453125" style="1" customWidth="1"/>
    <col min="9" max="9" width="10.453125" style="1" bestFit="1" customWidth="1"/>
    <col min="10" max="10" width="22.7265625" style="225" customWidth="1"/>
    <col min="11" max="11" width="19" style="225" bestFit="1" customWidth="1"/>
    <col min="12" max="14" width="17.81640625" style="225" bestFit="1" customWidth="1"/>
    <col min="15" max="15" width="14.90625" style="225" customWidth="1"/>
    <col min="16" max="16" width="39.6328125" style="1" customWidth="1"/>
    <col min="17" max="17" width="12.6328125" style="1" customWidth="1"/>
    <col min="18" max="18" width="13.36328125" style="1" hidden="1" customWidth="1"/>
    <col min="19" max="16384" width="9" style="1"/>
  </cols>
  <sheetData>
    <row r="1" spans="1:19" ht="24.65" customHeight="1" x14ac:dyDescent="0.25">
      <c r="A1" s="239" t="s">
        <v>393</v>
      </c>
      <c r="B1" s="239"/>
      <c r="C1" s="239"/>
      <c r="D1" s="239"/>
      <c r="E1" s="239"/>
      <c r="F1" s="239"/>
      <c r="G1" s="239"/>
      <c r="H1" s="239"/>
      <c r="I1" s="239"/>
      <c r="J1" s="239"/>
      <c r="K1" s="239"/>
      <c r="L1" s="239"/>
      <c r="M1" s="239"/>
      <c r="N1" s="239"/>
      <c r="O1" s="239"/>
      <c r="P1" s="239"/>
      <c r="Q1" s="239"/>
      <c r="R1" s="239"/>
    </row>
    <row r="2" spans="1:19" s="12" customFormat="1" ht="33.65" customHeight="1" x14ac:dyDescent="0.25">
      <c r="A2" s="85" t="s">
        <v>0</v>
      </c>
      <c r="B2" s="85" t="s">
        <v>63</v>
      </c>
      <c r="C2" s="85" t="s">
        <v>1</v>
      </c>
      <c r="D2" s="85" t="s">
        <v>2</v>
      </c>
      <c r="E2" s="85" t="s">
        <v>44</v>
      </c>
      <c r="F2" s="85" t="s">
        <v>9</v>
      </c>
      <c r="G2" s="85" t="s">
        <v>117</v>
      </c>
      <c r="H2" s="85" t="s">
        <v>118</v>
      </c>
      <c r="I2" s="85" t="s">
        <v>119</v>
      </c>
      <c r="J2" s="85" t="s">
        <v>227</v>
      </c>
      <c r="K2" s="85" t="s">
        <v>228</v>
      </c>
      <c r="L2" s="85" t="s">
        <v>223</v>
      </c>
      <c r="M2" s="85" t="s">
        <v>224</v>
      </c>
      <c r="N2" s="85" t="s">
        <v>225</v>
      </c>
      <c r="O2" s="85" t="s">
        <v>226</v>
      </c>
      <c r="P2" s="85" t="s">
        <v>64</v>
      </c>
      <c r="Q2" s="85" t="s">
        <v>65</v>
      </c>
      <c r="R2" s="85" t="s">
        <v>143</v>
      </c>
    </row>
    <row r="3" spans="1:19" ht="16.5" customHeight="1" x14ac:dyDescent="0.25">
      <c r="A3" s="271" t="s">
        <v>326</v>
      </c>
      <c r="B3" s="274" t="s">
        <v>317</v>
      </c>
      <c r="C3" s="276"/>
      <c r="D3" s="265" t="s">
        <v>316</v>
      </c>
      <c r="E3" s="209"/>
      <c r="F3" s="208" t="s">
        <v>318</v>
      </c>
      <c r="G3" s="24" t="s">
        <v>55</v>
      </c>
      <c r="H3" s="24" t="s">
        <v>296</v>
      </c>
      <c r="I3" s="34">
        <v>11</v>
      </c>
      <c r="J3" s="32" t="s">
        <v>338</v>
      </c>
      <c r="K3" s="211">
        <f>J3*0.9</f>
        <v>396000</v>
      </c>
      <c r="L3" s="212">
        <f>K3*3</f>
        <v>1188000</v>
      </c>
      <c r="M3" s="211">
        <f>K3*3</f>
        <v>1188000</v>
      </c>
      <c r="N3" s="211">
        <f>K3*3</f>
        <v>1188000</v>
      </c>
      <c r="O3" s="211">
        <v>0</v>
      </c>
      <c r="P3" s="39"/>
      <c r="Q3" s="39"/>
      <c r="R3" s="35"/>
      <c r="S3" s="36"/>
    </row>
    <row r="4" spans="1:19" ht="14" x14ac:dyDescent="0.25">
      <c r="A4" s="272"/>
      <c r="B4" s="275"/>
      <c r="C4" s="277"/>
      <c r="D4" s="266"/>
      <c r="E4" s="32"/>
      <c r="F4" s="32"/>
      <c r="G4" s="24" t="s">
        <v>116</v>
      </c>
      <c r="H4" s="24" t="s">
        <v>297</v>
      </c>
      <c r="I4" s="34">
        <v>4</v>
      </c>
      <c r="J4" s="32" t="s">
        <v>337</v>
      </c>
      <c r="K4" s="211">
        <f t="shared" ref="K4:K7" si="0">J4*0.9</f>
        <v>54000</v>
      </c>
      <c r="L4" s="212">
        <f t="shared" ref="L4:L7" si="1">K4*3</f>
        <v>162000</v>
      </c>
      <c r="M4" s="211">
        <f t="shared" ref="M4:M7" si="2">K4*3</f>
        <v>162000</v>
      </c>
      <c r="N4" s="211">
        <f t="shared" ref="N4:N7" si="3">K4*3</f>
        <v>162000</v>
      </c>
      <c r="O4" s="211">
        <v>0</v>
      </c>
      <c r="P4" s="39"/>
      <c r="Q4" s="39"/>
      <c r="R4" s="35"/>
      <c r="S4" s="36"/>
    </row>
    <row r="5" spans="1:19" ht="14" x14ac:dyDescent="0.25">
      <c r="A5" s="272"/>
      <c r="B5" s="275"/>
      <c r="C5" s="277"/>
      <c r="D5" s="266"/>
      <c r="E5" s="32"/>
      <c r="F5" s="32"/>
      <c r="G5" s="24" t="s">
        <v>56</v>
      </c>
      <c r="H5" s="24" t="s">
        <v>295</v>
      </c>
      <c r="I5" s="34">
        <v>6</v>
      </c>
      <c r="J5" s="32" t="s">
        <v>336</v>
      </c>
      <c r="K5" s="211">
        <f t="shared" si="0"/>
        <v>223200</v>
      </c>
      <c r="L5" s="212">
        <f t="shared" si="1"/>
        <v>669600</v>
      </c>
      <c r="M5" s="211">
        <f t="shared" si="2"/>
        <v>669600</v>
      </c>
      <c r="N5" s="211">
        <f t="shared" si="3"/>
        <v>669600</v>
      </c>
      <c r="O5" s="211"/>
      <c r="P5" s="39"/>
      <c r="Q5" s="39"/>
      <c r="R5" s="35"/>
      <c r="S5" s="36"/>
    </row>
    <row r="6" spans="1:19" ht="14" x14ac:dyDescent="0.25">
      <c r="A6" s="272"/>
      <c r="B6" s="275"/>
      <c r="C6" s="277"/>
      <c r="D6" s="266"/>
      <c r="E6" s="32"/>
      <c r="F6" s="32"/>
      <c r="G6" s="24" t="s">
        <v>58</v>
      </c>
      <c r="H6" s="24" t="s">
        <v>298</v>
      </c>
      <c r="I6" s="34">
        <v>3</v>
      </c>
      <c r="J6" s="32" t="s">
        <v>373</v>
      </c>
      <c r="K6" s="211">
        <f t="shared" si="0"/>
        <v>382441.5</v>
      </c>
      <c r="L6" s="212">
        <f t="shared" si="1"/>
        <v>1147324.5</v>
      </c>
      <c r="M6" s="211">
        <f t="shared" si="2"/>
        <v>1147324.5</v>
      </c>
      <c r="N6" s="211">
        <f t="shared" si="3"/>
        <v>1147324.5</v>
      </c>
      <c r="O6" s="211">
        <v>0</v>
      </c>
      <c r="P6" s="39"/>
      <c r="Q6" s="39"/>
      <c r="R6" s="35"/>
      <c r="S6" s="36"/>
    </row>
    <row r="7" spans="1:19" ht="14" x14ac:dyDescent="0.25">
      <c r="A7" s="272"/>
      <c r="B7" s="275"/>
      <c r="C7" s="277"/>
      <c r="D7" s="267"/>
      <c r="E7" s="32"/>
      <c r="F7" s="32"/>
      <c r="G7" s="24" t="s">
        <v>57</v>
      </c>
      <c r="H7" s="24" t="s">
        <v>299</v>
      </c>
      <c r="I7" s="34"/>
      <c r="J7" s="32"/>
      <c r="K7" s="211">
        <f t="shared" si="0"/>
        <v>0</v>
      </c>
      <c r="L7" s="212">
        <f t="shared" si="1"/>
        <v>0</v>
      </c>
      <c r="M7" s="211">
        <f t="shared" si="2"/>
        <v>0</v>
      </c>
      <c r="N7" s="211">
        <f t="shared" si="3"/>
        <v>0</v>
      </c>
      <c r="O7" s="211">
        <v>0</v>
      </c>
      <c r="P7" s="39"/>
      <c r="Q7" s="39"/>
      <c r="R7" s="35"/>
      <c r="S7" s="36"/>
    </row>
    <row r="8" spans="1:19" s="115" customFormat="1" ht="16.5" customHeight="1" x14ac:dyDescent="0.25">
      <c r="A8" s="273"/>
      <c r="B8" s="268" t="s">
        <v>306</v>
      </c>
      <c r="C8" s="269"/>
      <c r="D8" s="269"/>
      <c r="E8" s="269"/>
      <c r="F8" s="269"/>
      <c r="G8" s="269"/>
      <c r="H8" s="270"/>
      <c r="I8" s="178">
        <f>SUM(I3:I7)</f>
        <v>24</v>
      </c>
      <c r="J8" s="213">
        <f>J3+J4+J5+J6+J7</f>
        <v>1172935</v>
      </c>
      <c r="K8" s="213">
        <f>SUM(K3:K7)</f>
        <v>1055641.5</v>
      </c>
      <c r="L8" s="213">
        <f>SUM(L3:L7)</f>
        <v>3166924.5</v>
      </c>
      <c r="M8" s="213">
        <f>SUM(M3:M7)</f>
        <v>3166924.5</v>
      </c>
      <c r="N8" s="213">
        <f>SUM(N3:N7)</f>
        <v>3166924.5</v>
      </c>
      <c r="O8" s="213">
        <f>SUM(O3:O7)</f>
        <v>0</v>
      </c>
      <c r="P8" s="175"/>
      <c r="Q8" s="175"/>
      <c r="R8" s="176"/>
      <c r="S8" s="177"/>
    </row>
    <row r="9" spans="1:19" ht="16.5" customHeight="1" x14ac:dyDescent="0.25">
      <c r="A9" s="271" t="s">
        <v>329</v>
      </c>
      <c r="B9" s="274" t="s">
        <v>317</v>
      </c>
      <c r="C9" s="276"/>
      <c r="D9" s="265" t="s">
        <v>323</v>
      </c>
      <c r="E9" s="209"/>
      <c r="F9" s="208" t="s">
        <v>318</v>
      </c>
      <c r="G9" s="24" t="s">
        <v>55</v>
      </c>
      <c r="H9" s="24" t="s">
        <v>296</v>
      </c>
      <c r="I9" s="34">
        <v>20</v>
      </c>
      <c r="J9" s="32" t="s">
        <v>372</v>
      </c>
      <c r="K9" s="211">
        <f>J9*0.9</f>
        <v>990000</v>
      </c>
      <c r="L9" s="212">
        <f>K9*0.3</f>
        <v>297000</v>
      </c>
      <c r="M9" s="211">
        <f>K9*0.3</f>
        <v>297000</v>
      </c>
      <c r="N9" s="211">
        <f>K9*0.3</f>
        <v>297000</v>
      </c>
      <c r="O9" s="211">
        <v>0</v>
      </c>
      <c r="P9" s="39"/>
      <c r="Q9" s="39"/>
      <c r="R9" s="35"/>
      <c r="S9" s="36"/>
    </row>
    <row r="10" spans="1:19" ht="14" x14ac:dyDescent="0.25">
      <c r="A10" s="272"/>
      <c r="B10" s="275"/>
      <c r="C10" s="277"/>
      <c r="D10" s="266"/>
      <c r="E10" s="32"/>
      <c r="F10" s="32"/>
      <c r="G10" s="24" t="s">
        <v>116</v>
      </c>
      <c r="H10" s="24" t="s">
        <v>297</v>
      </c>
      <c r="I10" s="34">
        <v>5</v>
      </c>
      <c r="J10" s="32" t="s">
        <v>371</v>
      </c>
      <c r="K10" s="211">
        <f t="shared" ref="K10:K14" si="4">J10*0.9</f>
        <v>117000</v>
      </c>
      <c r="L10" s="212">
        <f t="shared" ref="L10:L14" si="5">K10*0.3</f>
        <v>35100</v>
      </c>
      <c r="M10" s="211">
        <f t="shared" ref="M10:M14" si="6">K10*0.3</f>
        <v>35100</v>
      </c>
      <c r="N10" s="211">
        <f t="shared" ref="N10:N14" si="7">K10*0.3</f>
        <v>35100</v>
      </c>
      <c r="O10" s="211">
        <v>0</v>
      </c>
      <c r="P10" s="39"/>
      <c r="Q10" s="39"/>
      <c r="R10" s="35"/>
      <c r="S10" s="36"/>
    </row>
    <row r="11" spans="1:19" ht="14" x14ac:dyDescent="0.25">
      <c r="A11" s="272"/>
      <c r="B11" s="275"/>
      <c r="C11" s="277"/>
      <c r="D11" s="266"/>
      <c r="E11" s="32"/>
      <c r="F11" s="32"/>
      <c r="G11" s="24" t="s">
        <v>56</v>
      </c>
      <c r="H11" s="24" t="s">
        <v>295</v>
      </c>
      <c r="I11" s="34">
        <v>4</v>
      </c>
      <c r="J11" s="32" t="s">
        <v>369</v>
      </c>
      <c r="K11" s="211">
        <f t="shared" si="4"/>
        <v>1800000</v>
      </c>
      <c r="L11" s="212">
        <f t="shared" si="5"/>
        <v>540000</v>
      </c>
      <c r="M11" s="211">
        <f t="shared" si="6"/>
        <v>540000</v>
      </c>
      <c r="N11" s="211">
        <f t="shared" si="7"/>
        <v>540000</v>
      </c>
      <c r="O11" s="211">
        <v>0</v>
      </c>
      <c r="P11" s="39"/>
      <c r="Q11" s="39"/>
      <c r="R11" s="35"/>
      <c r="S11" s="36"/>
    </row>
    <row r="12" spans="1:19" ht="14" x14ac:dyDescent="0.25">
      <c r="A12" s="272"/>
      <c r="B12" s="275"/>
      <c r="C12" s="277"/>
      <c r="D12" s="266"/>
      <c r="E12" s="32"/>
      <c r="F12" s="32"/>
      <c r="G12" s="24" t="s">
        <v>288</v>
      </c>
      <c r="H12" s="24" t="s">
        <v>297</v>
      </c>
      <c r="I12" s="34"/>
      <c r="J12" s="32"/>
      <c r="K12" s="211">
        <f t="shared" si="4"/>
        <v>0</v>
      </c>
      <c r="L12" s="212">
        <f t="shared" si="5"/>
        <v>0</v>
      </c>
      <c r="M12" s="211">
        <f t="shared" si="6"/>
        <v>0</v>
      </c>
      <c r="N12" s="211">
        <f t="shared" si="7"/>
        <v>0</v>
      </c>
      <c r="O12" s="211">
        <v>0</v>
      </c>
      <c r="P12" s="39"/>
      <c r="Q12" s="39"/>
      <c r="R12" s="35"/>
      <c r="S12" s="36"/>
    </row>
    <row r="13" spans="1:19" ht="14" x14ac:dyDescent="0.25">
      <c r="A13" s="272"/>
      <c r="B13" s="275"/>
      <c r="C13" s="277"/>
      <c r="D13" s="266"/>
      <c r="E13" s="32"/>
      <c r="F13" s="32"/>
      <c r="G13" s="24" t="s">
        <v>58</v>
      </c>
      <c r="H13" s="24" t="s">
        <v>298</v>
      </c>
      <c r="I13" s="34">
        <v>11</v>
      </c>
      <c r="J13" s="32" t="s">
        <v>370</v>
      </c>
      <c r="K13" s="211">
        <f t="shared" si="4"/>
        <v>598500</v>
      </c>
      <c r="L13" s="212">
        <f t="shared" si="5"/>
        <v>179550</v>
      </c>
      <c r="M13" s="211">
        <f t="shared" si="6"/>
        <v>179550</v>
      </c>
      <c r="N13" s="211">
        <f t="shared" si="7"/>
        <v>179550</v>
      </c>
      <c r="O13" s="211">
        <v>0</v>
      </c>
      <c r="P13" s="39"/>
      <c r="Q13" s="39"/>
      <c r="R13" s="35"/>
      <c r="S13" s="36"/>
    </row>
    <row r="14" spans="1:19" ht="14" x14ac:dyDescent="0.25">
      <c r="A14" s="272"/>
      <c r="B14" s="275"/>
      <c r="C14" s="277"/>
      <c r="D14" s="267"/>
      <c r="E14" s="32"/>
      <c r="F14" s="32"/>
      <c r="G14" s="24" t="s">
        <v>57</v>
      </c>
      <c r="H14" s="24" t="s">
        <v>299</v>
      </c>
      <c r="I14" s="34"/>
      <c r="J14" s="32"/>
      <c r="K14" s="211">
        <f t="shared" si="4"/>
        <v>0</v>
      </c>
      <c r="L14" s="212">
        <f t="shared" si="5"/>
        <v>0</v>
      </c>
      <c r="M14" s="211">
        <f t="shared" si="6"/>
        <v>0</v>
      </c>
      <c r="N14" s="211">
        <f t="shared" si="7"/>
        <v>0</v>
      </c>
      <c r="O14" s="211">
        <v>0</v>
      </c>
      <c r="P14" s="39"/>
      <c r="Q14" s="39"/>
      <c r="R14" s="35"/>
      <c r="S14" s="36"/>
    </row>
    <row r="15" spans="1:19" s="115" customFormat="1" ht="16.5" customHeight="1" x14ac:dyDescent="0.25">
      <c r="A15" s="273"/>
      <c r="B15" s="268" t="s">
        <v>302</v>
      </c>
      <c r="C15" s="269"/>
      <c r="D15" s="269"/>
      <c r="E15" s="269"/>
      <c r="F15" s="269"/>
      <c r="G15" s="269"/>
      <c r="H15" s="270"/>
      <c r="I15" s="178">
        <f>SUM(I9:I14)</f>
        <v>40</v>
      </c>
      <c r="J15" s="213"/>
      <c r="K15" s="213">
        <f t="shared" ref="K15:O15" si="8">SUM(K9:K14)</f>
        <v>3505500</v>
      </c>
      <c r="L15" s="213">
        <f t="shared" si="8"/>
        <v>1051650</v>
      </c>
      <c r="M15" s="213">
        <f t="shared" si="8"/>
        <v>1051650</v>
      </c>
      <c r="N15" s="213">
        <f t="shared" si="8"/>
        <v>1051650</v>
      </c>
      <c r="O15" s="213">
        <f t="shared" si="8"/>
        <v>0</v>
      </c>
      <c r="P15" s="175"/>
      <c r="Q15" s="175"/>
      <c r="R15" s="176"/>
      <c r="S15" s="177"/>
    </row>
    <row r="16" spans="1:19" ht="16.5" customHeight="1" x14ac:dyDescent="0.25">
      <c r="A16" s="271" t="s">
        <v>330</v>
      </c>
      <c r="B16" s="274" t="s">
        <v>317</v>
      </c>
      <c r="C16" s="276"/>
      <c r="D16" s="265" t="s">
        <v>324</v>
      </c>
      <c r="E16" s="209"/>
      <c r="F16" s="208" t="s">
        <v>349</v>
      </c>
      <c r="G16" s="24" t="s">
        <v>55</v>
      </c>
      <c r="H16" s="24" t="s">
        <v>296</v>
      </c>
      <c r="I16" s="34"/>
      <c r="J16" s="32" t="s">
        <v>377</v>
      </c>
      <c r="K16" s="211">
        <f>J16*0.9</f>
        <v>540000</v>
      </c>
      <c r="L16" s="212">
        <f>K16*0.3</f>
        <v>162000</v>
      </c>
      <c r="M16" s="211">
        <f>K16*0.3</f>
        <v>162000</v>
      </c>
      <c r="N16" s="211">
        <f>K16*0.3</f>
        <v>162000</v>
      </c>
      <c r="O16" s="211">
        <v>0</v>
      </c>
      <c r="P16" s="39"/>
      <c r="Q16" s="39"/>
      <c r="R16" s="35"/>
      <c r="S16" s="36"/>
    </row>
    <row r="17" spans="1:19" ht="14" x14ac:dyDescent="0.25">
      <c r="A17" s="272"/>
      <c r="B17" s="275"/>
      <c r="C17" s="277"/>
      <c r="D17" s="266"/>
      <c r="E17" s="32"/>
      <c r="F17" s="32"/>
      <c r="G17" s="24" t="s">
        <v>116</v>
      </c>
      <c r="H17" s="24" t="s">
        <v>297</v>
      </c>
      <c r="I17" s="34">
        <v>3</v>
      </c>
      <c r="J17" s="32" t="s">
        <v>376</v>
      </c>
      <c r="K17" s="211">
        <f>J17*0.9</f>
        <v>180000</v>
      </c>
      <c r="L17" s="212">
        <f>K17*0.3</f>
        <v>54000</v>
      </c>
      <c r="M17" s="211">
        <f>K17*0.3</f>
        <v>54000</v>
      </c>
      <c r="N17" s="211">
        <f>K17*0.3</f>
        <v>54000</v>
      </c>
      <c r="O17" s="211">
        <v>0</v>
      </c>
      <c r="P17" s="39"/>
      <c r="Q17" s="39"/>
      <c r="R17" s="35"/>
      <c r="S17" s="36"/>
    </row>
    <row r="18" spans="1:19" ht="14" x14ac:dyDescent="0.25">
      <c r="A18" s="272"/>
      <c r="B18" s="275"/>
      <c r="C18" s="277"/>
      <c r="D18" s="266"/>
      <c r="E18" s="32"/>
      <c r="F18" s="32"/>
      <c r="G18" s="24" t="s">
        <v>56</v>
      </c>
      <c r="H18" s="24" t="s">
        <v>295</v>
      </c>
      <c r="I18" s="34">
        <v>4</v>
      </c>
      <c r="J18" s="32" t="s">
        <v>374</v>
      </c>
      <c r="K18" s="211">
        <f t="shared" ref="K18:K21" si="9">J18*0.9</f>
        <v>126000</v>
      </c>
      <c r="L18" s="212">
        <f t="shared" ref="L18:L21" si="10">K18*0.3</f>
        <v>37800</v>
      </c>
      <c r="M18" s="211">
        <f t="shared" ref="M18:M21" si="11">K18*0.3</f>
        <v>37800</v>
      </c>
      <c r="N18" s="211">
        <f t="shared" ref="N18:N21" si="12">K18*0.3</f>
        <v>37800</v>
      </c>
      <c r="O18" s="211">
        <v>0</v>
      </c>
      <c r="P18" s="39"/>
      <c r="Q18" s="39"/>
      <c r="R18" s="35"/>
      <c r="S18" s="36"/>
    </row>
    <row r="19" spans="1:19" ht="14" x14ac:dyDescent="0.25">
      <c r="A19" s="272"/>
      <c r="B19" s="275"/>
      <c r="C19" s="277"/>
      <c r="D19" s="266"/>
      <c r="E19" s="32"/>
      <c r="F19" s="32"/>
      <c r="G19" s="24" t="s">
        <v>288</v>
      </c>
      <c r="H19" s="24" t="s">
        <v>297</v>
      </c>
      <c r="I19" s="34"/>
      <c r="J19" s="32"/>
      <c r="K19" s="211">
        <f t="shared" si="9"/>
        <v>0</v>
      </c>
      <c r="L19" s="212">
        <f t="shared" si="10"/>
        <v>0</v>
      </c>
      <c r="M19" s="211">
        <f t="shared" si="11"/>
        <v>0</v>
      </c>
      <c r="N19" s="211">
        <f t="shared" si="12"/>
        <v>0</v>
      </c>
      <c r="O19" s="211">
        <v>0</v>
      </c>
      <c r="P19" s="39"/>
      <c r="Q19" s="39"/>
      <c r="R19" s="35"/>
      <c r="S19" s="36"/>
    </row>
    <row r="20" spans="1:19" ht="14" x14ac:dyDescent="0.25">
      <c r="A20" s="272"/>
      <c r="B20" s="275"/>
      <c r="C20" s="277"/>
      <c r="D20" s="266"/>
      <c r="E20" s="32"/>
      <c r="F20" s="32"/>
      <c r="G20" s="24" t="s">
        <v>58</v>
      </c>
      <c r="H20" s="24" t="s">
        <v>298</v>
      </c>
      <c r="I20" s="34">
        <v>3</v>
      </c>
      <c r="J20" s="32" t="s">
        <v>375</v>
      </c>
      <c r="K20" s="211">
        <f t="shared" si="9"/>
        <v>459000</v>
      </c>
      <c r="L20" s="212">
        <f t="shared" si="10"/>
        <v>137700</v>
      </c>
      <c r="M20" s="211">
        <f t="shared" si="11"/>
        <v>137700</v>
      </c>
      <c r="N20" s="211">
        <f t="shared" si="12"/>
        <v>137700</v>
      </c>
      <c r="O20" s="211">
        <v>0</v>
      </c>
      <c r="P20" s="39"/>
      <c r="Q20" s="39"/>
      <c r="R20" s="35"/>
      <c r="S20" s="36"/>
    </row>
    <row r="21" spans="1:19" ht="14" x14ac:dyDescent="0.25">
      <c r="A21" s="272"/>
      <c r="B21" s="275"/>
      <c r="C21" s="277"/>
      <c r="D21" s="267"/>
      <c r="E21" s="32"/>
      <c r="F21" s="32"/>
      <c r="G21" s="24" t="s">
        <v>57</v>
      </c>
      <c r="H21" s="24" t="s">
        <v>299</v>
      </c>
      <c r="I21" s="34"/>
      <c r="J21" s="32"/>
      <c r="K21" s="211">
        <f t="shared" si="9"/>
        <v>0</v>
      </c>
      <c r="L21" s="212">
        <f t="shared" si="10"/>
        <v>0</v>
      </c>
      <c r="M21" s="211">
        <f t="shared" si="11"/>
        <v>0</v>
      </c>
      <c r="N21" s="211">
        <f t="shared" si="12"/>
        <v>0</v>
      </c>
      <c r="O21" s="211">
        <v>0</v>
      </c>
      <c r="P21" s="39"/>
      <c r="Q21" s="39"/>
      <c r="R21" s="35"/>
      <c r="S21" s="36"/>
    </row>
    <row r="22" spans="1:19" s="115" customFormat="1" ht="16.5" customHeight="1" x14ac:dyDescent="0.25">
      <c r="A22" s="273"/>
      <c r="B22" s="268" t="s">
        <v>302</v>
      </c>
      <c r="C22" s="269"/>
      <c r="D22" s="269"/>
      <c r="E22" s="269"/>
      <c r="F22" s="269"/>
      <c r="G22" s="269"/>
      <c r="H22" s="270"/>
      <c r="I22" s="178">
        <f>SUM(I16:I21)</f>
        <v>10</v>
      </c>
      <c r="J22" s="213">
        <f>SUM(J16:J21)</f>
        <v>0</v>
      </c>
      <c r="K22" s="213">
        <f t="shared" ref="K22:O22" si="13">SUM(K16:K21)</f>
        <v>1305000</v>
      </c>
      <c r="L22" s="213">
        <f t="shared" si="13"/>
        <v>391500</v>
      </c>
      <c r="M22" s="213">
        <f t="shared" si="13"/>
        <v>391500</v>
      </c>
      <c r="N22" s="213">
        <f t="shared" si="13"/>
        <v>391500</v>
      </c>
      <c r="O22" s="213">
        <f t="shared" si="13"/>
        <v>0</v>
      </c>
      <c r="P22" s="175"/>
      <c r="Q22" s="175"/>
      <c r="R22" s="176"/>
      <c r="S22" s="177"/>
    </row>
    <row r="23" spans="1:19" ht="16.5" customHeight="1" x14ac:dyDescent="0.25">
      <c r="A23" s="271" t="s">
        <v>327</v>
      </c>
      <c r="B23" s="274" t="s">
        <v>317</v>
      </c>
      <c r="C23" s="276"/>
      <c r="D23" s="265" t="s">
        <v>325</v>
      </c>
      <c r="E23" s="209"/>
      <c r="F23" s="208" t="s">
        <v>349</v>
      </c>
      <c r="G23" s="24" t="s">
        <v>55</v>
      </c>
      <c r="H23" s="24" t="s">
        <v>296</v>
      </c>
      <c r="I23" s="34">
        <v>2</v>
      </c>
      <c r="J23" s="32" t="s">
        <v>381</v>
      </c>
      <c r="K23" s="211">
        <f>J23*0.9</f>
        <v>135000</v>
      </c>
      <c r="L23" s="212">
        <f>K23*0.3</f>
        <v>40500</v>
      </c>
      <c r="M23" s="211">
        <f>K23*0.3</f>
        <v>40500</v>
      </c>
      <c r="N23" s="211">
        <f>K23*0.3</f>
        <v>40500</v>
      </c>
      <c r="O23" s="211">
        <v>0</v>
      </c>
      <c r="P23" s="39"/>
      <c r="Q23" s="39"/>
      <c r="R23" s="35"/>
      <c r="S23" s="36"/>
    </row>
    <row r="24" spans="1:19" ht="14" x14ac:dyDescent="0.25">
      <c r="A24" s="272"/>
      <c r="B24" s="275"/>
      <c r="C24" s="277"/>
      <c r="D24" s="266"/>
      <c r="E24" s="32"/>
      <c r="F24" s="32"/>
      <c r="G24" s="24" t="s">
        <v>116</v>
      </c>
      <c r="H24" s="24" t="s">
        <v>297</v>
      </c>
      <c r="I24" s="34"/>
      <c r="J24" s="32"/>
      <c r="K24" s="211">
        <f t="shared" ref="K24:K28" si="14">J24*0.9</f>
        <v>0</v>
      </c>
      <c r="L24" s="212">
        <f t="shared" ref="L24:L28" si="15">K24*0.3</f>
        <v>0</v>
      </c>
      <c r="M24" s="211">
        <f t="shared" ref="M24:M28" si="16">K24*0.3</f>
        <v>0</v>
      </c>
      <c r="N24" s="211">
        <f t="shared" ref="N24:N28" si="17">K24*0.3</f>
        <v>0</v>
      </c>
      <c r="O24" s="211">
        <v>0</v>
      </c>
      <c r="P24" s="39"/>
      <c r="Q24" s="39"/>
      <c r="R24" s="35"/>
      <c r="S24" s="36"/>
    </row>
    <row r="25" spans="1:19" ht="14" x14ac:dyDescent="0.25">
      <c r="A25" s="272"/>
      <c r="B25" s="275"/>
      <c r="C25" s="277"/>
      <c r="D25" s="266"/>
      <c r="E25" s="32"/>
      <c r="F25" s="32"/>
      <c r="G25" s="24" t="s">
        <v>56</v>
      </c>
      <c r="H25" s="24" t="s">
        <v>295</v>
      </c>
      <c r="I25" s="34"/>
      <c r="J25" s="32"/>
      <c r="K25" s="211">
        <f t="shared" si="14"/>
        <v>0</v>
      </c>
      <c r="L25" s="212">
        <f t="shared" si="15"/>
        <v>0</v>
      </c>
      <c r="M25" s="211">
        <f t="shared" si="16"/>
        <v>0</v>
      </c>
      <c r="N25" s="211">
        <f t="shared" si="17"/>
        <v>0</v>
      </c>
      <c r="O25" s="211">
        <v>0</v>
      </c>
      <c r="P25" s="39"/>
      <c r="Q25" s="39"/>
      <c r="R25" s="35"/>
      <c r="S25" s="36"/>
    </row>
    <row r="26" spans="1:19" ht="14" x14ac:dyDescent="0.25">
      <c r="A26" s="272"/>
      <c r="B26" s="275"/>
      <c r="C26" s="277"/>
      <c r="D26" s="266"/>
      <c r="E26" s="32"/>
      <c r="F26" s="32"/>
      <c r="G26" s="24" t="s">
        <v>288</v>
      </c>
      <c r="H26" s="24" t="s">
        <v>297</v>
      </c>
      <c r="I26" s="34">
        <v>1</v>
      </c>
      <c r="J26" s="32" t="s">
        <v>382</v>
      </c>
      <c r="K26" s="211">
        <f t="shared" si="14"/>
        <v>9000</v>
      </c>
      <c r="L26" s="212">
        <f t="shared" si="15"/>
        <v>2700</v>
      </c>
      <c r="M26" s="211">
        <f t="shared" si="16"/>
        <v>2700</v>
      </c>
      <c r="N26" s="211">
        <f t="shared" si="17"/>
        <v>2700</v>
      </c>
      <c r="O26" s="211">
        <v>0</v>
      </c>
      <c r="P26" s="39"/>
      <c r="Q26" s="39"/>
      <c r="R26" s="35"/>
      <c r="S26" s="36"/>
    </row>
    <row r="27" spans="1:19" ht="14" x14ac:dyDescent="0.25">
      <c r="A27" s="272"/>
      <c r="B27" s="275"/>
      <c r="C27" s="277"/>
      <c r="D27" s="266"/>
      <c r="E27" s="32"/>
      <c r="F27" s="32"/>
      <c r="G27" s="24" t="s">
        <v>58</v>
      </c>
      <c r="H27" s="24" t="s">
        <v>298</v>
      </c>
      <c r="I27" s="34"/>
      <c r="J27" s="32"/>
      <c r="K27" s="211">
        <f t="shared" si="14"/>
        <v>0</v>
      </c>
      <c r="L27" s="212">
        <f t="shared" si="15"/>
        <v>0</v>
      </c>
      <c r="M27" s="211">
        <f t="shared" si="16"/>
        <v>0</v>
      </c>
      <c r="N27" s="211">
        <f t="shared" si="17"/>
        <v>0</v>
      </c>
      <c r="O27" s="211">
        <v>0</v>
      </c>
      <c r="P27" s="39"/>
      <c r="Q27" s="39"/>
      <c r="R27" s="35"/>
      <c r="S27" s="36"/>
    </row>
    <row r="28" spans="1:19" ht="14" x14ac:dyDescent="0.25">
      <c r="A28" s="272"/>
      <c r="B28" s="275"/>
      <c r="C28" s="277"/>
      <c r="D28" s="267"/>
      <c r="E28" s="32"/>
      <c r="F28" s="32"/>
      <c r="G28" s="24" t="s">
        <v>57</v>
      </c>
      <c r="H28" s="24" t="s">
        <v>299</v>
      </c>
      <c r="I28" s="34"/>
      <c r="J28" s="32"/>
      <c r="K28" s="211">
        <f t="shared" si="14"/>
        <v>0</v>
      </c>
      <c r="L28" s="212">
        <f t="shared" si="15"/>
        <v>0</v>
      </c>
      <c r="M28" s="211">
        <f t="shared" si="16"/>
        <v>0</v>
      </c>
      <c r="N28" s="211">
        <f t="shared" si="17"/>
        <v>0</v>
      </c>
      <c r="O28" s="211">
        <v>0</v>
      </c>
      <c r="P28" s="39"/>
      <c r="Q28" s="39"/>
      <c r="R28" s="35"/>
      <c r="S28" s="36"/>
    </row>
    <row r="29" spans="1:19" s="115" customFormat="1" ht="16.5" customHeight="1" x14ac:dyDescent="0.25">
      <c r="A29" s="272"/>
      <c r="B29" s="268" t="s">
        <v>302</v>
      </c>
      <c r="C29" s="269"/>
      <c r="D29" s="269"/>
      <c r="E29" s="269"/>
      <c r="F29" s="269"/>
      <c r="G29" s="269"/>
      <c r="H29" s="270"/>
      <c r="I29" s="178">
        <f>SUM(I23:I28)</f>
        <v>3</v>
      </c>
      <c r="J29" s="213">
        <f>SUM(J23:J28)</f>
        <v>0</v>
      </c>
      <c r="K29" s="213">
        <f t="shared" ref="K29:O29" si="18">SUM(K23:K28)</f>
        <v>144000</v>
      </c>
      <c r="L29" s="213">
        <f t="shared" si="18"/>
        <v>43200</v>
      </c>
      <c r="M29" s="213">
        <f t="shared" si="18"/>
        <v>43200</v>
      </c>
      <c r="N29" s="213">
        <f t="shared" si="18"/>
        <v>43200</v>
      </c>
      <c r="O29" s="213">
        <f t="shared" si="18"/>
        <v>0</v>
      </c>
      <c r="P29" s="175"/>
      <c r="Q29" s="175"/>
      <c r="R29" s="176"/>
      <c r="S29" s="177"/>
    </row>
    <row r="30" spans="1:19" ht="16.5" customHeight="1" x14ac:dyDescent="0.25">
      <c r="A30" s="272"/>
      <c r="B30" s="282" t="s">
        <v>270</v>
      </c>
      <c r="C30" s="283"/>
      <c r="D30" s="285" t="s">
        <v>319</v>
      </c>
      <c r="E30" s="285" t="s">
        <v>320</v>
      </c>
      <c r="F30" s="282" t="s">
        <v>273</v>
      </c>
      <c r="G30" s="24" t="s">
        <v>55</v>
      </c>
      <c r="H30" s="34"/>
      <c r="I30" s="184">
        <v>4</v>
      </c>
      <c r="J30" s="222">
        <v>155000</v>
      </c>
      <c r="K30" s="211">
        <f>J30*0.9</f>
        <v>139500</v>
      </c>
      <c r="L30" s="211">
        <f>K30*0.3</f>
        <v>41850</v>
      </c>
      <c r="M30" s="222">
        <f>K30*0.3</f>
        <v>41850</v>
      </c>
      <c r="N30" s="222">
        <f>K30*0.3</f>
        <v>41850</v>
      </c>
      <c r="O30" s="222">
        <v>0</v>
      </c>
      <c r="P30" s="183"/>
      <c r="Q30" s="32"/>
      <c r="R30" s="35"/>
      <c r="S30" s="36"/>
    </row>
    <row r="31" spans="1:19" ht="16.5" customHeight="1" x14ac:dyDescent="0.25">
      <c r="A31" s="272"/>
      <c r="B31" s="275"/>
      <c r="C31" s="277"/>
      <c r="D31" s="266"/>
      <c r="E31" s="266"/>
      <c r="F31" s="275"/>
      <c r="G31" s="24" t="s">
        <v>366</v>
      </c>
      <c r="H31" s="34"/>
      <c r="I31" s="184">
        <v>2</v>
      </c>
      <c r="J31" s="222">
        <v>95000</v>
      </c>
      <c r="K31" s="211">
        <f t="shared" ref="K31:K36" si="19">J31*0.9</f>
        <v>85500</v>
      </c>
      <c r="L31" s="211">
        <f t="shared" ref="L31:L36" si="20">K31*0.3</f>
        <v>25650</v>
      </c>
      <c r="M31" s="222">
        <f t="shared" ref="M31:M36" si="21">K31*0.3</f>
        <v>25650</v>
      </c>
      <c r="N31" s="222">
        <f t="shared" ref="N31:N36" si="22">K31*0.3</f>
        <v>25650</v>
      </c>
      <c r="O31" s="222">
        <v>0</v>
      </c>
      <c r="P31" s="183"/>
      <c r="Q31" s="37"/>
      <c r="R31" s="35"/>
      <c r="S31" s="36"/>
    </row>
    <row r="32" spans="1:19" ht="16.5" customHeight="1" x14ac:dyDescent="0.25">
      <c r="A32" s="272"/>
      <c r="B32" s="275"/>
      <c r="C32" s="277"/>
      <c r="D32" s="266"/>
      <c r="E32" s="266"/>
      <c r="F32" s="275"/>
      <c r="G32" s="24" t="s">
        <v>58</v>
      </c>
      <c r="H32" s="34"/>
      <c r="I32" s="181"/>
      <c r="J32" s="211">
        <v>0</v>
      </c>
      <c r="K32" s="211">
        <f t="shared" si="19"/>
        <v>0</v>
      </c>
      <c r="L32" s="211">
        <f t="shared" si="20"/>
        <v>0</v>
      </c>
      <c r="M32" s="222">
        <f t="shared" si="21"/>
        <v>0</v>
      </c>
      <c r="N32" s="222">
        <f t="shared" si="22"/>
        <v>0</v>
      </c>
      <c r="O32" s="222">
        <v>0</v>
      </c>
      <c r="P32" s="39"/>
      <c r="Q32" s="35"/>
      <c r="R32" s="35"/>
      <c r="S32" s="36"/>
    </row>
    <row r="33" spans="1:19" ht="16.5" customHeight="1" x14ac:dyDescent="0.25">
      <c r="A33" s="272"/>
      <c r="B33" s="275"/>
      <c r="C33" s="277"/>
      <c r="D33" s="266"/>
      <c r="E33" s="266"/>
      <c r="F33" s="275"/>
      <c r="G33" s="24" t="s">
        <v>367</v>
      </c>
      <c r="H33" s="34"/>
      <c r="I33" s="181">
        <v>6</v>
      </c>
      <c r="J33" s="211">
        <v>27000</v>
      </c>
      <c r="K33" s="211">
        <f t="shared" si="19"/>
        <v>24300</v>
      </c>
      <c r="L33" s="211">
        <f t="shared" si="20"/>
        <v>7290</v>
      </c>
      <c r="M33" s="222">
        <f t="shared" si="21"/>
        <v>7290</v>
      </c>
      <c r="N33" s="222">
        <f t="shared" si="22"/>
        <v>7290</v>
      </c>
      <c r="O33" s="222">
        <v>0</v>
      </c>
      <c r="P33" s="39"/>
      <c r="Q33" s="35"/>
      <c r="R33" s="35"/>
      <c r="S33" s="36"/>
    </row>
    <row r="34" spans="1:19" ht="16.5" customHeight="1" x14ac:dyDescent="0.25">
      <c r="A34" s="272"/>
      <c r="B34" s="275"/>
      <c r="C34" s="277"/>
      <c r="D34" s="266"/>
      <c r="E34" s="266"/>
      <c r="F34" s="275"/>
      <c r="G34" s="24" t="s">
        <v>57</v>
      </c>
      <c r="H34" s="34"/>
      <c r="I34" s="181"/>
      <c r="J34" s="211">
        <v>0</v>
      </c>
      <c r="K34" s="211">
        <f t="shared" si="19"/>
        <v>0</v>
      </c>
      <c r="L34" s="211">
        <f t="shared" si="20"/>
        <v>0</v>
      </c>
      <c r="M34" s="222">
        <f t="shared" si="21"/>
        <v>0</v>
      </c>
      <c r="N34" s="222">
        <f t="shared" si="22"/>
        <v>0</v>
      </c>
      <c r="O34" s="222">
        <v>0</v>
      </c>
      <c r="P34" s="39"/>
      <c r="Q34" s="35"/>
      <c r="R34" s="35"/>
      <c r="S34" s="36"/>
    </row>
    <row r="35" spans="1:19" ht="16.5" customHeight="1" x14ac:dyDescent="0.25">
      <c r="A35" s="272"/>
      <c r="B35" s="275"/>
      <c r="C35" s="277"/>
      <c r="D35" s="266"/>
      <c r="E35" s="266"/>
      <c r="F35" s="275"/>
      <c r="G35" s="24" t="s">
        <v>288</v>
      </c>
      <c r="H35" s="34"/>
      <c r="I35" s="181"/>
      <c r="J35" s="211">
        <v>0</v>
      </c>
      <c r="K35" s="211">
        <f t="shared" si="19"/>
        <v>0</v>
      </c>
      <c r="L35" s="211">
        <f t="shared" si="20"/>
        <v>0</v>
      </c>
      <c r="M35" s="222">
        <f t="shared" si="21"/>
        <v>0</v>
      </c>
      <c r="N35" s="222">
        <f t="shared" si="22"/>
        <v>0</v>
      </c>
      <c r="O35" s="222">
        <v>0</v>
      </c>
      <c r="P35" s="39"/>
      <c r="Q35" s="35"/>
      <c r="R35" s="35"/>
      <c r="S35" s="36"/>
    </row>
    <row r="36" spans="1:19" ht="16.5" customHeight="1" x14ac:dyDescent="0.25">
      <c r="A36" s="272"/>
      <c r="B36" s="281"/>
      <c r="C36" s="284"/>
      <c r="D36" s="267"/>
      <c r="E36" s="267"/>
      <c r="F36" s="281"/>
      <c r="G36" s="24" t="s">
        <v>287</v>
      </c>
      <c r="H36" s="34"/>
      <c r="I36" s="181"/>
      <c r="J36" s="211">
        <v>0</v>
      </c>
      <c r="K36" s="212">
        <f t="shared" si="19"/>
        <v>0</v>
      </c>
      <c r="L36" s="211">
        <f t="shared" si="20"/>
        <v>0</v>
      </c>
      <c r="M36" s="211">
        <f t="shared" si="21"/>
        <v>0</v>
      </c>
      <c r="N36" s="211">
        <f t="shared" si="22"/>
        <v>0</v>
      </c>
      <c r="O36" s="222">
        <v>0</v>
      </c>
      <c r="P36" s="39"/>
      <c r="Q36" s="35"/>
      <c r="R36" s="35"/>
      <c r="S36" s="36"/>
    </row>
    <row r="37" spans="1:19" ht="16.5" customHeight="1" x14ac:dyDescent="0.25">
      <c r="A37" s="272"/>
      <c r="B37" s="268" t="s">
        <v>302</v>
      </c>
      <c r="C37" s="269"/>
      <c r="D37" s="269"/>
      <c r="E37" s="269"/>
      <c r="F37" s="269"/>
      <c r="G37" s="269"/>
      <c r="H37" s="270"/>
      <c r="I37" s="178">
        <f>SUM(I30:I36)</f>
        <v>12</v>
      </c>
      <c r="J37" s="213">
        <f>SUM(J30:J36)</f>
        <v>277000</v>
      </c>
      <c r="K37" s="213">
        <f t="shared" ref="K37:O37" si="23">SUM(K30:K36)</f>
        <v>249300</v>
      </c>
      <c r="L37" s="213">
        <f t="shared" si="23"/>
        <v>74790</v>
      </c>
      <c r="M37" s="213">
        <f t="shared" si="23"/>
        <v>74790</v>
      </c>
      <c r="N37" s="213">
        <f t="shared" si="23"/>
        <v>74790</v>
      </c>
      <c r="O37" s="213">
        <f t="shared" si="23"/>
        <v>0</v>
      </c>
      <c r="P37" s="175"/>
      <c r="Q37" s="175"/>
      <c r="R37" s="35"/>
      <c r="S37" s="36"/>
    </row>
    <row r="38" spans="1:19" s="115" customFormat="1" ht="16.5" customHeight="1" x14ac:dyDescent="0.25">
      <c r="A38" s="273"/>
      <c r="B38" s="268" t="s">
        <v>302</v>
      </c>
      <c r="C38" s="269"/>
      <c r="D38" s="269"/>
      <c r="E38" s="269"/>
      <c r="F38" s="269"/>
      <c r="G38" s="269"/>
      <c r="H38" s="270"/>
      <c r="I38" s="178">
        <f>SUM(I23:I28)</f>
        <v>3</v>
      </c>
      <c r="J38" s="213">
        <f>SUM(J23:J28)</f>
        <v>0</v>
      </c>
      <c r="K38" s="213">
        <f t="shared" ref="K38:O38" si="24">SUM(K23:K28)</f>
        <v>144000</v>
      </c>
      <c r="L38" s="213">
        <f t="shared" si="24"/>
        <v>43200</v>
      </c>
      <c r="M38" s="213">
        <f t="shared" si="24"/>
        <v>43200</v>
      </c>
      <c r="N38" s="213">
        <f t="shared" si="24"/>
        <v>43200</v>
      </c>
      <c r="O38" s="213">
        <f t="shared" si="24"/>
        <v>0</v>
      </c>
      <c r="P38" s="175"/>
      <c r="Q38" s="175"/>
      <c r="R38" s="176"/>
      <c r="S38" s="177"/>
    </row>
    <row r="39" spans="1:19" ht="16.5" customHeight="1" x14ac:dyDescent="0.25">
      <c r="A39" s="271" t="s">
        <v>328</v>
      </c>
      <c r="B39" s="282" t="s">
        <v>270</v>
      </c>
      <c r="C39" s="283"/>
      <c r="D39" s="285" t="s">
        <v>354</v>
      </c>
      <c r="E39" s="285" t="s">
        <v>355</v>
      </c>
      <c r="F39" s="282" t="s">
        <v>356</v>
      </c>
      <c r="G39" s="24" t="s">
        <v>55</v>
      </c>
      <c r="H39" s="34"/>
      <c r="I39" s="184"/>
      <c r="J39" s="222"/>
      <c r="K39" s="211"/>
      <c r="L39" s="211"/>
      <c r="M39" s="222"/>
      <c r="N39" s="222"/>
      <c r="O39" s="222"/>
      <c r="P39" s="183"/>
      <c r="Q39" s="32"/>
      <c r="R39" s="35"/>
      <c r="S39" s="36"/>
    </row>
    <row r="40" spans="1:19" ht="16.5" customHeight="1" x14ac:dyDescent="0.25">
      <c r="A40" s="272"/>
      <c r="B40" s="275"/>
      <c r="C40" s="277"/>
      <c r="D40" s="266"/>
      <c r="E40" s="266"/>
      <c r="F40" s="275"/>
      <c r="G40" s="24" t="s">
        <v>303</v>
      </c>
      <c r="H40" s="34"/>
      <c r="I40" s="184"/>
      <c r="J40" s="222"/>
      <c r="K40" s="211"/>
      <c r="L40" s="211"/>
      <c r="M40" s="222"/>
      <c r="N40" s="222"/>
      <c r="O40" s="222"/>
      <c r="P40" s="183"/>
      <c r="Q40" s="37"/>
      <c r="R40" s="35"/>
      <c r="S40" s="36"/>
    </row>
    <row r="41" spans="1:19" ht="16.5" customHeight="1" x14ac:dyDescent="0.25">
      <c r="A41" s="272"/>
      <c r="B41" s="275"/>
      <c r="C41" s="277"/>
      <c r="D41" s="266"/>
      <c r="E41" s="266"/>
      <c r="F41" s="275"/>
      <c r="G41" s="24" t="s">
        <v>58</v>
      </c>
      <c r="H41" s="34"/>
      <c r="I41" s="181"/>
      <c r="J41" s="211"/>
      <c r="K41" s="211"/>
      <c r="L41" s="211"/>
      <c r="M41" s="211"/>
      <c r="N41" s="211"/>
      <c r="O41" s="211"/>
      <c r="P41" s="39"/>
      <c r="Q41" s="35"/>
      <c r="R41" s="35"/>
      <c r="S41" s="36"/>
    </row>
    <row r="42" spans="1:19" ht="16.5" customHeight="1" x14ac:dyDescent="0.25">
      <c r="A42" s="272"/>
      <c r="B42" s="275"/>
      <c r="C42" s="277"/>
      <c r="D42" s="266"/>
      <c r="E42" s="266"/>
      <c r="F42" s="275"/>
      <c r="G42" s="24" t="s">
        <v>57</v>
      </c>
      <c r="H42" s="34"/>
      <c r="I42" s="181"/>
      <c r="J42" s="211"/>
      <c r="K42" s="211"/>
      <c r="L42" s="211"/>
      <c r="M42" s="211"/>
      <c r="N42" s="211"/>
      <c r="O42" s="211"/>
      <c r="P42" s="39"/>
      <c r="Q42" s="35"/>
      <c r="R42" s="35"/>
      <c r="S42" s="36"/>
    </row>
    <row r="43" spans="1:19" ht="16.5" customHeight="1" x14ac:dyDescent="0.25">
      <c r="A43" s="272"/>
      <c r="B43" s="275"/>
      <c r="C43" s="277"/>
      <c r="D43" s="266"/>
      <c r="E43" s="266"/>
      <c r="F43" s="275"/>
      <c r="G43" s="24" t="s">
        <v>288</v>
      </c>
      <c r="H43" s="34"/>
      <c r="I43" s="181"/>
      <c r="J43" s="211"/>
      <c r="K43" s="211"/>
      <c r="L43" s="211"/>
      <c r="M43" s="211"/>
      <c r="N43" s="211"/>
      <c r="O43" s="211"/>
      <c r="P43" s="39"/>
      <c r="Q43" s="35"/>
      <c r="R43" s="35"/>
      <c r="S43" s="36"/>
    </row>
    <row r="44" spans="1:19" ht="16.5" customHeight="1" x14ac:dyDescent="0.25">
      <c r="A44" s="272"/>
      <c r="B44" s="275"/>
      <c r="C44" s="277"/>
      <c r="D44" s="266"/>
      <c r="E44" s="266"/>
      <c r="F44" s="275"/>
      <c r="G44" s="24" t="s">
        <v>55</v>
      </c>
      <c r="H44" s="34"/>
      <c r="I44" s="181"/>
      <c r="J44" s="211"/>
      <c r="K44" s="212"/>
      <c r="L44" s="212"/>
      <c r="M44" s="211"/>
      <c r="N44" s="211"/>
      <c r="O44" s="211"/>
      <c r="P44" s="39"/>
      <c r="Q44" s="35"/>
      <c r="R44" s="35"/>
      <c r="S44" s="36"/>
    </row>
    <row r="45" spans="1:19" ht="16.5" customHeight="1" x14ac:dyDescent="0.25">
      <c r="A45" s="272"/>
      <c r="B45" s="281"/>
      <c r="C45" s="284"/>
      <c r="D45" s="267"/>
      <c r="E45" s="267"/>
      <c r="F45" s="281"/>
      <c r="G45" s="24" t="s">
        <v>287</v>
      </c>
      <c r="H45" s="34"/>
      <c r="I45" s="181"/>
      <c r="J45" s="211"/>
      <c r="K45" s="212"/>
      <c r="L45" s="211"/>
      <c r="M45" s="211"/>
      <c r="N45" s="211"/>
      <c r="O45" s="211"/>
      <c r="P45" s="39"/>
      <c r="Q45" s="35"/>
      <c r="R45" s="35"/>
      <c r="S45" s="36"/>
    </row>
    <row r="46" spans="1:19" ht="16.5" customHeight="1" x14ac:dyDescent="0.25">
      <c r="A46" s="273"/>
      <c r="B46" s="268" t="s">
        <v>302</v>
      </c>
      <c r="C46" s="269"/>
      <c r="D46" s="269"/>
      <c r="E46" s="269"/>
      <c r="F46" s="269"/>
      <c r="G46" s="269"/>
      <c r="H46" s="270"/>
      <c r="I46" s="178">
        <f>SUM(I39:I45)</f>
        <v>0</v>
      </c>
      <c r="J46" s="213">
        <f>SUM(J39:J45)</f>
        <v>0</v>
      </c>
      <c r="K46" s="213">
        <f t="shared" ref="K46:O46" si="25">SUM(K39:K45)</f>
        <v>0</v>
      </c>
      <c r="L46" s="213">
        <f t="shared" si="25"/>
        <v>0</v>
      </c>
      <c r="M46" s="213">
        <f t="shared" si="25"/>
        <v>0</v>
      </c>
      <c r="N46" s="213">
        <f t="shared" si="25"/>
        <v>0</v>
      </c>
      <c r="O46" s="213">
        <f t="shared" si="25"/>
        <v>0</v>
      </c>
      <c r="P46" s="175"/>
      <c r="Q46" s="175"/>
      <c r="R46" s="35"/>
      <c r="S46" s="36"/>
    </row>
    <row r="47" spans="1:19" ht="16.5" customHeight="1" x14ac:dyDescent="0.25">
      <c r="A47" s="271" t="s">
        <v>328</v>
      </c>
      <c r="B47" s="282" t="s">
        <v>321</v>
      </c>
      <c r="C47" s="283"/>
      <c r="D47" s="285" t="s">
        <v>357</v>
      </c>
      <c r="E47" s="285" t="s">
        <v>355</v>
      </c>
      <c r="F47" s="282" t="s">
        <v>356</v>
      </c>
      <c r="G47" s="24" t="s">
        <v>55</v>
      </c>
      <c r="H47" s="34"/>
      <c r="I47" s="184"/>
      <c r="J47" s="222"/>
      <c r="K47" s="211"/>
      <c r="L47" s="211"/>
      <c r="M47" s="222"/>
      <c r="N47" s="222"/>
      <c r="O47" s="222"/>
      <c r="P47" s="183"/>
      <c r="Q47" s="32"/>
      <c r="R47" s="35"/>
      <c r="S47" s="36"/>
    </row>
    <row r="48" spans="1:19" ht="16.5" customHeight="1" x14ac:dyDescent="0.25">
      <c r="A48" s="272"/>
      <c r="B48" s="275"/>
      <c r="C48" s="277"/>
      <c r="D48" s="266"/>
      <c r="E48" s="266"/>
      <c r="F48" s="275"/>
      <c r="G48" s="24" t="s">
        <v>303</v>
      </c>
      <c r="H48" s="34"/>
      <c r="I48" s="184"/>
      <c r="J48" s="222"/>
      <c r="K48" s="211"/>
      <c r="L48" s="211"/>
      <c r="M48" s="222"/>
      <c r="N48" s="222"/>
      <c r="O48" s="222"/>
      <c r="P48" s="183"/>
      <c r="Q48" s="37"/>
      <c r="R48" s="35"/>
      <c r="S48" s="36"/>
    </row>
    <row r="49" spans="1:19" ht="16.5" customHeight="1" x14ac:dyDescent="0.25">
      <c r="A49" s="272"/>
      <c r="B49" s="275"/>
      <c r="C49" s="277"/>
      <c r="D49" s="266"/>
      <c r="E49" s="266"/>
      <c r="F49" s="275"/>
      <c r="G49" s="24" t="s">
        <v>58</v>
      </c>
      <c r="H49" s="34"/>
      <c r="I49" s="181"/>
      <c r="J49" s="211"/>
      <c r="K49" s="211"/>
      <c r="L49" s="211"/>
      <c r="M49" s="211"/>
      <c r="N49" s="211"/>
      <c r="O49" s="211"/>
      <c r="P49" s="39"/>
      <c r="Q49" s="35"/>
      <c r="R49" s="35"/>
      <c r="S49" s="36"/>
    </row>
    <row r="50" spans="1:19" ht="16.5" customHeight="1" x14ac:dyDescent="0.25">
      <c r="A50" s="272"/>
      <c r="B50" s="275"/>
      <c r="C50" s="277"/>
      <c r="D50" s="266"/>
      <c r="E50" s="266"/>
      <c r="F50" s="275"/>
      <c r="G50" s="24" t="s">
        <v>57</v>
      </c>
      <c r="H50" s="34"/>
      <c r="I50" s="181"/>
      <c r="J50" s="211"/>
      <c r="K50" s="211"/>
      <c r="L50" s="211"/>
      <c r="M50" s="211"/>
      <c r="N50" s="211"/>
      <c r="O50" s="211"/>
      <c r="P50" s="39"/>
      <c r="Q50" s="35"/>
      <c r="R50" s="35"/>
      <c r="S50" s="36"/>
    </row>
    <row r="51" spans="1:19" ht="16.5" customHeight="1" x14ac:dyDescent="0.25">
      <c r="A51" s="272"/>
      <c r="B51" s="275"/>
      <c r="C51" s="277"/>
      <c r="D51" s="266"/>
      <c r="E51" s="266"/>
      <c r="F51" s="275"/>
      <c r="G51" s="24" t="s">
        <v>288</v>
      </c>
      <c r="H51" s="34"/>
      <c r="I51" s="181"/>
      <c r="J51" s="211"/>
      <c r="K51" s="211"/>
      <c r="L51" s="211"/>
      <c r="M51" s="211"/>
      <c r="N51" s="211"/>
      <c r="O51" s="211"/>
      <c r="P51" s="39"/>
      <c r="Q51" s="35"/>
      <c r="R51" s="35"/>
      <c r="S51" s="36"/>
    </row>
    <row r="52" spans="1:19" ht="16.5" customHeight="1" x14ac:dyDescent="0.25">
      <c r="A52" s="272"/>
      <c r="B52" s="275"/>
      <c r="C52" s="277"/>
      <c r="D52" s="266"/>
      <c r="E52" s="266"/>
      <c r="F52" s="275"/>
      <c r="G52" s="24" t="s">
        <v>55</v>
      </c>
      <c r="H52" s="34"/>
      <c r="I52" s="181"/>
      <c r="J52" s="211"/>
      <c r="K52" s="212"/>
      <c r="L52" s="212"/>
      <c r="M52" s="211"/>
      <c r="N52" s="211"/>
      <c r="O52" s="211"/>
      <c r="P52" s="39"/>
      <c r="Q52" s="35"/>
      <c r="R52" s="35"/>
      <c r="S52" s="36"/>
    </row>
    <row r="53" spans="1:19" ht="16.5" customHeight="1" x14ac:dyDescent="0.25">
      <c r="A53" s="272"/>
      <c r="B53" s="281"/>
      <c r="C53" s="284"/>
      <c r="D53" s="267"/>
      <c r="E53" s="267"/>
      <c r="F53" s="281"/>
      <c r="G53" s="24" t="s">
        <v>287</v>
      </c>
      <c r="H53" s="34"/>
      <c r="I53" s="181"/>
      <c r="J53" s="211"/>
      <c r="K53" s="212"/>
      <c r="L53" s="211"/>
      <c r="M53" s="211"/>
      <c r="N53" s="211"/>
      <c r="O53" s="211"/>
      <c r="P53" s="39"/>
      <c r="Q53" s="35"/>
      <c r="R53" s="35"/>
      <c r="S53" s="36"/>
    </row>
    <row r="54" spans="1:19" ht="16.5" customHeight="1" x14ac:dyDescent="0.25">
      <c r="A54" s="273"/>
      <c r="B54" s="268" t="s">
        <v>306</v>
      </c>
      <c r="C54" s="269"/>
      <c r="D54" s="269"/>
      <c r="E54" s="269"/>
      <c r="F54" s="269"/>
      <c r="G54" s="269"/>
      <c r="H54" s="270"/>
      <c r="I54" s="178">
        <f>SUM(I47:I53)</f>
        <v>0</v>
      </c>
      <c r="J54" s="213">
        <f>SUM(J47:J53)</f>
        <v>0</v>
      </c>
      <c r="K54" s="213">
        <f t="shared" ref="K54:O54" si="26">SUM(K47:K53)</f>
        <v>0</v>
      </c>
      <c r="L54" s="213">
        <f t="shared" si="26"/>
        <v>0</v>
      </c>
      <c r="M54" s="213">
        <f t="shared" si="26"/>
        <v>0</v>
      </c>
      <c r="N54" s="213">
        <f t="shared" si="26"/>
        <v>0</v>
      </c>
      <c r="O54" s="213">
        <f t="shared" si="26"/>
        <v>0</v>
      </c>
      <c r="P54" s="175"/>
      <c r="Q54" s="175"/>
      <c r="R54" s="35"/>
      <c r="S54" s="36"/>
    </row>
    <row r="55" spans="1:19" ht="14" x14ac:dyDescent="0.25">
      <c r="A55" s="271" t="s">
        <v>331</v>
      </c>
      <c r="B55" s="274" t="s">
        <v>277</v>
      </c>
      <c r="C55" s="274" t="s">
        <v>285</v>
      </c>
      <c r="D55" s="33" t="s">
        <v>286</v>
      </c>
      <c r="E55" s="32" t="s">
        <v>269</v>
      </c>
      <c r="F55" s="38" t="s">
        <v>66</v>
      </c>
      <c r="G55" s="173" t="s">
        <v>55</v>
      </c>
      <c r="H55" s="24" t="s">
        <v>289</v>
      </c>
      <c r="I55" s="34">
        <v>8</v>
      </c>
      <c r="J55" s="32">
        <v>600000</v>
      </c>
      <c r="K55" s="211">
        <f>J55*0.9</f>
        <v>540000</v>
      </c>
      <c r="L55" s="212">
        <f>K55/3</f>
        <v>180000</v>
      </c>
      <c r="M55" s="211">
        <f>K55/3</f>
        <v>180000</v>
      </c>
      <c r="N55" s="211">
        <f>K55/3</f>
        <v>180000</v>
      </c>
      <c r="O55" s="211"/>
      <c r="P55" s="39"/>
      <c r="Q55" s="39"/>
      <c r="R55" s="35"/>
      <c r="S55" s="36"/>
    </row>
    <row r="56" spans="1:19" s="115" customFormat="1" ht="14.4" customHeight="1" x14ac:dyDescent="0.25">
      <c r="A56" s="272"/>
      <c r="B56" s="281"/>
      <c r="C56" s="281"/>
      <c r="D56" s="33"/>
      <c r="E56" s="32"/>
      <c r="F56" s="32"/>
      <c r="G56" s="173" t="s">
        <v>116</v>
      </c>
      <c r="H56" s="24" t="s">
        <v>290</v>
      </c>
      <c r="I56" s="34"/>
      <c r="J56" s="32">
        <v>200000</v>
      </c>
      <c r="K56" s="211">
        <f>J56*0.9</f>
        <v>180000</v>
      </c>
      <c r="L56" s="212">
        <f>K56/3</f>
        <v>60000</v>
      </c>
      <c r="M56" s="211">
        <f>K56/3</f>
        <v>60000</v>
      </c>
      <c r="N56" s="211">
        <f>K56/3</f>
        <v>60000</v>
      </c>
      <c r="O56" s="211"/>
      <c r="P56" s="39"/>
      <c r="Q56" s="39"/>
      <c r="R56" s="176"/>
      <c r="S56" s="177"/>
    </row>
    <row r="57" spans="1:19" x14ac:dyDescent="0.25">
      <c r="A57" s="273"/>
      <c r="B57" s="278" t="s">
        <v>302</v>
      </c>
      <c r="C57" s="279"/>
      <c r="D57" s="279"/>
      <c r="E57" s="279"/>
      <c r="F57" s="279"/>
      <c r="G57" s="279"/>
      <c r="H57" s="280"/>
      <c r="I57" s="174">
        <f>SUM(I55:I56)</f>
        <v>8</v>
      </c>
      <c r="J57" s="223">
        <f>SUM(J55:J56)</f>
        <v>800000</v>
      </c>
      <c r="K57" s="223">
        <f t="shared" ref="K57:O57" si="27">SUM(K55:K56)</f>
        <v>720000</v>
      </c>
      <c r="L57" s="223">
        <f t="shared" si="27"/>
        <v>240000</v>
      </c>
      <c r="M57" s="223">
        <f t="shared" si="27"/>
        <v>240000</v>
      </c>
      <c r="N57" s="223">
        <f t="shared" si="27"/>
        <v>240000</v>
      </c>
      <c r="O57" s="223">
        <f t="shared" si="27"/>
        <v>0</v>
      </c>
      <c r="P57" s="175"/>
      <c r="Q57" s="175"/>
      <c r="R57" s="35"/>
      <c r="S57" s="36"/>
    </row>
    <row r="58" spans="1:19" ht="26" x14ac:dyDescent="0.25">
      <c r="A58" s="271" t="s">
        <v>278</v>
      </c>
      <c r="B58" s="274" t="s">
        <v>277</v>
      </c>
      <c r="C58" s="274" t="s">
        <v>267</v>
      </c>
      <c r="D58" s="274" t="s">
        <v>322</v>
      </c>
      <c r="E58" s="274" t="s">
        <v>300</v>
      </c>
      <c r="F58" s="274" t="s">
        <v>301</v>
      </c>
      <c r="G58" s="173" t="s">
        <v>56</v>
      </c>
      <c r="H58" s="34" t="s">
        <v>291</v>
      </c>
      <c r="I58" s="182">
        <v>4</v>
      </c>
      <c r="J58" s="211">
        <v>130000</v>
      </c>
      <c r="K58" s="212">
        <f>J58*0.9</f>
        <v>117000</v>
      </c>
      <c r="L58" s="211">
        <f>K58/3</f>
        <v>39000</v>
      </c>
      <c r="M58" s="211">
        <f>K58/3</f>
        <v>39000</v>
      </c>
      <c r="N58" s="211">
        <f>K58/3</f>
        <v>39000</v>
      </c>
      <c r="O58" s="211"/>
      <c r="P58" s="39"/>
      <c r="Q58" s="35"/>
      <c r="R58" s="35"/>
      <c r="S58" s="36"/>
    </row>
    <row r="59" spans="1:19" ht="156" x14ac:dyDescent="0.25">
      <c r="A59" s="272"/>
      <c r="B59" s="275"/>
      <c r="C59" s="275"/>
      <c r="D59" s="275"/>
      <c r="E59" s="275"/>
      <c r="F59" s="275"/>
      <c r="G59" s="173" t="s">
        <v>55</v>
      </c>
      <c r="H59" s="34" t="s">
        <v>292</v>
      </c>
      <c r="I59" s="182">
        <v>12</v>
      </c>
      <c r="J59" s="211">
        <v>600000</v>
      </c>
      <c r="K59" s="212">
        <f t="shared" ref="K59:K61" si="28">J59*0.9</f>
        <v>540000</v>
      </c>
      <c r="L59" s="211">
        <f t="shared" ref="L59:L62" si="29">K59/3</f>
        <v>180000</v>
      </c>
      <c r="M59" s="211">
        <f t="shared" ref="M59:M62" si="30">K59/3</f>
        <v>180000</v>
      </c>
      <c r="N59" s="211">
        <f t="shared" ref="N59:N62" si="31">K59/3</f>
        <v>180000</v>
      </c>
      <c r="O59" s="211"/>
      <c r="P59" s="39"/>
      <c r="Q59" s="35"/>
      <c r="R59" s="35"/>
      <c r="S59" s="36"/>
    </row>
    <row r="60" spans="1:19" ht="65" x14ac:dyDescent="0.25">
      <c r="A60" s="272"/>
      <c r="B60" s="275"/>
      <c r="C60" s="275"/>
      <c r="D60" s="275"/>
      <c r="E60" s="275"/>
      <c r="F60" s="275"/>
      <c r="G60" s="173" t="s">
        <v>58</v>
      </c>
      <c r="H60" s="34" t="s">
        <v>293</v>
      </c>
      <c r="I60" s="182">
        <v>8</v>
      </c>
      <c r="J60" s="211">
        <v>800000</v>
      </c>
      <c r="K60" s="212">
        <f t="shared" si="28"/>
        <v>720000</v>
      </c>
      <c r="L60" s="211">
        <f t="shared" si="29"/>
        <v>240000</v>
      </c>
      <c r="M60" s="211">
        <f t="shared" si="30"/>
        <v>240000</v>
      </c>
      <c r="N60" s="211">
        <f t="shared" si="31"/>
        <v>240000</v>
      </c>
      <c r="O60" s="211"/>
      <c r="P60" s="39"/>
      <c r="Q60" s="35"/>
      <c r="R60" s="35"/>
      <c r="S60" s="36"/>
    </row>
    <row r="61" spans="1:19" ht="39" x14ac:dyDescent="0.25">
      <c r="A61" s="272"/>
      <c r="B61" s="275"/>
      <c r="C61" s="275"/>
      <c r="D61" s="275"/>
      <c r="E61" s="275"/>
      <c r="F61" s="275"/>
      <c r="G61" s="173" t="s">
        <v>116</v>
      </c>
      <c r="H61" s="34" t="s">
        <v>294</v>
      </c>
      <c r="I61" s="182">
        <v>4</v>
      </c>
      <c r="J61" s="211">
        <v>70000</v>
      </c>
      <c r="K61" s="212">
        <f t="shared" si="28"/>
        <v>63000</v>
      </c>
      <c r="L61" s="211">
        <f t="shared" si="29"/>
        <v>21000</v>
      </c>
      <c r="M61" s="211">
        <f t="shared" si="30"/>
        <v>21000</v>
      </c>
      <c r="N61" s="211">
        <f t="shared" si="31"/>
        <v>21000</v>
      </c>
      <c r="O61" s="211"/>
      <c r="P61" s="39"/>
      <c r="Q61" s="35"/>
      <c r="R61" s="35"/>
      <c r="S61" s="36"/>
    </row>
    <row r="62" spans="1:19" ht="39" x14ac:dyDescent="0.25">
      <c r="A62" s="272"/>
      <c r="B62" s="281"/>
      <c r="C62" s="281"/>
      <c r="D62" s="281"/>
      <c r="E62" s="281"/>
      <c r="F62" s="281"/>
      <c r="G62" s="173" t="s">
        <v>57</v>
      </c>
      <c r="H62" s="34" t="s">
        <v>294</v>
      </c>
      <c r="I62" s="182">
        <v>4</v>
      </c>
      <c r="J62" s="211">
        <v>35000</v>
      </c>
      <c r="K62" s="212">
        <f>J62*0.9</f>
        <v>31500</v>
      </c>
      <c r="L62" s="211">
        <f t="shared" si="29"/>
        <v>10500</v>
      </c>
      <c r="M62" s="211">
        <f t="shared" si="30"/>
        <v>10500</v>
      </c>
      <c r="N62" s="211">
        <f t="shared" si="31"/>
        <v>10500</v>
      </c>
      <c r="O62" s="211"/>
      <c r="P62" s="39"/>
      <c r="Q62" s="35"/>
      <c r="R62" s="35"/>
      <c r="S62" s="36"/>
    </row>
    <row r="63" spans="1:19" s="115" customFormat="1" x14ac:dyDescent="0.25">
      <c r="A63" s="273"/>
      <c r="B63" s="278" t="s">
        <v>302</v>
      </c>
      <c r="C63" s="279"/>
      <c r="D63" s="279"/>
      <c r="E63" s="279"/>
      <c r="F63" s="279"/>
      <c r="G63" s="279"/>
      <c r="H63" s="280"/>
      <c r="I63" s="175">
        <f t="shared" ref="I63:N63" si="32">SUM(I58:I62)</f>
        <v>32</v>
      </c>
      <c r="J63" s="224">
        <f t="shared" si="32"/>
        <v>1635000</v>
      </c>
      <c r="K63" s="224">
        <f t="shared" si="32"/>
        <v>1471500</v>
      </c>
      <c r="L63" s="224">
        <f t="shared" si="32"/>
        <v>490500</v>
      </c>
      <c r="M63" s="224">
        <f t="shared" si="32"/>
        <v>490500</v>
      </c>
      <c r="N63" s="224">
        <f t="shared" si="32"/>
        <v>490500</v>
      </c>
      <c r="O63" s="224"/>
      <c r="P63" s="39"/>
      <c r="Q63" s="35"/>
      <c r="R63" s="179"/>
      <c r="S63" s="180"/>
    </row>
  </sheetData>
  <mergeCells count="53">
    <mergeCell ref="A39:A46"/>
    <mergeCell ref="B46:H46"/>
    <mergeCell ref="B30:B36"/>
    <mergeCell ref="C30:C36"/>
    <mergeCell ref="D30:D36"/>
    <mergeCell ref="E30:E36"/>
    <mergeCell ref="F30:F36"/>
    <mergeCell ref="B37:H37"/>
    <mergeCell ref="B39:B45"/>
    <mergeCell ref="C39:C45"/>
    <mergeCell ref="D39:D45"/>
    <mergeCell ref="E39:E45"/>
    <mergeCell ref="F39:F45"/>
    <mergeCell ref="A23:A38"/>
    <mergeCell ref="B23:B28"/>
    <mergeCell ref="C23:C28"/>
    <mergeCell ref="C55:C56"/>
    <mergeCell ref="B55:B56"/>
    <mergeCell ref="A55:A57"/>
    <mergeCell ref="B57:H57"/>
    <mergeCell ref="B47:B53"/>
    <mergeCell ref="C47:C53"/>
    <mergeCell ref="A47:A54"/>
    <mergeCell ref="D47:D53"/>
    <mergeCell ref="E47:E53"/>
    <mergeCell ref="F47:F53"/>
    <mergeCell ref="B54:H54"/>
    <mergeCell ref="A1:R1"/>
    <mergeCell ref="A3:A8"/>
    <mergeCell ref="D3:D7"/>
    <mergeCell ref="C3:C7"/>
    <mergeCell ref="B3:B7"/>
    <mergeCell ref="B8:H8"/>
    <mergeCell ref="A58:A63"/>
    <mergeCell ref="B63:H63"/>
    <mergeCell ref="B58:B62"/>
    <mergeCell ref="C58:C62"/>
    <mergeCell ref="D58:D62"/>
    <mergeCell ref="E58:E62"/>
    <mergeCell ref="F58:F62"/>
    <mergeCell ref="A9:A15"/>
    <mergeCell ref="B9:B14"/>
    <mergeCell ref="C9:C14"/>
    <mergeCell ref="D9:D14"/>
    <mergeCell ref="B15:H15"/>
    <mergeCell ref="D23:D28"/>
    <mergeCell ref="B38:H38"/>
    <mergeCell ref="B29:H29"/>
    <mergeCell ref="A16:A22"/>
    <mergeCell ref="B16:B21"/>
    <mergeCell ref="C16:C21"/>
    <mergeCell ref="D16:D21"/>
    <mergeCell ref="B22:H22"/>
  </mergeCells>
  <phoneticPr fontId="6" type="noConversion"/>
  <dataValidations disablePrompts="1" count="2">
    <dataValidation type="list" errorStyle="warning" allowBlank="1" showInputMessage="1" showErrorMessage="1" sqref="G47:G53 G58:G62 G55:G56 G39:G45 G16:G21 G9:G14 G2:G7 G23:G28 G30:G36">
      <formula1>"发泡模具,冲压模具,压铸模具,注塑模具,夹具,检具,工装,其它"</formula1>
    </dataValidation>
    <dataValidation type="list" errorStyle="warning" allowBlank="1" showInputMessage="1" showErrorMessage="1" sqref="Q2:Q63">
      <formula1>"已签合同未支付,未签合同"</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zoomScaleNormal="100" workbookViewId="0">
      <pane xSplit="5" ySplit="2" topLeftCell="F3" activePane="bottomRight" state="frozen"/>
      <selection pane="topRight" activeCell="F1" sqref="F1"/>
      <selection pane="bottomLeft" activeCell="A3" sqref="A3"/>
      <selection pane="bottomRight" activeCell="D8" sqref="D8"/>
    </sheetView>
  </sheetViews>
  <sheetFormatPr defaultColWidth="9" defaultRowHeight="15" x14ac:dyDescent="0.25"/>
  <cols>
    <col min="1" max="1" width="6" style="52" customWidth="1"/>
    <col min="2" max="2" width="11.90625" style="53" customWidth="1"/>
    <col min="3" max="3" width="9" style="51"/>
    <col min="4" max="4" width="50.08984375" style="53" bestFit="1" customWidth="1"/>
    <col min="5" max="5" width="9" style="51"/>
    <col min="6" max="6" width="19.90625" style="51" customWidth="1"/>
    <col min="7" max="7" width="12.08984375" style="51" customWidth="1"/>
    <col min="8" max="8" width="10.453125" style="51" customWidth="1"/>
    <col min="9" max="9" width="11" style="51" bestFit="1" customWidth="1"/>
    <col min="10" max="10" width="15.08984375" style="51" customWidth="1"/>
    <col min="11" max="11" width="17" style="51" customWidth="1"/>
    <col min="12" max="12" width="17.08984375" style="51" bestFit="1" customWidth="1"/>
    <col min="13" max="16384" width="9" style="51"/>
  </cols>
  <sheetData>
    <row r="1" spans="1:11" s="50" customFormat="1" ht="25.5" customHeight="1" x14ac:dyDescent="0.25">
      <c r="A1" s="288" t="s">
        <v>394</v>
      </c>
      <c r="B1" s="289"/>
      <c r="C1" s="289"/>
      <c r="D1" s="289"/>
      <c r="E1" s="289"/>
      <c r="F1" s="289"/>
      <c r="G1" s="289"/>
      <c r="H1" s="289"/>
      <c r="I1" s="289"/>
      <c r="J1" s="289"/>
      <c r="K1" s="289"/>
    </row>
    <row r="2" spans="1:11" s="3" customFormat="1" ht="26.15" customHeight="1" thickBot="1" x14ac:dyDescent="0.3">
      <c r="A2" s="108" t="s">
        <v>0</v>
      </c>
      <c r="B2" s="109" t="s">
        <v>176</v>
      </c>
      <c r="C2" s="108" t="s">
        <v>1</v>
      </c>
      <c r="D2" s="110" t="s">
        <v>2</v>
      </c>
      <c r="E2" s="110" t="s">
        <v>3</v>
      </c>
      <c r="F2" s="108" t="s">
        <v>4</v>
      </c>
      <c r="G2" s="110" t="s">
        <v>5</v>
      </c>
      <c r="H2" s="108" t="s">
        <v>308</v>
      </c>
      <c r="I2" s="111" t="s">
        <v>59</v>
      </c>
      <c r="J2" s="111" t="s">
        <v>40</v>
      </c>
      <c r="K2" s="23" t="s">
        <v>44</v>
      </c>
    </row>
    <row r="3" spans="1:11" s="1" customFormat="1" ht="15.9" customHeight="1" thickBot="1" x14ac:dyDescent="0.3">
      <c r="A3" s="57">
        <v>1</v>
      </c>
      <c r="B3" s="58" t="s">
        <v>307</v>
      </c>
      <c r="C3" s="188" t="s">
        <v>352</v>
      </c>
      <c r="D3" s="191" t="s">
        <v>340</v>
      </c>
      <c r="E3" s="192" t="s">
        <v>341</v>
      </c>
      <c r="F3" s="59"/>
      <c r="G3" s="191" t="s">
        <v>280</v>
      </c>
      <c r="H3" s="60">
        <v>6</v>
      </c>
      <c r="I3" s="61">
        <f>H3/113</f>
        <v>5.3097345132743362E-2</v>
      </c>
      <c r="J3" s="62">
        <f>6420000*I3</f>
        <v>340884.95575221238</v>
      </c>
      <c r="K3" s="63"/>
    </row>
    <row r="4" spans="1:11" s="1" customFormat="1" ht="15.9" customHeight="1" thickBot="1" x14ac:dyDescent="0.3">
      <c r="A4" s="202">
        <v>2</v>
      </c>
      <c r="B4" s="58" t="s">
        <v>307</v>
      </c>
      <c r="C4" s="188" t="s">
        <v>304</v>
      </c>
      <c r="D4" s="189" t="s">
        <v>342</v>
      </c>
      <c r="E4" s="192" t="s">
        <v>341</v>
      </c>
      <c r="F4" s="204"/>
      <c r="G4" s="189" t="s">
        <v>305</v>
      </c>
      <c r="H4" s="205">
        <v>5</v>
      </c>
      <c r="I4" s="61">
        <f t="shared" ref="I4:I9" si="0">H4/113</f>
        <v>4.4247787610619468E-2</v>
      </c>
      <c r="J4" s="62">
        <f t="shared" ref="J4:J9" si="1">6420000*I4</f>
        <v>284070.79646017699</v>
      </c>
      <c r="K4" s="206"/>
    </row>
    <row r="5" spans="1:11" s="1" customFormat="1" ht="15.9" customHeight="1" thickBot="1" x14ac:dyDescent="0.3">
      <c r="A5" s="57">
        <v>3</v>
      </c>
      <c r="B5" s="58" t="s">
        <v>307</v>
      </c>
      <c r="C5" s="188" t="s">
        <v>304</v>
      </c>
      <c r="D5" s="189" t="s">
        <v>343</v>
      </c>
      <c r="E5" s="192" t="s">
        <v>341</v>
      </c>
      <c r="F5" s="204"/>
      <c r="G5" s="189" t="s">
        <v>305</v>
      </c>
      <c r="H5" s="205">
        <v>6</v>
      </c>
      <c r="I5" s="61">
        <f t="shared" si="0"/>
        <v>5.3097345132743362E-2</v>
      </c>
      <c r="J5" s="62">
        <f t="shared" si="1"/>
        <v>340884.95575221238</v>
      </c>
      <c r="K5" s="206"/>
    </row>
    <row r="6" spans="1:11" s="1" customFormat="1" ht="15.9" customHeight="1" thickBot="1" x14ac:dyDescent="0.3">
      <c r="A6" s="202"/>
      <c r="B6" s="214"/>
      <c r="C6" s="188" t="s">
        <v>383</v>
      </c>
      <c r="D6" s="189" t="s">
        <v>385</v>
      </c>
      <c r="E6" s="192" t="s">
        <v>341</v>
      </c>
      <c r="F6" s="204"/>
      <c r="G6" s="189" t="s">
        <v>386</v>
      </c>
      <c r="H6" s="205">
        <v>2</v>
      </c>
      <c r="I6" s="61">
        <f>H5/113</f>
        <v>5.3097345132743362E-2</v>
      </c>
      <c r="J6" s="62">
        <f t="shared" ref="J6:J7" si="2">6420000*I6</f>
        <v>340884.95575221238</v>
      </c>
      <c r="K6" s="206"/>
    </row>
    <row r="7" spans="1:11" s="1" customFormat="1" ht="15.9" customHeight="1" thickBot="1" x14ac:dyDescent="0.3">
      <c r="A7" s="202"/>
      <c r="B7" s="214"/>
      <c r="C7" s="188" t="s">
        <v>384</v>
      </c>
      <c r="D7" s="189" t="s">
        <v>385</v>
      </c>
      <c r="E7" s="192" t="s">
        <v>341</v>
      </c>
      <c r="F7" s="204"/>
      <c r="G7" s="189" t="s">
        <v>387</v>
      </c>
      <c r="H7" s="205">
        <v>2</v>
      </c>
      <c r="I7" s="61">
        <f>H5/113</f>
        <v>5.3097345132743362E-2</v>
      </c>
      <c r="J7" s="62">
        <f t="shared" si="2"/>
        <v>340884.95575221238</v>
      </c>
      <c r="K7" s="206"/>
    </row>
    <row r="8" spans="1:11" s="1" customFormat="1" ht="15.9" customHeight="1" thickBot="1" x14ac:dyDescent="0.3">
      <c r="A8" s="202"/>
      <c r="B8" s="58" t="s">
        <v>138</v>
      </c>
      <c r="C8" s="188" t="s">
        <v>304</v>
      </c>
      <c r="D8" s="189" t="s">
        <v>344</v>
      </c>
      <c r="E8" s="192" t="s">
        <v>341</v>
      </c>
      <c r="F8" s="204"/>
      <c r="G8" s="189" t="s">
        <v>378</v>
      </c>
      <c r="H8" s="205">
        <v>8</v>
      </c>
      <c r="I8" s="61">
        <f t="shared" si="0"/>
        <v>7.0796460176991149E-2</v>
      </c>
      <c r="J8" s="62">
        <f t="shared" si="1"/>
        <v>454513.27433628315</v>
      </c>
      <c r="K8" s="206"/>
    </row>
    <row r="9" spans="1:11" s="1" customFormat="1" ht="15.9" customHeight="1" x14ac:dyDescent="0.25">
      <c r="A9" s="202">
        <v>4</v>
      </c>
      <c r="B9" s="58" t="s">
        <v>307</v>
      </c>
      <c r="C9" s="188" t="s">
        <v>348</v>
      </c>
      <c r="D9" s="189" t="s">
        <v>346</v>
      </c>
      <c r="E9" s="192" t="s">
        <v>341</v>
      </c>
      <c r="F9" s="204"/>
      <c r="G9" s="189" t="s">
        <v>305</v>
      </c>
      <c r="H9" s="205">
        <v>4</v>
      </c>
      <c r="I9" s="61">
        <f t="shared" si="0"/>
        <v>3.5398230088495575E-2</v>
      </c>
      <c r="J9" s="62">
        <f t="shared" si="1"/>
        <v>227256.63716814158</v>
      </c>
      <c r="K9" s="206"/>
    </row>
    <row r="10" spans="1:11" s="1" customFormat="1" ht="15.9" customHeight="1" x14ac:dyDescent="0.25">
      <c r="A10" s="202">
        <v>18</v>
      </c>
      <c r="B10" s="58" t="s">
        <v>307</v>
      </c>
      <c r="C10" s="195" t="s">
        <v>281</v>
      </c>
      <c r="D10" s="194" t="s">
        <v>282</v>
      </c>
      <c r="E10" s="196" t="s">
        <v>270</v>
      </c>
      <c r="F10" s="204"/>
      <c r="G10" s="194" t="s">
        <v>283</v>
      </c>
      <c r="H10" s="205">
        <v>6</v>
      </c>
      <c r="I10" s="61">
        <f t="shared" ref="I10" si="3">H10/113</f>
        <v>5.3097345132743362E-2</v>
      </c>
      <c r="J10" s="62">
        <f t="shared" ref="J10" si="4">6420000*I10</f>
        <v>340884.95575221238</v>
      </c>
      <c r="K10" s="206"/>
    </row>
    <row r="11" spans="1:11" s="1" customFormat="1" ht="15.9" customHeight="1" x14ac:dyDescent="0.25">
      <c r="A11" s="202">
        <v>28</v>
      </c>
      <c r="B11" s="203" t="s">
        <v>307</v>
      </c>
      <c r="C11" s="195" t="s">
        <v>267</v>
      </c>
      <c r="D11" s="199" t="s">
        <v>276</v>
      </c>
      <c r="E11" s="196" t="s">
        <v>270</v>
      </c>
      <c r="F11" s="204"/>
      <c r="G11" s="194" t="s">
        <v>271</v>
      </c>
      <c r="H11" s="205">
        <v>5</v>
      </c>
      <c r="I11" s="61">
        <f t="shared" ref="I11" si="5">H11/113</f>
        <v>4.4247787610619468E-2</v>
      </c>
      <c r="J11" s="62">
        <f t="shared" ref="J11" si="6">6420000*I11</f>
        <v>284070.79646017699</v>
      </c>
      <c r="K11" s="206"/>
    </row>
    <row r="12" spans="1:11" ht="15.9" customHeight="1" x14ac:dyDescent="0.25">
      <c r="A12" s="64" t="s">
        <v>184</v>
      </c>
      <c r="B12" s="65"/>
      <c r="C12" s="66"/>
      <c r="D12" s="67"/>
      <c r="E12" s="68"/>
      <c r="F12" s="68"/>
      <c r="G12" s="69"/>
      <c r="H12" s="70"/>
      <c r="I12" s="71"/>
      <c r="J12" s="72"/>
      <c r="K12" s="73"/>
    </row>
    <row r="13" spans="1:11" s="9" customFormat="1" ht="22.5" customHeight="1" x14ac:dyDescent="0.25">
      <c r="A13" s="74"/>
      <c r="B13" s="75"/>
      <c r="C13" s="76"/>
      <c r="D13" s="77" t="s">
        <v>40</v>
      </c>
      <c r="E13" s="76"/>
      <c r="F13" s="76"/>
      <c r="G13" s="76"/>
      <c r="H13" s="78">
        <f>SUM(H3:H12)</f>
        <v>44</v>
      </c>
      <c r="I13" s="79">
        <f>SUM(I3:I12)</f>
        <v>0.46017699115044247</v>
      </c>
      <c r="J13" s="80">
        <f>SUM(J3:J12)</f>
        <v>2954336.2831858406</v>
      </c>
      <c r="K13" s="81"/>
    </row>
    <row r="14" spans="1:11" x14ac:dyDescent="0.25">
      <c r="A14" s="286" t="s">
        <v>62</v>
      </c>
      <c r="B14" s="286"/>
      <c r="C14" s="286"/>
      <c r="D14" s="286"/>
      <c r="E14" s="286"/>
      <c r="F14" s="286"/>
      <c r="G14" s="286"/>
      <c r="H14" s="286"/>
      <c r="I14" s="286"/>
      <c r="J14" s="54"/>
      <c r="K14" s="1"/>
    </row>
    <row r="15" spans="1:11" x14ac:dyDescent="0.25">
      <c r="A15" s="55"/>
      <c r="B15" s="56"/>
      <c r="C15" s="1"/>
      <c r="D15" s="56"/>
      <c r="E15" s="1"/>
      <c r="F15" s="1"/>
      <c r="G15" s="1"/>
      <c r="H15" s="1"/>
      <c r="I15" s="1"/>
      <c r="J15" s="1"/>
      <c r="K15" s="1"/>
    </row>
    <row r="18" spans="2:7" x14ac:dyDescent="0.25">
      <c r="B18" s="287" t="s">
        <v>185</v>
      </c>
      <c r="C18" s="287"/>
      <c r="D18" s="287"/>
      <c r="E18" s="287"/>
      <c r="F18" s="287"/>
      <c r="G18" s="287"/>
    </row>
  </sheetData>
  <autoFilter ref="A2:L11"/>
  <mergeCells count="3">
    <mergeCell ref="A14:I14"/>
    <mergeCell ref="B18:G18"/>
    <mergeCell ref="A1:K1"/>
  </mergeCells>
  <phoneticPr fontId="10" type="noConversion"/>
  <dataValidations count="1">
    <dataValidation type="list" allowBlank="1" showInputMessage="1" showErrorMessage="1" sqref="F3:F11">
      <formula1>"PCP,ED,ET,PT,SOP"</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zoomScale="90" zoomScaleNormal="90" workbookViewId="0">
      <pane xSplit="5" ySplit="2" topLeftCell="F3" activePane="bottomRight" state="frozen"/>
      <selection pane="topRight" activeCell="F1" sqref="F1"/>
      <selection pane="bottomLeft" activeCell="A3" sqref="A3"/>
      <selection pane="bottomRight" activeCell="F3" sqref="F3"/>
    </sheetView>
  </sheetViews>
  <sheetFormatPr defaultColWidth="8.90625" defaultRowHeight="18.649999999999999" customHeight="1" x14ac:dyDescent="0.25"/>
  <cols>
    <col min="1" max="1" width="4.90625" style="3" customWidth="1"/>
    <col min="2" max="2" width="8.90625" style="3"/>
    <col min="3" max="3" width="13.6328125" style="3" customWidth="1"/>
    <col min="4" max="4" width="12.6328125" style="3" customWidth="1"/>
    <col min="5" max="5" width="8.90625" style="3"/>
    <col min="6" max="6" width="10.90625" style="3" customWidth="1"/>
    <col min="7" max="8" width="12.90625" style="3" customWidth="1"/>
    <col min="9" max="9" width="10.90625" style="3" customWidth="1"/>
    <col min="10" max="10" width="12.90625" style="3" customWidth="1"/>
    <col min="11" max="11" width="8.90625" style="3"/>
    <col min="12" max="12" width="13.08984375" style="3" bestFit="1" customWidth="1"/>
    <col min="13" max="13" width="8.90625" style="3"/>
    <col min="14" max="14" width="13.08984375" style="3" bestFit="1" customWidth="1"/>
    <col min="15" max="15" width="8.90625" style="3"/>
    <col min="16" max="16" width="13.08984375" style="3" bestFit="1" customWidth="1"/>
    <col min="17" max="16384" width="8.90625" style="3"/>
  </cols>
  <sheetData>
    <row r="1" spans="1:18" s="86" customFormat="1" ht="24.9" customHeight="1" x14ac:dyDescent="0.25">
      <c r="A1" s="290" t="s">
        <v>217</v>
      </c>
      <c r="B1" s="290"/>
      <c r="C1" s="290"/>
      <c r="D1" s="290"/>
      <c r="E1" s="290"/>
      <c r="F1" s="290"/>
      <c r="G1" s="290"/>
      <c r="H1" s="290"/>
      <c r="I1" s="290"/>
    </row>
    <row r="2" spans="1:18" s="114" customFormat="1" ht="26.4" customHeight="1" x14ac:dyDescent="0.25">
      <c r="A2" s="106" t="s">
        <v>0</v>
      </c>
      <c r="B2" s="106" t="s">
        <v>1</v>
      </c>
      <c r="C2" s="106" t="s">
        <v>117</v>
      </c>
      <c r="D2" s="106" t="s">
        <v>118</v>
      </c>
      <c r="E2" s="106" t="s">
        <v>119</v>
      </c>
      <c r="F2" s="106" t="s">
        <v>172</v>
      </c>
      <c r="G2" s="106" t="s">
        <v>173</v>
      </c>
      <c r="H2" s="106" t="s">
        <v>132</v>
      </c>
      <c r="I2" s="106" t="s">
        <v>121</v>
      </c>
      <c r="J2" s="113" t="s">
        <v>122</v>
      </c>
      <c r="K2" s="113" t="s">
        <v>123</v>
      </c>
      <c r="L2" s="113" t="s">
        <v>124</v>
      </c>
      <c r="M2" s="113" t="s">
        <v>125</v>
      </c>
      <c r="N2" s="113" t="s">
        <v>126</v>
      </c>
      <c r="O2" s="113" t="s">
        <v>127</v>
      </c>
      <c r="P2" s="113" t="s">
        <v>128</v>
      </c>
      <c r="Q2" s="113" t="s">
        <v>129</v>
      </c>
      <c r="R2" s="113" t="s">
        <v>130</v>
      </c>
    </row>
    <row r="3" spans="1:18" s="1" customFormat="1" ht="33" customHeight="1" x14ac:dyDescent="0.25">
      <c r="A3" s="41" t="s">
        <v>22</v>
      </c>
      <c r="B3" s="42" t="s">
        <v>23</v>
      </c>
      <c r="C3" s="4" t="s">
        <v>120</v>
      </c>
      <c r="D3" s="43"/>
      <c r="E3" s="44">
        <v>2</v>
      </c>
      <c r="F3" s="44"/>
      <c r="G3" s="44"/>
      <c r="H3" s="45"/>
      <c r="I3" s="46"/>
      <c r="J3" s="8"/>
      <c r="K3" s="8"/>
      <c r="L3" s="8"/>
      <c r="M3" s="8"/>
      <c r="N3" s="8"/>
      <c r="O3" s="8"/>
      <c r="P3" s="8"/>
      <c r="Q3" s="8"/>
      <c r="R3" s="8">
        <f>K3+M3+O3+Q3</f>
        <v>0</v>
      </c>
    </row>
    <row r="4" spans="1:18" s="1" customFormat="1" ht="33" customHeight="1" x14ac:dyDescent="0.25">
      <c r="A4" s="41" t="s">
        <v>27</v>
      </c>
      <c r="B4" s="41" t="s">
        <v>28</v>
      </c>
      <c r="C4" s="4" t="s">
        <v>58</v>
      </c>
      <c r="D4" s="43"/>
      <c r="E4" s="44">
        <v>3</v>
      </c>
      <c r="F4" s="44"/>
      <c r="G4" s="44"/>
      <c r="H4" s="45"/>
      <c r="I4" s="41"/>
      <c r="J4" s="8"/>
      <c r="K4" s="8"/>
      <c r="L4" s="8"/>
      <c r="M4" s="8"/>
      <c r="N4" s="8"/>
      <c r="O4" s="8"/>
      <c r="P4" s="8"/>
      <c r="Q4" s="8"/>
      <c r="R4" s="8">
        <f t="shared" ref="R4:R9" si="0">K4+M4+O4+Q4</f>
        <v>0</v>
      </c>
    </row>
    <row r="5" spans="1:18" s="1" customFormat="1" ht="33" customHeight="1" x14ac:dyDescent="0.25">
      <c r="A5" s="41" t="s">
        <v>29</v>
      </c>
      <c r="B5" s="41" t="s">
        <v>30</v>
      </c>
      <c r="C5" s="5" t="s">
        <v>57</v>
      </c>
      <c r="D5" s="43"/>
      <c r="E5" s="44">
        <v>5</v>
      </c>
      <c r="F5" s="44"/>
      <c r="G5" s="44"/>
      <c r="H5" s="45"/>
      <c r="I5" s="47"/>
      <c r="J5" s="8"/>
      <c r="K5" s="8"/>
      <c r="L5" s="8"/>
      <c r="M5" s="8"/>
      <c r="N5" s="8"/>
      <c r="O5" s="8"/>
      <c r="P5" s="8"/>
      <c r="Q5" s="8"/>
      <c r="R5" s="8">
        <f t="shared" si="0"/>
        <v>0</v>
      </c>
    </row>
    <row r="6" spans="1:18" s="1" customFormat="1" ht="33" customHeight="1" x14ac:dyDescent="0.25">
      <c r="A6" s="41" t="s">
        <v>31</v>
      </c>
      <c r="B6" s="41" t="s">
        <v>32</v>
      </c>
      <c r="C6" s="4" t="s">
        <v>56</v>
      </c>
      <c r="D6" s="48">
        <v>0</v>
      </c>
      <c r="E6" s="47">
        <v>1</v>
      </c>
      <c r="F6" s="47"/>
      <c r="G6" s="47"/>
      <c r="H6" s="49"/>
      <c r="I6" s="8"/>
      <c r="J6" s="8"/>
      <c r="K6" s="8"/>
      <c r="L6" s="8"/>
      <c r="M6" s="8"/>
      <c r="N6" s="8"/>
      <c r="O6" s="8"/>
      <c r="P6" s="8"/>
      <c r="Q6" s="8"/>
      <c r="R6" s="8">
        <f t="shared" si="0"/>
        <v>0</v>
      </c>
    </row>
    <row r="7" spans="1:18" s="1" customFormat="1" ht="33" customHeight="1" x14ac:dyDescent="0.25">
      <c r="A7" s="41"/>
      <c r="B7" s="41"/>
      <c r="C7" s="4"/>
      <c r="D7" s="48"/>
      <c r="E7" s="47"/>
      <c r="F7" s="47"/>
      <c r="G7" s="47"/>
      <c r="H7" s="49"/>
      <c r="I7" s="8"/>
      <c r="J7" s="8"/>
      <c r="K7" s="8"/>
      <c r="L7" s="8"/>
      <c r="M7" s="8"/>
      <c r="N7" s="8"/>
      <c r="O7" s="8"/>
      <c r="P7" s="8"/>
      <c r="Q7" s="8"/>
      <c r="R7" s="8"/>
    </row>
    <row r="8" spans="1:18" s="1" customFormat="1" ht="33" customHeight="1" x14ac:dyDescent="0.25">
      <c r="A8" s="41" t="s">
        <v>184</v>
      </c>
      <c r="B8" s="41"/>
      <c r="C8" s="48"/>
      <c r="D8" s="48"/>
      <c r="E8" s="49"/>
      <c r="F8" s="49"/>
      <c r="G8" s="49"/>
      <c r="H8" s="48"/>
      <c r="I8" s="8"/>
      <c r="J8" s="8"/>
      <c r="K8" s="8"/>
      <c r="L8" s="8"/>
      <c r="M8" s="8"/>
      <c r="N8" s="8"/>
      <c r="O8" s="8"/>
      <c r="P8" s="8"/>
      <c r="Q8" s="8"/>
      <c r="R8" s="8">
        <f t="shared" si="0"/>
        <v>0</v>
      </c>
    </row>
    <row r="9" spans="1:18" s="1" customFormat="1" ht="33" customHeight="1" x14ac:dyDescent="0.25">
      <c r="A9" s="291" t="s">
        <v>40</v>
      </c>
      <c r="B9" s="291"/>
      <c r="C9" s="291"/>
      <c r="D9" s="291"/>
      <c r="E9" s="49">
        <f>SUM(E3:E8)</f>
        <v>11</v>
      </c>
      <c r="F9" s="49"/>
      <c r="G9" s="49"/>
      <c r="H9" s="49"/>
      <c r="I9" s="8"/>
      <c r="J9" s="8"/>
      <c r="K9" s="8">
        <f>SUM(K3:K8)</f>
        <v>0</v>
      </c>
      <c r="L9" s="8"/>
      <c r="M9" s="8">
        <f>SUM(M3:M8)</f>
        <v>0</v>
      </c>
      <c r="N9" s="8"/>
      <c r="O9" s="8">
        <f>SUM(O3:O8)</f>
        <v>0</v>
      </c>
      <c r="P9" s="8"/>
      <c r="Q9" s="8">
        <f>SUM(Q3:Q8)</f>
        <v>0</v>
      </c>
      <c r="R9" s="8">
        <f t="shared" si="0"/>
        <v>0</v>
      </c>
    </row>
    <row r="13" spans="1:18" ht="18.649999999999999" customHeight="1" x14ac:dyDescent="0.25">
      <c r="C13" s="292" t="s">
        <v>185</v>
      </c>
      <c r="D13" s="292"/>
      <c r="E13" s="292"/>
      <c r="F13" s="292"/>
      <c r="G13" s="292"/>
      <c r="H13" s="292"/>
    </row>
  </sheetData>
  <mergeCells count="3">
    <mergeCell ref="A1:I1"/>
    <mergeCell ref="A9:D9"/>
    <mergeCell ref="C13:H13"/>
  </mergeCells>
  <phoneticPr fontId="6" type="noConversion"/>
  <conditionalFormatting sqref="A2:B2">
    <cfRule type="duplicateValues" dxfId="7" priority="21"/>
  </conditionalFormatting>
  <conditionalFormatting sqref="C3">
    <cfRule type="duplicateValues" dxfId="6" priority="5"/>
  </conditionalFormatting>
  <conditionalFormatting sqref="C4">
    <cfRule type="duplicateValues" dxfId="5" priority="4"/>
  </conditionalFormatting>
  <conditionalFormatting sqref="C5">
    <cfRule type="duplicateValues" dxfId="4" priority="2"/>
  </conditionalFormatting>
  <conditionalFormatting sqref="C6:C7">
    <cfRule type="duplicateValues" dxfId="3" priority="3"/>
  </conditionalFormatting>
  <conditionalFormatting sqref="I2">
    <cfRule type="duplicateValues" dxfId="2" priority="18"/>
  </conditionalFormatting>
  <conditionalFormatting sqref="J2:M2 C2:H2">
    <cfRule type="duplicateValues" dxfId="1" priority="19"/>
  </conditionalFormatting>
  <conditionalFormatting sqref="O2">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J23"/>
  <sheetViews>
    <sheetView workbookViewId="0">
      <pane xSplit="3" ySplit="3" topLeftCell="D7" activePane="bottomRight" state="frozen"/>
      <selection pane="topRight" activeCell="D1" sqref="D1"/>
      <selection pane="bottomLeft" activeCell="A4" sqref="A4"/>
      <selection pane="bottomRight" sqref="A1:R1"/>
    </sheetView>
  </sheetViews>
  <sheetFormatPr defaultRowHeight="14" x14ac:dyDescent="0.25"/>
  <cols>
    <col min="1" max="1" width="5.08984375" bestFit="1" customWidth="1"/>
    <col min="2" max="2" width="10" customWidth="1"/>
    <col min="3" max="3" width="21.08984375" customWidth="1"/>
    <col min="4" max="4" width="11" customWidth="1"/>
    <col min="18" max="18" width="68.08984375" bestFit="1" customWidth="1"/>
    <col min="23" max="23" width="19.90625" bestFit="1" customWidth="1"/>
    <col min="25" max="25" width="19.90625" bestFit="1" customWidth="1"/>
  </cols>
  <sheetData>
    <row r="1" spans="1:36" ht="26.4" customHeight="1" x14ac:dyDescent="0.25">
      <c r="A1" s="293" t="s">
        <v>335</v>
      </c>
      <c r="B1" s="293"/>
      <c r="C1" s="293"/>
      <c r="D1" s="293"/>
      <c r="E1" s="293"/>
      <c r="F1" s="293"/>
      <c r="G1" s="293"/>
      <c r="H1" s="293"/>
      <c r="I1" s="293"/>
      <c r="J1" s="293"/>
      <c r="K1" s="293"/>
      <c r="L1" s="293"/>
      <c r="M1" s="293"/>
      <c r="N1" s="293"/>
      <c r="O1" s="293"/>
      <c r="P1" s="293"/>
      <c r="Q1" s="293"/>
      <c r="R1" s="293"/>
      <c r="T1" s="294" t="s">
        <v>145</v>
      </c>
      <c r="U1" s="295"/>
      <c r="V1" s="295"/>
      <c r="W1" s="295"/>
      <c r="X1" s="295"/>
      <c r="Y1" s="295"/>
      <c r="Z1" s="295"/>
      <c r="AA1" s="295"/>
      <c r="AB1" s="295"/>
      <c r="AC1" s="295"/>
      <c r="AD1" s="295"/>
      <c r="AE1" s="295"/>
      <c r="AF1" s="295"/>
      <c r="AG1" s="295"/>
      <c r="AH1" s="295"/>
      <c r="AI1" s="295"/>
      <c r="AJ1" s="295"/>
    </row>
    <row r="2" spans="1:36" ht="16.5" customHeight="1" x14ac:dyDescent="0.25">
      <c r="A2" s="128" t="s">
        <v>256</v>
      </c>
      <c r="B2" s="116"/>
      <c r="C2" s="128" t="s">
        <v>257</v>
      </c>
      <c r="D2" s="116"/>
      <c r="E2" s="116"/>
      <c r="F2" s="116"/>
      <c r="G2" s="116"/>
      <c r="H2" s="116"/>
      <c r="I2" s="116"/>
      <c r="J2" s="116"/>
      <c r="K2" s="116"/>
      <c r="L2" s="116"/>
      <c r="M2" s="116"/>
      <c r="N2" s="116"/>
      <c r="O2" s="116"/>
      <c r="P2" s="116"/>
      <c r="Q2" s="116"/>
      <c r="R2" s="116"/>
      <c r="T2" s="296"/>
      <c r="U2" s="296"/>
      <c r="V2" s="296"/>
      <c r="W2" s="296"/>
      <c r="X2" s="296"/>
      <c r="Y2" s="296"/>
      <c r="Z2" s="296"/>
      <c r="AA2" s="296"/>
      <c r="AB2" s="296"/>
      <c r="AC2" s="296"/>
      <c r="AD2" s="296"/>
      <c r="AE2" s="296"/>
      <c r="AF2" s="296"/>
      <c r="AG2" s="296"/>
      <c r="AH2" s="296"/>
      <c r="AI2" s="296"/>
      <c r="AJ2" s="296"/>
    </row>
    <row r="3" spans="1:36" s="112" customFormat="1" ht="15" x14ac:dyDescent="0.25">
      <c r="A3" s="107" t="s">
        <v>104</v>
      </c>
      <c r="B3" s="105" t="s">
        <v>47</v>
      </c>
      <c r="C3" s="105" t="s">
        <v>48</v>
      </c>
      <c r="D3" s="107" t="s">
        <v>112</v>
      </c>
      <c r="E3" s="107" t="s">
        <v>113</v>
      </c>
      <c r="F3" s="107" t="s">
        <v>114</v>
      </c>
      <c r="G3" s="107" t="s">
        <v>12</v>
      </c>
      <c r="H3" s="107" t="s">
        <v>13</v>
      </c>
      <c r="I3" s="107" t="s">
        <v>14</v>
      </c>
      <c r="J3" s="107" t="s">
        <v>15</v>
      </c>
      <c r="K3" s="107" t="s">
        <v>16</v>
      </c>
      <c r="L3" s="107" t="s">
        <v>17</v>
      </c>
      <c r="M3" s="107" t="s">
        <v>18</v>
      </c>
      <c r="N3" s="107" t="s">
        <v>19</v>
      </c>
      <c r="O3" s="107" t="s">
        <v>20</v>
      </c>
      <c r="P3" s="107" t="s">
        <v>21</v>
      </c>
      <c r="Q3" s="107" t="s">
        <v>115</v>
      </c>
      <c r="R3" s="107" t="s">
        <v>105</v>
      </c>
    </row>
    <row r="4" spans="1:36" s="91" customFormat="1" ht="15.65" customHeight="1" x14ac:dyDescent="0.25">
      <c r="A4" s="87">
        <v>1</v>
      </c>
      <c r="B4" s="88" t="s">
        <v>67</v>
      </c>
      <c r="C4" s="88" t="s">
        <v>68</v>
      </c>
      <c r="D4" s="89"/>
      <c r="E4" s="89"/>
      <c r="F4" s="89"/>
      <c r="G4" s="89"/>
      <c r="H4" s="89"/>
      <c r="I4" s="89"/>
      <c r="J4" s="89"/>
      <c r="K4" s="89"/>
      <c r="L4" s="89"/>
      <c r="M4" s="89"/>
      <c r="N4" s="89"/>
      <c r="O4" s="89"/>
      <c r="P4" s="89"/>
      <c r="Q4" s="89">
        <f>SUM(E4:P4)</f>
        <v>0</v>
      </c>
      <c r="R4" s="90" t="s">
        <v>106</v>
      </c>
    </row>
    <row r="5" spans="1:36" s="91" customFormat="1" ht="16.5" customHeight="1" x14ac:dyDescent="0.25">
      <c r="A5" s="92">
        <v>2</v>
      </c>
      <c r="B5" s="93" t="s">
        <v>69</v>
      </c>
      <c r="C5" s="93" t="s">
        <v>70</v>
      </c>
      <c r="D5" s="94"/>
      <c r="E5" s="94"/>
      <c r="F5" s="94"/>
      <c r="G5" s="94"/>
      <c r="H5" s="94"/>
      <c r="I5" s="94"/>
      <c r="J5" s="94"/>
      <c r="K5" s="94"/>
      <c r="L5" s="94"/>
      <c r="M5" s="94"/>
      <c r="N5" s="94"/>
      <c r="O5" s="94"/>
      <c r="P5" s="94"/>
      <c r="Q5" s="94">
        <f t="shared" ref="Q5:Q17" si="0">SUM(E5:P5)</f>
        <v>0</v>
      </c>
      <c r="R5" s="95" t="s">
        <v>107</v>
      </c>
    </row>
    <row r="6" spans="1:36" s="91" customFormat="1" ht="16.5" customHeight="1" x14ac:dyDescent="0.25">
      <c r="A6" s="92">
        <v>3</v>
      </c>
      <c r="B6" s="96" t="s">
        <v>71</v>
      </c>
      <c r="C6" s="96" t="s">
        <v>72</v>
      </c>
      <c r="D6" s="94"/>
      <c r="E6" s="94">
        <v>2000</v>
      </c>
      <c r="F6" s="94"/>
      <c r="G6" s="94">
        <v>2000</v>
      </c>
      <c r="H6" s="94"/>
      <c r="I6" s="94">
        <v>2000</v>
      </c>
      <c r="J6" s="94"/>
      <c r="K6" s="94"/>
      <c r="L6" s="94"/>
      <c r="M6" s="94"/>
      <c r="N6" s="94"/>
      <c r="O6" s="94"/>
      <c r="P6" s="94"/>
      <c r="Q6" s="94">
        <f t="shared" si="0"/>
        <v>6000</v>
      </c>
      <c r="R6" s="97" t="s">
        <v>108</v>
      </c>
      <c r="W6" s="98" t="s">
        <v>101</v>
      </c>
      <c r="Y6" s="91" t="s">
        <v>72</v>
      </c>
    </row>
    <row r="7" spans="1:36" s="91" customFormat="1" ht="16.5" customHeight="1" x14ac:dyDescent="0.25">
      <c r="A7" s="92">
        <v>4</v>
      </c>
      <c r="B7" s="96" t="s">
        <v>73</v>
      </c>
      <c r="C7" s="96" t="s">
        <v>74</v>
      </c>
      <c r="D7" s="94"/>
      <c r="E7" s="94"/>
      <c r="F7" s="94"/>
      <c r="G7" s="94"/>
      <c r="H7" s="94"/>
      <c r="I7" s="94"/>
      <c r="J7" s="94"/>
      <c r="K7" s="94"/>
      <c r="L7" s="94"/>
      <c r="M7" s="94"/>
      <c r="N7" s="94"/>
      <c r="O7" s="94"/>
      <c r="P7" s="94"/>
      <c r="Q7" s="94">
        <f t="shared" si="0"/>
        <v>0</v>
      </c>
      <c r="R7" s="99" t="s">
        <v>60</v>
      </c>
      <c r="W7" s="100" t="s">
        <v>98</v>
      </c>
      <c r="Y7" s="91" t="s">
        <v>87</v>
      </c>
    </row>
    <row r="8" spans="1:36" s="91" customFormat="1" ht="16.5" customHeight="1" x14ac:dyDescent="0.25">
      <c r="A8" s="92">
        <v>5</v>
      </c>
      <c r="B8" s="96" t="s">
        <v>75</v>
      </c>
      <c r="C8" s="96" t="s">
        <v>76</v>
      </c>
      <c r="D8" s="94"/>
      <c r="E8" s="94">
        <v>2000</v>
      </c>
      <c r="F8" s="94">
        <v>2000</v>
      </c>
      <c r="G8" s="94">
        <v>2000</v>
      </c>
      <c r="H8" s="94">
        <v>2000</v>
      </c>
      <c r="I8" s="94">
        <v>2000</v>
      </c>
      <c r="J8" s="94"/>
      <c r="K8" s="94"/>
      <c r="L8" s="94"/>
      <c r="M8" s="94"/>
      <c r="N8" s="94"/>
      <c r="O8" s="94"/>
      <c r="P8" s="94"/>
      <c r="Q8" s="94">
        <f t="shared" si="0"/>
        <v>10000</v>
      </c>
      <c r="R8" s="99" t="s">
        <v>111</v>
      </c>
      <c r="W8" s="100" t="s">
        <v>100</v>
      </c>
      <c r="Y8" s="91" t="s">
        <v>88</v>
      </c>
    </row>
    <row r="9" spans="1:36" s="91" customFormat="1" ht="16.5" customHeight="1" x14ac:dyDescent="0.25">
      <c r="A9" s="92">
        <v>6</v>
      </c>
      <c r="B9" s="93" t="s">
        <v>77</v>
      </c>
      <c r="C9" s="93" t="s">
        <v>78</v>
      </c>
      <c r="D9" s="94"/>
      <c r="E9" s="94"/>
      <c r="F9" s="94"/>
      <c r="G9" s="94"/>
      <c r="H9" s="94"/>
      <c r="I9" s="94"/>
      <c r="J9" s="94"/>
      <c r="K9" s="94"/>
      <c r="L9" s="94"/>
      <c r="M9" s="94"/>
      <c r="N9" s="94"/>
      <c r="O9" s="94"/>
      <c r="P9" s="94"/>
      <c r="Q9" s="94">
        <f t="shared" si="0"/>
        <v>0</v>
      </c>
      <c r="R9" s="97" t="s">
        <v>196</v>
      </c>
      <c r="W9" s="100" t="s">
        <v>96</v>
      </c>
      <c r="Y9" s="91" t="s">
        <v>91</v>
      </c>
    </row>
    <row r="10" spans="1:36" s="91" customFormat="1" ht="16.5" customHeight="1" x14ac:dyDescent="0.25">
      <c r="A10" s="92">
        <v>7</v>
      </c>
      <c r="B10" s="96" t="s">
        <v>79</v>
      </c>
      <c r="C10" s="96" t="s">
        <v>80</v>
      </c>
      <c r="D10" s="94"/>
      <c r="E10" s="94">
        <v>2000</v>
      </c>
      <c r="F10" s="94"/>
      <c r="G10" s="94">
        <v>2000</v>
      </c>
      <c r="H10" s="94">
        <v>2000</v>
      </c>
      <c r="I10" s="94">
        <v>2000</v>
      </c>
      <c r="J10" s="94"/>
      <c r="K10" s="94"/>
      <c r="L10" s="94"/>
      <c r="M10" s="94"/>
      <c r="N10" s="94"/>
      <c r="O10" s="94"/>
      <c r="P10" s="94"/>
      <c r="Q10" s="94">
        <f t="shared" si="0"/>
        <v>8000</v>
      </c>
      <c r="R10" s="99" t="s">
        <v>61</v>
      </c>
      <c r="W10" s="100" t="s">
        <v>94</v>
      </c>
      <c r="Y10" s="91" t="s">
        <v>90</v>
      </c>
    </row>
    <row r="11" spans="1:36" s="91" customFormat="1" ht="16.5" customHeight="1" x14ac:dyDescent="0.25">
      <c r="A11" s="92">
        <v>8</v>
      </c>
      <c r="B11" s="93" t="s">
        <v>81</v>
      </c>
      <c r="C11" s="93" t="s">
        <v>82</v>
      </c>
      <c r="D11" s="94"/>
      <c r="E11" s="94"/>
      <c r="F11" s="94"/>
      <c r="G11" s="94"/>
      <c r="H11" s="94"/>
      <c r="I11" s="94"/>
      <c r="J11" s="94"/>
      <c r="K11" s="94"/>
      <c r="L11" s="94"/>
      <c r="M11" s="94"/>
      <c r="N11" s="94"/>
      <c r="O11" s="94"/>
      <c r="P11" s="94"/>
      <c r="Q11" s="94">
        <f t="shared" si="0"/>
        <v>0</v>
      </c>
      <c r="R11" s="97" t="s">
        <v>110</v>
      </c>
      <c r="W11" s="100" t="s">
        <v>93</v>
      </c>
      <c r="Y11" s="91" t="s">
        <v>89</v>
      </c>
    </row>
    <row r="12" spans="1:36" s="91" customFormat="1" ht="16.5" customHeight="1" x14ac:dyDescent="0.25">
      <c r="A12" s="92">
        <v>9</v>
      </c>
      <c r="B12" s="96" t="s">
        <v>83</v>
      </c>
      <c r="C12" s="96" t="s">
        <v>84</v>
      </c>
      <c r="D12" s="94"/>
      <c r="E12" s="94"/>
      <c r="F12" s="94"/>
      <c r="G12" s="94"/>
      <c r="H12" s="94"/>
      <c r="I12" s="94"/>
      <c r="J12" s="94"/>
      <c r="K12" s="94"/>
      <c r="L12" s="94"/>
      <c r="M12" s="94"/>
      <c r="N12" s="94"/>
      <c r="O12" s="94"/>
      <c r="P12" s="94"/>
      <c r="Q12" s="94">
        <f t="shared" si="0"/>
        <v>0</v>
      </c>
      <c r="R12" s="97" t="s">
        <v>238</v>
      </c>
      <c r="W12" s="100" t="s">
        <v>82</v>
      </c>
      <c r="Y12" s="91" t="s">
        <v>92</v>
      </c>
    </row>
    <row r="13" spans="1:36" s="91" customFormat="1" ht="16.5" customHeight="1" x14ac:dyDescent="0.25">
      <c r="A13" s="92">
        <v>10</v>
      </c>
      <c r="B13" s="93" t="s">
        <v>85</v>
      </c>
      <c r="C13" s="93" t="s">
        <v>86</v>
      </c>
      <c r="D13" s="94"/>
      <c r="E13" s="94"/>
      <c r="F13" s="94"/>
      <c r="G13" s="94"/>
      <c r="H13" s="94"/>
      <c r="I13" s="94"/>
      <c r="J13" s="94"/>
      <c r="K13" s="94"/>
      <c r="L13" s="94"/>
      <c r="M13" s="94"/>
      <c r="N13" s="94"/>
      <c r="O13" s="94"/>
      <c r="P13" s="94"/>
      <c r="Q13" s="94">
        <f t="shared" si="0"/>
        <v>0</v>
      </c>
      <c r="R13" s="95" t="s">
        <v>109</v>
      </c>
      <c r="W13" s="100" t="s">
        <v>78</v>
      </c>
      <c r="Y13" s="91" t="s">
        <v>96</v>
      </c>
    </row>
    <row r="14" spans="1:36" s="91" customFormat="1" ht="16.5" customHeight="1" x14ac:dyDescent="0.25">
      <c r="A14" s="92">
        <v>11</v>
      </c>
      <c r="B14" s="96" t="s">
        <v>95</v>
      </c>
      <c r="C14" s="96" t="s">
        <v>96</v>
      </c>
      <c r="D14" s="94"/>
      <c r="E14" s="94"/>
      <c r="F14" s="94"/>
      <c r="G14" s="94"/>
      <c r="H14" s="94"/>
      <c r="I14" s="94"/>
      <c r="J14" s="94"/>
      <c r="K14" s="94"/>
      <c r="L14" s="94"/>
      <c r="M14" s="94"/>
      <c r="N14" s="94"/>
      <c r="O14" s="94"/>
      <c r="P14" s="94"/>
      <c r="Q14" s="94">
        <f t="shared" si="0"/>
        <v>0</v>
      </c>
      <c r="R14" s="99" t="s">
        <v>239</v>
      </c>
      <c r="W14" s="100" t="s">
        <v>74</v>
      </c>
      <c r="Y14" s="91" t="s">
        <v>98</v>
      </c>
    </row>
    <row r="15" spans="1:36" s="91" customFormat="1" ht="16.5" customHeight="1" x14ac:dyDescent="0.25">
      <c r="A15" s="92">
        <v>12</v>
      </c>
      <c r="B15" s="96" t="s">
        <v>97</v>
      </c>
      <c r="C15" s="96" t="s">
        <v>98</v>
      </c>
      <c r="D15" s="94"/>
      <c r="E15" s="94">
        <v>500</v>
      </c>
      <c r="F15" s="94">
        <v>500</v>
      </c>
      <c r="G15" s="94">
        <v>500</v>
      </c>
      <c r="H15" s="94">
        <v>500</v>
      </c>
      <c r="I15" s="94">
        <v>500</v>
      </c>
      <c r="J15" s="94"/>
      <c r="K15" s="94"/>
      <c r="L15" s="94"/>
      <c r="M15" s="94"/>
      <c r="N15" s="94"/>
      <c r="O15" s="94"/>
      <c r="P15" s="94"/>
      <c r="Q15" s="94">
        <f t="shared" si="0"/>
        <v>2500</v>
      </c>
      <c r="R15" s="99" t="s">
        <v>240</v>
      </c>
      <c r="W15" s="100" t="s">
        <v>86</v>
      </c>
      <c r="Y15" s="91" t="s">
        <v>80</v>
      </c>
    </row>
    <row r="16" spans="1:36" s="91" customFormat="1" ht="16.5" customHeight="1" x14ac:dyDescent="0.25">
      <c r="A16" s="92">
        <v>13</v>
      </c>
      <c r="B16" s="93" t="s">
        <v>99</v>
      </c>
      <c r="C16" s="93" t="s">
        <v>100</v>
      </c>
      <c r="D16" s="94"/>
      <c r="E16" s="94"/>
      <c r="F16" s="94"/>
      <c r="G16" s="94"/>
      <c r="H16" s="94"/>
      <c r="I16" s="94"/>
      <c r="J16" s="94"/>
      <c r="K16" s="94"/>
      <c r="L16" s="94"/>
      <c r="M16" s="94"/>
      <c r="N16" s="94"/>
      <c r="O16" s="94"/>
      <c r="P16" s="94"/>
      <c r="Q16" s="94">
        <f t="shared" si="0"/>
        <v>0</v>
      </c>
      <c r="R16" s="99" t="s">
        <v>241</v>
      </c>
      <c r="W16" s="100" t="s">
        <v>76</v>
      </c>
      <c r="Y16" s="91" t="s">
        <v>96</v>
      </c>
    </row>
    <row r="17" spans="1:25" s="91" customFormat="1" ht="16.5" customHeight="1" x14ac:dyDescent="0.25">
      <c r="A17" s="92">
        <v>14</v>
      </c>
      <c r="B17" s="96" t="s">
        <v>102</v>
      </c>
      <c r="C17" s="96" t="s">
        <v>103</v>
      </c>
      <c r="D17" s="94"/>
      <c r="E17" s="94"/>
      <c r="F17" s="94">
        <v>20000</v>
      </c>
      <c r="G17" s="94">
        <v>40000</v>
      </c>
      <c r="H17" s="94"/>
      <c r="I17" s="94">
        <v>20000</v>
      </c>
      <c r="J17" s="94"/>
      <c r="K17" s="94"/>
      <c r="L17" s="94"/>
      <c r="M17" s="94"/>
      <c r="N17" s="94"/>
      <c r="O17" s="94"/>
      <c r="P17" s="94"/>
      <c r="Q17" s="94">
        <f t="shared" si="0"/>
        <v>80000</v>
      </c>
      <c r="R17" s="95" t="s">
        <v>242</v>
      </c>
      <c r="W17" s="100" t="s">
        <v>68</v>
      </c>
      <c r="Y17" s="91" t="s">
        <v>93</v>
      </c>
    </row>
    <row r="18" spans="1:25" s="91" customFormat="1" ht="16.5" customHeight="1" x14ac:dyDescent="0.25">
      <c r="A18" s="101"/>
      <c r="B18" s="102"/>
      <c r="C18" s="102"/>
      <c r="D18" s="103"/>
      <c r="E18" s="103"/>
      <c r="F18" s="103"/>
      <c r="G18" s="103"/>
      <c r="H18" s="103"/>
      <c r="I18" s="103"/>
      <c r="J18" s="103"/>
      <c r="K18" s="103"/>
      <c r="L18" s="103"/>
      <c r="M18" s="103"/>
      <c r="N18" s="103"/>
      <c r="O18" s="103"/>
      <c r="P18" s="103"/>
      <c r="Q18" s="103"/>
      <c r="R18" s="104"/>
    </row>
    <row r="19" spans="1:25" s="2" customFormat="1" ht="16.5" customHeight="1" x14ac:dyDescent="0.4">
      <c r="A19" s="16" t="s">
        <v>144</v>
      </c>
      <c r="B19" s="18"/>
      <c r="C19" s="82"/>
      <c r="D19" s="83"/>
      <c r="E19" s="83"/>
      <c r="F19" s="83"/>
      <c r="G19" s="83"/>
      <c r="H19" s="83"/>
      <c r="I19" s="83"/>
      <c r="J19" s="83"/>
      <c r="K19" s="83"/>
      <c r="L19" s="83"/>
      <c r="M19" s="83"/>
      <c r="N19" s="83"/>
      <c r="O19" s="83"/>
      <c r="P19" s="83"/>
      <c r="Q19" s="83"/>
      <c r="R19" s="84"/>
    </row>
    <row r="20" spans="1:25" s="2" customFormat="1" ht="16.5" customHeight="1" x14ac:dyDescent="0.25">
      <c r="A20" s="3" t="s">
        <v>115</v>
      </c>
      <c r="B20"/>
      <c r="C20"/>
      <c r="E20" s="2">
        <f t="shared" ref="E20:P20" si="1">SUM(E4:E19)</f>
        <v>6500</v>
      </c>
      <c r="F20" s="2">
        <f t="shared" si="1"/>
        <v>22500</v>
      </c>
      <c r="G20" s="2">
        <f t="shared" si="1"/>
        <v>46500</v>
      </c>
      <c r="H20" s="2">
        <f t="shared" si="1"/>
        <v>4500</v>
      </c>
      <c r="I20" s="2">
        <f t="shared" si="1"/>
        <v>26500</v>
      </c>
      <c r="J20" s="2">
        <f t="shared" si="1"/>
        <v>0</v>
      </c>
      <c r="K20" s="2">
        <f t="shared" si="1"/>
        <v>0</v>
      </c>
      <c r="L20" s="2">
        <f t="shared" si="1"/>
        <v>0</v>
      </c>
      <c r="M20" s="2">
        <f t="shared" si="1"/>
        <v>0</v>
      </c>
      <c r="N20" s="2">
        <f t="shared" si="1"/>
        <v>0</v>
      </c>
      <c r="O20" s="2">
        <f t="shared" si="1"/>
        <v>0</v>
      </c>
      <c r="P20" s="2">
        <f t="shared" si="1"/>
        <v>0</v>
      </c>
      <c r="Q20" s="2">
        <f>SUM(E20:P20)</f>
        <v>106500</v>
      </c>
      <c r="Y20" s="2" t="s">
        <v>92</v>
      </c>
    </row>
    <row r="21" spans="1:25" s="2" customFormat="1" ht="16.5" customHeight="1" x14ac:dyDescent="0.25">
      <c r="A21"/>
      <c r="B21"/>
      <c r="C21"/>
    </row>
    <row r="22" spans="1:25" s="2" customFormat="1" ht="16.5" customHeight="1" x14ac:dyDescent="0.4">
      <c r="A22"/>
      <c r="B22"/>
      <c r="C22" s="297" t="s">
        <v>243</v>
      </c>
      <c r="D22" s="297"/>
      <c r="E22" s="297"/>
      <c r="F22" s="297"/>
      <c r="G22" s="297"/>
      <c r="H22" s="297"/>
    </row>
    <row r="23" spans="1:25" s="2" customFormat="1" ht="16.5" customHeight="1" x14ac:dyDescent="0.25">
      <c r="A23"/>
      <c r="B23"/>
      <c r="C23"/>
    </row>
  </sheetData>
  <mergeCells count="3">
    <mergeCell ref="A1:R1"/>
    <mergeCell ref="T1:AJ2"/>
    <mergeCell ref="C22:H22"/>
  </mergeCells>
  <phoneticPr fontId="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J23"/>
  <sheetViews>
    <sheetView workbookViewId="0">
      <pane xSplit="3" ySplit="3" topLeftCell="D4" activePane="bottomRight" state="frozen"/>
      <selection pane="topRight" activeCell="D1" sqref="D1"/>
      <selection pane="bottomLeft" activeCell="A4" sqref="A4"/>
      <selection pane="bottomRight" activeCell="J14" sqref="J14"/>
    </sheetView>
  </sheetViews>
  <sheetFormatPr defaultRowHeight="14" x14ac:dyDescent="0.25"/>
  <cols>
    <col min="1" max="1" width="5.08984375" bestFit="1" customWidth="1"/>
    <col min="2" max="2" width="10" customWidth="1"/>
    <col min="3" max="3" width="21.08984375" customWidth="1"/>
    <col min="4" max="4" width="11" customWidth="1"/>
    <col min="18" max="18" width="68.08984375" bestFit="1" customWidth="1"/>
    <col min="23" max="23" width="19.90625" bestFit="1" customWidth="1"/>
    <col min="25" max="25" width="19.90625" bestFit="1" customWidth="1"/>
  </cols>
  <sheetData>
    <row r="1" spans="1:36" ht="26.4" customHeight="1" x14ac:dyDescent="0.25">
      <c r="A1" s="293" t="s">
        <v>335</v>
      </c>
      <c r="B1" s="293"/>
      <c r="C1" s="293"/>
      <c r="D1" s="293"/>
      <c r="E1" s="293"/>
      <c r="F1" s="293"/>
      <c r="G1" s="293"/>
      <c r="H1" s="293"/>
      <c r="I1" s="293"/>
      <c r="J1" s="293"/>
      <c r="K1" s="293"/>
      <c r="L1" s="293"/>
      <c r="M1" s="293"/>
      <c r="N1" s="293"/>
      <c r="O1" s="293"/>
      <c r="P1" s="293"/>
      <c r="Q1" s="293"/>
      <c r="R1" s="293"/>
      <c r="T1" s="294" t="s">
        <v>145</v>
      </c>
      <c r="U1" s="295"/>
      <c r="V1" s="295"/>
      <c r="W1" s="295"/>
      <c r="X1" s="295"/>
      <c r="Y1" s="295"/>
      <c r="Z1" s="295"/>
      <c r="AA1" s="295"/>
      <c r="AB1" s="295"/>
      <c r="AC1" s="295"/>
      <c r="AD1" s="295"/>
      <c r="AE1" s="295"/>
      <c r="AF1" s="295"/>
      <c r="AG1" s="295"/>
      <c r="AH1" s="295"/>
      <c r="AI1" s="295"/>
      <c r="AJ1" s="295"/>
    </row>
    <row r="2" spans="1:36" ht="16.5" customHeight="1" x14ac:dyDescent="0.25">
      <c r="A2" s="128" t="s">
        <v>256</v>
      </c>
      <c r="B2" s="116"/>
      <c r="C2" s="128" t="s">
        <v>257</v>
      </c>
      <c r="D2" s="116"/>
      <c r="E2" s="116"/>
      <c r="F2" s="116"/>
      <c r="G2" s="116"/>
      <c r="H2" s="116"/>
      <c r="I2" s="116"/>
      <c r="J2" s="116"/>
      <c r="K2" s="116"/>
      <c r="L2" s="116"/>
      <c r="M2" s="116"/>
      <c r="N2" s="116"/>
      <c r="O2" s="116"/>
      <c r="P2" s="116"/>
      <c r="Q2" s="116"/>
      <c r="R2" s="116"/>
      <c r="T2" s="296"/>
      <c r="U2" s="296"/>
      <c r="V2" s="296"/>
      <c r="W2" s="296"/>
      <c r="X2" s="296"/>
      <c r="Y2" s="296"/>
      <c r="Z2" s="296"/>
      <c r="AA2" s="296"/>
      <c r="AB2" s="296"/>
      <c r="AC2" s="296"/>
      <c r="AD2" s="296"/>
      <c r="AE2" s="296"/>
      <c r="AF2" s="296"/>
      <c r="AG2" s="296"/>
      <c r="AH2" s="296"/>
      <c r="AI2" s="296"/>
      <c r="AJ2" s="296"/>
    </row>
    <row r="3" spans="1:36" s="112" customFormat="1" ht="15" x14ac:dyDescent="0.25">
      <c r="A3" s="107" t="s">
        <v>104</v>
      </c>
      <c r="B3" s="105" t="s">
        <v>47</v>
      </c>
      <c r="C3" s="105" t="s">
        <v>48</v>
      </c>
      <c r="D3" s="107" t="s">
        <v>112</v>
      </c>
      <c r="E3" s="107" t="s">
        <v>113</v>
      </c>
      <c r="F3" s="107" t="s">
        <v>114</v>
      </c>
      <c r="G3" s="107" t="s">
        <v>12</v>
      </c>
      <c r="H3" s="107" t="s">
        <v>13</v>
      </c>
      <c r="I3" s="107" t="s">
        <v>14</v>
      </c>
      <c r="J3" s="107" t="s">
        <v>15</v>
      </c>
      <c r="K3" s="107" t="s">
        <v>16</v>
      </c>
      <c r="L3" s="107" t="s">
        <v>17</v>
      </c>
      <c r="M3" s="107" t="s">
        <v>18</v>
      </c>
      <c r="N3" s="107" t="s">
        <v>19</v>
      </c>
      <c r="O3" s="107" t="s">
        <v>20</v>
      </c>
      <c r="P3" s="107" t="s">
        <v>21</v>
      </c>
      <c r="Q3" s="107" t="s">
        <v>115</v>
      </c>
      <c r="R3" s="107" t="s">
        <v>105</v>
      </c>
    </row>
    <row r="4" spans="1:36" s="91" customFormat="1" ht="15.65" customHeight="1" x14ac:dyDescent="0.25">
      <c r="A4" s="87">
        <v>1</v>
      </c>
      <c r="B4" s="88" t="s">
        <v>67</v>
      </c>
      <c r="C4" s="88" t="s">
        <v>68</v>
      </c>
      <c r="D4" s="89"/>
      <c r="E4" s="89">
        <v>1000</v>
      </c>
      <c r="F4" s="89">
        <v>500</v>
      </c>
      <c r="G4" s="89">
        <v>500</v>
      </c>
      <c r="H4" s="89">
        <v>1000</v>
      </c>
      <c r="I4" s="89">
        <v>1000</v>
      </c>
      <c r="J4" s="89"/>
      <c r="K4" s="89"/>
      <c r="L4" s="89"/>
      <c r="M4" s="89"/>
      <c r="N4" s="89"/>
      <c r="O4" s="89"/>
      <c r="P4" s="89"/>
      <c r="Q4" s="89">
        <f>SUM(E4:P4)</f>
        <v>4000</v>
      </c>
      <c r="R4" s="90" t="s">
        <v>106</v>
      </c>
    </row>
    <row r="5" spans="1:36" s="91" customFormat="1" ht="16.5" customHeight="1" x14ac:dyDescent="0.25">
      <c r="A5" s="92">
        <v>2</v>
      </c>
      <c r="B5" s="93" t="s">
        <v>69</v>
      </c>
      <c r="C5" s="93" t="s">
        <v>70</v>
      </c>
      <c r="D5" s="94"/>
      <c r="E5" s="94"/>
      <c r="F5" s="94"/>
      <c r="G5" s="94"/>
      <c r="H5" s="94"/>
      <c r="I5" s="94"/>
      <c r="J5" s="94"/>
      <c r="K5" s="94"/>
      <c r="L5" s="94"/>
      <c r="M5" s="94"/>
      <c r="N5" s="94"/>
      <c r="O5" s="94"/>
      <c r="P5" s="94"/>
      <c r="Q5" s="94">
        <f t="shared" ref="Q5:Q17" si="0">SUM(E5:P5)</f>
        <v>0</v>
      </c>
      <c r="R5" s="95" t="s">
        <v>107</v>
      </c>
    </row>
    <row r="6" spans="1:36" s="91" customFormat="1" ht="16.5" customHeight="1" x14ac:dyDescent="0.25">
      <c r="A6" s="92">
        <v>3</v>
      </c>
      <c r="B6" s="96" t="s">
        <v>71</v>
      </c>
      <c r="C6" s="96" t="s">
        <v>72</v>
      </c>
      <c r="D6" s="94"/>
      <c r="E6" s="94">
        <v>1000</v>
      </c>
      <c r="F6" s="94">
        <v>1000</v>
      </c>
      <c r="G6" s="94">
        <v>1000</v>
      </c>
      <c r="H6" s="94">
        <v>1000</v>
      </c>
      <c r="I6" s="94">
        <v>1000</v>
      </c>
      <c r="J6" s="94"/>
      <c r="K6" s="94"/>
      <c r="L6" s="94"/>
      <c r="M6" s="94"/>
      <c r="N6" s="94"/>
      <c r="O6" s="94"/>
      <c r="P6" s="94"/>
      <c r="Q6" s="94">
        <f t="shared" si="0"/>
        <v>5000</v>
      </c>
      <c r="R6" s="97" t="s">
        <v>108</v>
      </c>
      <c r="W6" s="98" t="s">
        <v>101</v>
      </c>
      <c r="Y6" s="91" t="s">
        <v>72</v>
      </c>
    </row>
    <row r="7" spans="1:36" s="91" customFormat="1" ht="16.5" customHeight="1" x14ac:dyDescent="0.25">
      <c r="A7" s="92">
        <v>4</v>
      </c>
      <c r="B7" s="96" t="s">
        <v>73</v>
      </c>
      <c r="C7" s="96" t="s">
        <v>74</v>
      </c>
      <c r="D7" s="94"/>
      <c r="E7" s="94"/>
      <c r="F7" s="94"/>
      <c r="G7" s="94"/>
      <c r="H7" s="94"/>
      <c r="I7" s="94"/>
      <c r="J7" s="94"/>
      <c r="K7" s="94"/>
      <c r="L7" s="94"/>
      <c r="M7" s="94"/>
      <c r="N7" s="94"/>
      <c r="O7" s="94"/>
      <c r="P7" s="94"/>
      <c r="Q7" s="94">
        <f t="shared" si="0"/>
        <v>0</v>
      </c>
      <c r="R7" s="99" t="s">
        <v>60</v>
      </c>
      <c r="W7" s="100" t="s">
        <v>98</v>
      </c>
      <c r="Y7" s="91" t="s">
        <v>87</v>
      </c>
    </row>
    <row r="8" spans="1:36" s="91" customFormat="1" ht="16.5" customHeight="1" x14ac:dyDescent="0.25">
      <c r="A8" s="92">
        <v>5</v>
      </c>
      <c r="B8" s="96" t="s">
        <v>75</v>
      </c>
      <c r="C8" s="96" t="s">
        <v>76</v>
      </c>
      <c r="D8" s="94"/>
      <c r="E8" s="94">
        <v>5000</v>
      </c>
      <c r="F8" s="94">
        <v>5000</v>
      </c>
      <c r="G8" s="94">
        <v>8000</v>
      </c>
      <c r="H8" s="94">
        <v>2000</v>
      </c>
      <c r="I8" s="94">
        <v>2000</v>
      </c>
      <c r="J8" s="94"/>
      <c r="K8" s="94"/>
      <c r="L8" s="94"/>
      <c r="M8" s="94"/>
      <c r="N8" s="94"/>
      <c r="O8" s="94"/>
      <c r="P8" s="94"/>
      <c r="Q8" s="94">
        <f t="shared" si="0"/>
        <v>22000</v>
      </c>
      <c r="R8" s="99" t="s">
        <v>111</v>
      </c>
      <c r="W8" s="100" t="s">
        <v>100</v>
      </c>
      <c r="Y8" s="91" t="s">
        <v>88</v>
      </c>
    </row>
    <row r="9" spans="1:36" s="91" customFormat="1" ht="16.5" customHeight="1" x14ac:dyDescent="0.25">
      <c r="A9" s="92">
        <v>6</v>
      </c>
      <c r="B9" s="93" t="s">
        <v>77</v>
      </c>
      <c r="C9" s="93" t="s">
        <v>78</v>
      </c>
      <c r="D9" s="94"/>
      <c r="E9" s="94"/>
      <c r="F9" s="94"/>
      <c r="G9" s="94"/>
      <c r="H9" s="94"/>
      <c r="I9" s="94"/>
      <c r="J9" s="94"/>
      <c r="K9" s="94"/>
      <c r="L9" s="94"/>
      <c r="M9" s="94"/>
      <c r="N9" s="94"/>
      <c r="O9" s="94"/>
      <c r="P9" s="94"/>
      <c r="Q9" s="94">
        <f t="shared" si="0"/>
        <v>0</v>
      </c>
      <c r="R9" s="97" t="s">
        <v>196</v>
      </c>
      <c r="W9" s="100" t="s">
        <v>96</v>
      </c>
      <c r="Y9" s="91" t="s">
        <v>91</v>
      </c>
    </row>
    <row r="10" spans="1:36" s="91" customFormat="1" ht="16.5" customHeight="1" x14ac:dyDescent="0.25">
      <c r="A10" s="92">
        <v>7</v>
      </c>
      <c r="B10" s="96" t="s">
        <v>79</v>
      </c>
      <c r="C10" s="96" t="s">
        <v>80</v>
      </c>
      <c r="D10" s="94"/>
      <c r="E10" s="94">
        <v>10000</v>
      </c>
      <c r="F10" s="94">
        <v>10000</v>
      </c>
      <c r="G10" s="94">
        <v>10000</v>
      </c>
      <c r="H10" s="94">
        <v>10000</v>
      </c>
      <c r="I10" s="94">
        <v>10000</v>
      </c>
      <c r="J10" s="94"/>
      <c r="K10" s="94"/>
      <c r="L10" s="94"/>
      <c r="M10" s="94"/>
      <c r="N10" s="94"/>
      <c r="O10" s="94"/>
      <c r="P10" s="94"/>
      <c r="Q10" s="94">
        <f t="shared" si="0"/>
        <v>50000</v>
      </c>
      <c r="R10" s="99" t="s">
        <v>61</v>
      </c>
      <c r="W10" s="100" t="s">
        <v>94</v>
      </c>
      <c r="Y10" s="91" t="s">
        <v>90</v>
      </c>
    </row>
    <row r="11" spans="1:36" s="91" customFormat="1" ht="16.5" customHeight="1" x14ac:dyDescent="0.25">
      <c r="A11" s="92">
        <v>8</v>
      </c>
      <c r="B11" s="93" t="s">
        <v>81</v>
      </c>
      <c r="C11" s="93" t="s">
        <v>82</v>
      </c>
      <c r="D11" s="94"/>
      <c r="E11" s="94"/>
      <c r="F11" s="94"/>
      <c r="G11" s="94"/>
      <c r="H11" s="94"/>
      <c r="I11" s="94"/>
      <c r="J11" s="94"/>
      <c r="K11" s="94"/>
      <c r="L11" s="94"/>
      <c r="M11" s="94"/>
      <c r="N11" s="94"/>
      <c r="O11" s="94"/>
      <c r="P11" s="94"/>
      <c r="Q11" s="94">
        <f t="shared" si="0"/>
        <v>0</v>
      </c>
      <c r="R11" s="97" t="s">
        <v>110</v>
      </c>
      <c r="W11" s="100" t="s">
        <v>93</v>
      </c>
      <c r="Y11" s="91" t="s">
        <v>89</v>
      </c>
    </row>
    <row r="12" spans="1:36" s="91" customFormat="1" ht="16.5" customHeight="1" x14ac:dyDescent="0.25">
      <c r="A12" s="92">
        <v>9</v>
      </c>
      <c r="B12" s="96" t="s">
        <v>83</v>
      </c>
      <c r="C12" s="96" t="s">
        <v>84</v>
      </c>
      <c r="D12" s="94"/>
      <c r="E12" s="94">
        <v>100000</v>
      </c>
      <c r="F12" s="94">
        <v>140000</v>
      </c>
      <c r="G12" s="94">
        <v>410000</v>
      </c>
      <c r="H12" s="94"/>
      <c r="I12" s="94"/>
      <c r="J12" s="94"/>
      <c r="K12" s="94"/>
      <c r="L12" s="94"/>
      <c r="M12" s="94"/>
      <c r="N12" s="94"/>
      <c r="O12" s="94"/>
      <c r="P12" s="94"/>
      <c r="Q12" s="94">
        <f t="shared" si="0"/>
        <v>650000</v>
      </c>
      <c r="R12" s="97" t="s">
        <v>238</v>
      </c>
      <c r="W12" s="100" t="s">
        <v>82</v>
      </c>
      <c r="Y12" s="91" t="s">
        <v>92</v>
      </c>
    </row>
    <row r="13" spans="1:36" s="91" customFormat="1" ht="16.5" customHeight="1" x14ac:dyDescent="0.25">
      <c r="A13" s="92">
        <v>10</v>
      </c>
      <c r="B13" s="93" t="s">
        <v>85</v>
      </c>
      <c r="C13" s="93" t="s">
        <v>86</v>
      </c>
      <c r="D13" s="94"/>
      <c r="E13" s="94"/>
      <c r="F13" s="94"/>
      <c r="G13" s="94"/>
      <c r="H13" s="94"/>
      <c r="I13" s="94"/>
      <c r="J13" s="94"/>
      <c r="K13" s="94"/>
      <c r="L13" s="94"/>
      <c r="M13" s="94"/>
      <c r="N13" s="94"/>
      <c r="O13" s="94"/>
      <c r="P13" s="94"/>
      <c r="Q13" s="94">
        <f t="shared" si="0"/>
        <v>0</v>
      </c>
      <c r="R13" s="95" t="s">
        <v>109</v>
      </c>
      <c r="W13" s="100" t="s">
        <v>78</v>
      </c>
      <c r="Y13" s="91" t="s">
        <v>96</v>
      </c>
    </row>
    <row r="14" spans="1:36" s="91" customFormat="1" ht="16.5" customHeight="1" x14ac:dyDescent="0.25">
      <c r="A14" s="92">
        <v>11</v>
      </c>
      <c r="B14" s="96" t="s">
        <v>95</v>
      </c>
      <c r="C14" s="96" t="s">
        <v>96</v>
      </c>
      <c r="D14" s="94"/>
      <c r="E14" s="94"/>
      <c r="F14" s="94"/>
      <c r="G14" s="94">
        <v>3000</v>
      </c>
      <c r="H14" s="94">
        <v>3000</v>
      </c>
      <c r="I14" s="94">
        <v>2000</v>
      </c>
      <c r="J14" s="94"/>
      <c r="K14" s="94"/>
      <c r="L14" s="94"/>
      <c r="M14" s="94"/>
      <c r="N14" s="94"/>
      <c r="O14" s="94"/>
      <c r="P14" s="94"/>
      <c r="Q14" s="94">
        <f t="shared" si="0"/>
        <v>8000</v>
      </c>
      <c r="R14" s="99" t="s">
        <v>239</v>
      </c>
      <c r="W14" s="100" t="s">
        <v>74</v>
      </c>
      <c r="Y14" s="91" t="s">
        <v>98</v>
      </c>
    </row>
    <row r="15" spans="1:36" s="91" customFormat="1" ht="16.5" customHeight="1" x14ac:dyDescent="0.25">
      <c r="A15" s="92">
        <v>12</v>
      </c>
      <c r="B15" s="96" t="s">
        <v>97</v>
      </c>
      <c r="C15" s="96" t="s">
        <v>98</v>
      </c>
      <c r="D15" s="94"/>
      <c r="E15" s="94"/>
      <c r="F15" s="94">
        <v>2000</v>
      </c>
      <c r="G15" s="94">
        <v>2000</v>
      </c>
      <c r="H15" s="94">
        <v>2000</v>
      </c>
      <c r="I15" s="94">
        <v>2000</v>
      </c>
      <c r="J15" s="94"/>
      <c r="K15" s="94"/>
      <c r="L15" s="94"/>
      <c r="M15" s="94"/>
      <c r="N15" s="94"/>
      <c r="O15" s="94"/>
      <c r="P15" s="94"/>
      <c r="Q15" s="94">
        <f t="shared" si="0"/>
        <v>8000</v>
      </c>
      <c r="R15" s="99" t="s">
        <v>240</v>
      </c>
      <c r="W15" s="100" t="s">
        <v>86</v>
      </c>
      <c r="Y15" s="91" t="s">
        <v>80</v>
      </c>
    </row>
    <row r="16" spans="1:36" s="91" customFormat="1" ht="16.5" customHeight="1" x14ac:dyDescent="0.25">
      <c r="A16" s="92">
        <v>13</v>
      </c>
      <c r="B16" s="93" t="s">
        <v>99</v>
      </c>
      <c r="C16" s="93" t="s">
        <v>100</v>
      </c>
      <c r="D16" s="94"/>
      <c r="E16" s="94"/>
      <c r="F16" s="94"/>
      <c r="G16" s="94"/>
      <c r="H16" s="94"/>
      <c r="I16" s="94"/>
      <c r="J16" s="94"/>
      <c r="K16" s="94"/>
      <c r="L16" s="94"/>
      <c r="M16" s="94"/>
      <c r="N16" s="94"/>
      <c r="O16" s="94"/>
      <c r="P16" s="94"/>
      <c r="Q16" s="94">
        <f t="shared" si="0"/>
        <v>0</v>
      </c>
      <c r="R16" s="99" t="s">
        <v>241</v>
      </c>
      <c r="W16" s="100" t="s">
        <v>76</v>
      </c>
      <c r="Y16" s="91" t="s">
        <v>96</v>
      </c>
    </row>
    <row r="17" spans="1:25" s="91" customFormat="1" ht="16.5" customHeight="1" x14ac:dyDescent="0.25">
      <c r="A17" s="92">
        <v>14</v>
      </c>
      <c r="B17" s="96" t="s">
        <v>102</v>
      </c>
      <c r="C17" s="96" t="s">
        <v>103</v>
      </c>
      <c r="D17" s="94"/>
      <c r="E17" s="94"/>
      <c r="F17" s="94">
        <v>5000</v>
      </c>
      <c r="G17" s="94">
        <v>5000</v>
      </c>
      <c r="H17" s="94">
        <v>5000</v>
      </c>
      <c r="I17" s="94">
        <v>5000</v>
      </c>
      <c r="J17" s="94"/>
      <c r="K17" s="94"/>
      <c r="L17" s="94"/>
      <c r="M17" s="94"/>
      <c r="N17" s="94"/>
      <c r="O17" s="94"/>
      <c r="P17" s="94"/>
      <c r="Q17" s="94">
        <f t="shared" si="0"/>
        <v>20000</v>
      </c>
      <c r="R17" s="95" t="s">
        <v>242</v>
      </c>
      <c r="W17" s="100" t="s">
        <v>68</v>
      </c>
      <c r="Y17" s="91" t="s">
        <v>93</v>
      </c>
    </row>
    <row r="18" spans="1:25" s="91" customFormat="1" ht="16.5" customHeight="1" x14ac:dyDescent="0.25">
      <c r="A18" s="101"/>
      <c r="B18" s="102"/>
      <c r="C18" s="102"/>
      <c r="D18" s="103"/>
      <c r="E18" s="103"/>
      <c r="F18" s="103"/>
      <c r="G18" s="103"/>
      <c r="H18" s="103"/>
      <c r="I18" s="103"/>
      <c r="J18" s="103"/>
      <c r="K18" s="103"/>
      <c r="L18" s="103"/>
      <c r="M18" s="103"/>
      <c r="N18" s="103"/>
      <c r="O18" s="103"/>
      <c r="P18" s="103"/>
      <c r="Q18" s="103"/>
      <c r="R18" s="104"/>
    </row>
    <row r="19" spans="1:25" s="2" customFormat="1" ht="16.5" customHeight="1" x14ac:dyDescent="0.4">
      <c r="A19" s="16" t="s">
        <v>177</v>
      </c>
      <c r="B19" s="18"/>
      <c r="C19" s="82"/>
      <c r="D19" s="83"/>
      <c r="E19" s="83"/>
      <c r="F19" s="83"/>
      <c r="G19" s="83"/>
      <c r="H19" s="83"/>
      <c r="I19" s="83"/>
      <c r="J19" s="83"/>
      <c r="K19" s="83"/>
      <c r="L19" s="83"/>
      <c r="M19" s="83"/>
      <c r="N19" s="83"/>
      <c r="O19" s="83"/>
      <c r="P19" s="83"/>
      <c r="Q19" s="83"/>
      <c r="R19" s="84"/>
    </row>
    <row r="20" spans="1:25" s="2" customFormat="1" ht="16.5" customHeight="1" x14ac:dyDescent="0.25">
      <c r="A20" s="3" t="s">
        <v>183</v>
      </c>
      <c r="B20"/>
      <c r="C20"/>
      <c r="E20" s="2">
        <f t="shared" ref="E20:P20" si="1">SUM(E4:E19)</f>
        <v>117000</v>
      </c>
      <c r="F20" s="2">
        <f t="shared" si="1"/>
        <v>163500</v>
      </c>
      <c r="G20" s="2">
        <f t="shared" si="1"/>
        <v>439500</v>
      </c>
      <c r="H20" s="2">
        <f t="shared" si="1"/>
        <v>24000</v>
      </c>
      <c r="I20" s="2">
        <f t="shared" si="1"/>
        <v>23000</v>
      </c>
      <c r="J20" s="2">
        <f t="shared" si="1"/>
        <v>0</v>
      </c>
      <c r="K20" s="2">
        <f t="shared" si="1"/>
        <v>0</v>
      </c>
      <c r="L20" s="2">
        <f t="shared" si="1"/>
        <v>0</v>
      </c>
      <c r="M20" s="2">
        <f t="shared" si="1"/>
        <v>0</v>
      </c>
      <c r="N20" s="2">
        <f t="shared" si="1"/>
        <v>0</v>
      </c>
      <c r="O20" s="2">
        <f t="shared" si="1"/>
        <v>0</v>
      </c>
      <c r="P20" s="2">
        <f t="shared" si="1"/>
        <v>0</v>
      </c>
      <c r="Q20" s="2">
        <f>SUM(E20:P20)</f>
        <v>767000</v>
      </c>
      <c r="Y20" s="2" t="s">
        <v>92</v>
      </c>
    </row>
    <row r="21" spans="1:25" s="2" customFormat="1" ht="16.5" customHeight="1" x14ac:dyDescent="0.25">
      <c r="A21"/>
      <c r="B21"/>
      <c r="C21"/>
    </row>
    <row r="22" spans="1:25" s="2" customFormat="1" ht="16.5" customHeight="1" x14ac:dyDescent="0.4">
      <c r="A22"/>
      <c r="B22"/>
      <c r="C22" s="297" t="s">
        <v>243</v>
      </c>
      <c r="D22" s="297"/>
      <c r="E22" s="297"/>
      <c r="F22" s="297"/>
      <c r="G22" s="297"/>
      <c r="H22" s="297"/>
    </row>
    <row r="23" spans="1:25" s="2" customFormat="1" ht="16.5" customHeight="1" x14ac:dyDescent="0.25">
      <c r="A23"/>
      <c r="B23"/>
      <c r="C23"/>
    </row>
  </sheetData>
  <mergeCells count="3">
    <mergeCell ref="C22:H22"/>
    <mergeCell ref="A1:R1"/>
    <mergeCell ref="T1:AJ2"/>
  </mergeCells>
  <phoneticPr fontId="6"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J23"/>
  <sheetViews>
    <sheetView workbookViewId="0">
      <selection activeCell="O22" sqref="O22"/>
    </sheetView>
  </sheetViews>
  <sheetFormatPr defaultRowHeight="14" x14ac:dyDescent="0.25"/>
  <cols>
    <col min="1" max="1" width="5.08984375" bestFit="1" customWidth="1"/>
    <col min="2" max="2" width="10" customWidth="1"/>
    <col min="3" max="3" width="21.08984375" customWidth="1"/>
    <col min="4" max="4" width="11" customWidth="1"/>
    <col min="18" max="18" width="68.08984375" bestFit="1" customWidth="1"/>
    <col min="23" max="23" width="19.90625" bestFit="1" customWidth="1"/>
    <col min="25" max="25" width="19.90625" bestFit="1" customWidth="1"/>
  </cols>
  <sheetData>
    <row r="1" spans="1:36" ht="26.4" customHeight="1" x14ac:dyDescent="0.25">
      <c r="A1" s="293" t="s">
        <v>335</v>
      </c>
      <c r="B1" s="293"/>
      <c r="C1" s="293"/>
      <c r="D1" s="293"/>
      <c r="E1" s="293"/>
      <c r="F1" s="293"/>
      <c r="G1" s="293"/>
      <c r="H1" s="293"/>
      <c r="I1" s="293"/>
      <c r="J1" s="293"/>
      <c r="K1" s="293"/>
      <c r="L1" s="293"/>
      <c r="M1" s="293"/>
      <c r="N1" s="293"/>
      <c r="O1" s="293"/>
      <c r="P1" s="293"/>
      <c r="Q1" s="293"/>
      <c r="R1" s="293"/>
      <c r="T1" s="294" t="s">
        <v>145</v>
      </c>
      <c r="U1" s="295"/>
      <c r="V1" s="295"/>
      <c r="W1" s="295"/>
      <c r="X1" s="295"/>
      <c r="Y1" s="295"/>
      <c r="Z1" s="295"/>
      <c r="AA1" s="295"/>
      <c r="AB1" s="295"/>
      <c r="AC1" s="295"/>
      <c r="AD1" s="295"/>
      <c r="AE1" s="295"/>
      <c r="AF1" s="295"/>
      <c r="AG1" s="295"/>
      <c r="AH1" s="295"/>
      <c r="AI1" s="295"/>
      <c r="AJ1" s="295"/>
    </row>
    <row r="2" spans="1:36" ht="16.5" customHeight="1" x14ac:dyDescent="0.25">
      <c r="A2" s="128" t="s">
        <v>256</v>
      </c>
      <c r="B2" s="116"/>
      <c r="C2" s="128" t="s">
        <v>257</v>
      </c>
      <c r="D2" s="116"/>
      <c r="E2" s="116"/>
      <c r="F2" s="116"/>
      <c r="G2" s="116"/>
      <c r="H2" s="116"/>
      <c r="I2" s="116"/>
      <c r="J2" s="116"/>
      <c r="K2" s="116"/>
      <c r="L2" s="116"/>
      <c r="M2" s="116"/>
      <c r="N2" s="116"/>
      <c r="O2" s="116"/>
      <c r="P2" s="116"/>
      <c r="Q2" s="116"/>
      <c r="R2" s="116"/>
      <c r="T2" s="296"/>
      <c r="U2" s="296"/>
      <c r="V2" s="296"/>
      <c r="W2" s="296"/>
      <c r="X2" s="296"/>
      <c r="Y2" s="296"/>
      <c r="Z2" s="296"/>
      <c r="AA2" s="296"/>
      <c r="AB2" s="296"/>
      <c r="AC2" s="296"/>
      <c r="AD2" s="296"/>
      <c r="AE2" s="296"/>
      <c r="AF2" s="296"/>
      <c r="AG2" s="296"/>
      <c r="AH2" s="296"/>
      <c r="AI2" s="296"/>
      <c r="AJ2" s="296"/>
    </row>
    <row r="3" spans="1:36" s="112" customFormat="1" ht="15" x14ac:dyDescent="0.25">
      <c r="A3" s="107" t="s">
        <v>104</v>
      </c>
      <c r="B3" s="105" t="s">
        <v>47</v>
      </c>
      <c r="C3" s="105" t="s">
        <v>48</v>
      </c>
      <c r="D3" s="107" t="s">
        <v>112</v>
      </c>
      <c r="E3" s="107" t="s">
        <v>113</v>
      </c>
      <c r="F3" s="107" t="s">
        <v>114</v>
      </c>
      <c r="G3" s="107" t="s">
        <v>12</v>
      </c>
      <c r="H3" s="107" t="s">
        <v>13</v>
      </c>
      <c r="I3" s="107" t="s">
        <v>14</v>
      </c>
      <c r="J3" s="107" t="s">
        <v>15</v>
      </c>
      <c r="K3" s="107" t="s">
        <v>16</v>
      </c>
      <c r="L3" s="107" t="s">
        <v>17</v>
      </c>
      <c r="M3" s="107" t="s">
        <v>18</v>
      </c>
      <c r="N3" s="107" t="s">
        <v>19</v>
      </c>
      <c r="O3" s="107" t="s">
        <v>20</v>
      </c>
      <c r="P3" s="107" t="s">
        <v>21</v>
      </c>
      <c r="Q3" s="107" t="s">
        <v>115</v>
      </c>
      <c r="R3" s="107" t="s">
        <v>105</v>
      </c>
    </row>
    <row r="4" spans="1:36" s="91" customFormat="1" ht="15.65" customHeight="1" x14ac:dyDescent="0.25">
      <c r="A4" s="87">
        <v>1</v>
      </c>
      <c r="B4" s="88" t="s">
        <v>67</v>
      </c>
      <c r="C4" s="88" t="s">
        <v>68</v>
      </c>
      <c r="D4" s="89"/>
      <c r="E4" s="89">
        <v>1000</v>
      </c>
      <c r="F4" s="89">
        <v>500</v>
      </c>
      <c r="G4" s="89">
        <v>500</v>
      </c>
      <c r="H4" s="89">
        <v>1000</v>
      </c>
      <c r="I4" s="89">
        <v>1000</v>
      </c>
      <c r="J4" s="89">
        <v>1000</v>
      </c>
      <c r="K4" s="89">
        <v>1000</v>
      </c>
      <c r="L4" s="89"/>
      <c r="M4" s="89"/>
      <c r="N4" s="89"/>
      <c r="O4" s="89"/>
      <c r="P4" s="89"/>
      <c r="Q4" s="89">
        <f>SUM(E4:P4)</f>
        <v>6000</v>
      </c>
      <c r="R4" s="90" t="s">
        <v>106</v>
      </c>
    </row>
    <row r="5" spans="1:36" s="91" customFormat="1" ht="16.5" customHeight="1" x14ac:dyDescent="0.25">
      <c r="A5" s="92">
        <v>2</v>
      </c>
      <c r="B5" s="93" t="s">
        <v>69</v>
      </c>
      <c r="C5" s="93" t="s">
        <v>70</v>
      </c>
      <c r="D5" s="94"/>
      <c r="E5" s="94"/>
      <c r="F5" s="94"/>
      <c r="G5" s="94"/>
      <c r="H5" s="94"/>
      <c r="I5" s="94"/>
      <c r="J5" s="94"/>
      <c r="K5" s="94"/>
      <c r="L5" s="94"/>
      <c r="M5" s="94"/>
      <c r="N5" s="94"/>
      <c r="O5" s="94"/>
      <c r="P5" s="94"/>
      <c r="Q5" s="94">
        <f t="shared" ref="Q5:Q17" si="0">SUM(E5:P5)</f>
        <v>0</v>
      </c>
      <c r="R5" s="95" t="s">
        <v>107</v>
      </c>
    </row>
    <row r="6" spans="1:36" s="91" customFormat="1" ht="16.5" customHeight="1" x14ac:dyDescent="0.25">
      <c r="A6" s="92">
        <v>3</v>
      </c>
      <c r="B6" s="96" t="s">
        <v>71</v>
      </c>
      <c r="C6" s="96" t="s">
        <v>72</v>
      </c>
      <c r="D6" s="94"/>
      <c r="E6" s="94"/>
      <c r="F6" s="94"/>
      <c r="G6" s="94"/>
      <c r="H6" s="94">
        <v>1000</v>
      </c>
      <c r="I6" s="94">
        <v>1000</v>
      </c>
      <c r="J6" s="94">
        <v>1000</v>
      </c>
      <c r="K6" s="94">
        <v>1000</v>
      </c>
      <c r="L6" s="94"/>
      <c r="M6" s="94"/>
      <c r="N6" s="94"/>
      <c r="O6" s="94"/>
      <c r="P6" s="94"/>
      <c r="Q6" s="94">
        <f t="shared" si="0"/>
        <v>4000</v>
      </c>
      <c r="R6" s="97" t="s">
        <v>108</v>
      </c>
      <c r="W6" s="98" t="s">
        <v>101</v>
      </c>
      <c r="Y6" s="91" t="s">
        <v>72</v>
      </c>
    </row>
    <row r="7" spans="1:36" s="91" customFormat="1" ht="16.5" customHeight="1" x14ac:dyDescent="0.25">
      <c r="A7" s="92">
        <v>4</v>
      </c>
      <c r="B7" s="96" t="s">
        <v>73</v>
      </c>
      <c r="C7" s="96" t="s">
        <v>74</v>
      </c>
      <c r="D7" s="94"/>
      <c r="E7" s="94"/>
      <c r="F7" s="94"/>
      <c r="G7" s="94"/>
      <c r="H7" s="94"/>
      <c r="I7" s="94"/>
      <c r="J7" s="94"/>
      <c r="K7" s="94"/>
      <c r="L7" s="94"/>
      <c r="M7" s="94"/>
      <c r="N7" s="94"/>
      <c r="O7" s="94"/>
      <c r="P7" s="94"/>
      <c r="Q7" s="94">
        <f t="shared" si="0"/>
        <v>0</v>
      </c>
      <c r="R7" s="99" t="s">
        <v>60</v>
      </c>
      <c r="W7" s="100" t="s">
        <v>98</v>
      </c>
      <c r="Y7" s="91" t="s">
        <v>87</v>
      </c>
    </row>
    <row r="8" spans="1:36" s="91" customFormat="1" ht="16.5" customHeight="1" x14ac:dyDescent="0.25">
      <c r="A8" s="92">
        <v>5</v>
      </c>
      <c r="B8" s="96" t="s">
        <v>75</v>
      </c>
      <c r="C8" s="96" t="s">
        <v>76</v>
      </c>
      <c r="D8" s="94"/>
      <c r="E8" s="94">
        <v>5000</v>
      </c>
      <c r="F8" s="94">
        <v>5000</v>
      </c>
      <c r="G8" s="94">
        <v>8000</v>
      </c>
      <c r="H8" s="94">
        <v>2000</v>
      </c>
      <c r="I8" s="94">
        <v>2000</v>
      </c>
      <c r="J8" s="94"/>
      <c r="K8" s="94"/>
      <c r="L8" s="94"/>
      <c r="M8" s="94"/>
      <c r="N8" s="94"/>
      <c r="O8" s="94"/>
      <c r="P8" s="94"/>
      <c r="Q8" s="94">
        <f t="shared" si="0"/>
        <v>22000</v>
      </c>
      <c r="R8" s="99" t="s">
        <v>111</v>
      </c>
      <c r="W8" s="100" t="s">
        <v>100</v>
      </c>
      <c r="Y8" s="91" t="s">
        <v>88</v>
      </c>
    </row>
    <row r="9" spans="1:36" s="91" customFormat="1" ht="16.5" customHeight="1" x14ac:dyDescent="0.25">
      <c r="A9" s="92">
        <v>6</v>
      </c>
      <c r="B9" s="93" t="s">
        <v>77</v>
      </c>
      <c r="C9" s="93" t="s">
        <v>78</v>
      </c>
      <c r="D9" s="94"/>
      <c r="E9" s="94"/>
      <c r="F9" s="94"/>
      <c r="G9" s="94"/>
      <c r="H9" s="94"/>
      <c r="I9" s="94"/>
      <c r="J9" s="94"/>
      <c r="K9" s="94"/>
      <c r="L9" s="94"/>
      <c r="M9" s="94"/>
      <c r="N9" s="94"/>
      <c r="O9" s="94"/>
      <c r="P9" s="94"/>
      <c r="Q9" s="94">
        <f t="shared" si="0"/>
        <v>0</v>
      </c>
      <c r="R9" s="97" t="s">
        <v>196</v>
      </c>
      <c r="W9" s="100" t="s">
        <v>96</v>
      </c>
      <c r="Y9" s="91" t="s">
        <v>91</v>
      </c>
    </row>
    <row r="10" spans="1:36" s="91" customFormat="1" ht="16.5" customHeight="1" x14ac:dyDescent="0.25">
      <c r="A10" s="92">
        <v>7</v>
      </c>
      <c r="B10" s="96" t="s">
        <v>79</v>
      </c>
      <c r="C10" s="96" t="s">
        <v>80</v>
      </c>
      <c r="D10" s="94"/>
      <c r="E10" s="94">
        <v>10000</v>
      </c>
      <c r="F10" s="94">
        <v>10000</v>
      </c>
      <c r="G10" s="94">
        <v>10000</v>
      </c>
      <c r="H10" s="94"/>
      <c r="I10" s="94"/>
      <c r="J10" s="94"/>
      <c r="K10" s="94"/>
      <c r="L10" s="94"/>
      <c r="M10" s="94"/>
      <c r="N10" s="94"/>
      <c r="O10" s="94"/>
      <c r="P10" s="94"/>
      <c r="Q10" s="94">
        <f t="shared" si="0"/>
        <v>30000</v>
      </c>
      <c r="R10" s="99" t="s">
        <v>61</v>
      </c>
      <c r="W10" s="100" t="s">
        <v>94</v>
      </c>
      <c r="Y10" s="91" t="s">
        <v>90</v>
      </c>
    </row>
    <row r="11" spans="1:36" s="91" customFormat="1" ht="16.5" customHeight="1" x14ac:dyDescent="0.25">
      <c r="A11" s="92">
        <v>8</v>
      </c>
      <c r="B11" s="93" t="s">
        <v>81</v>
      </c>
      <c r="C11" s="93" t="s">
        <v>82</v>
      </c>
      <c r="D11" s="94"/>
      <c r="E11" s="94"/>
      <c r="F11" s="94"/>
      <c r="G11" s="94"/>
      <c r="H11" s="94"/>
      <c r="I11" s="94"/>
      <c r="J11" s="94"/>
      <c r="K11" s="94"/>
      <c r="L11" s="94"/>
      <c r="M11" s="94"/>
      <c r="N11" s="94"/>
      <c r="O11" s="94"/>
      <c r="P11" s="94"/>
      <c r="Q11" s="94">
        <f t="shared" si="0"/>
        <v>0</v>
      </c>
      <c r="R11" s="97" t="s">
        <v>110</v>
      </c>
      <c r="W11" s="100" t="s">
        <v>93</v>
      </c>
      <c r="Y11" s="91" t="s">
        <v>89</v>
      </c>
    </row>
    <row r="12" spans="1:36" s="91" customFormat="1" ht="16.5" customHeight="1" x14ac:dyDescent="0.25">
      <c r="A12" s="92">
        <v>9</v>
      </c>
      <c r="B12" s="96" t="s">
        <v>83</v>
      </c>
      <c r="C12" s="96" t="s">
        <v>84</v>
      </c>
      <c r="D12" s="94"/>
      <c r="E12" s="94">
        <v>100000</v>
      </c>
      <c r="F12" s="94">
        <v>140000</v>
      </c>
      <c r="G12" s="94">
        <v>410000</v>
      </c>
      <c r="H12" s="94">
        <v>150000</v>
      </c>
      <c r="I12" s="94">
        <v>20000</v>
      </c>
      <c r="J12" s="94"/>
      <c r="K12" s="94"/>
      <c r="L12" s="94"/>
      <c r="M12" s="94"/>
      <c r="N12" s="94"/>
      <c r="O12" s="94"/>
      <c r="P12" s="94"/>
      <c r="Q12" s="94">
        <f t="shared" si="0"/>
        <v>820000</v>
      </c>
      <c r="R12" s="97" t="s">
        <v>238</v>
      </c>
      <c r="W12" s="100" t="s">
        <v>82</v>
      </c>
      <c r="Y12" s="91" t="s">
        <v>92</v>
      </c>
    </row>
    <row r="13" spans="1:36" s="91" customFormat="1" ht="16.5" customHeight="1" x14ac:dyDescent="0.25">
      <c r="A13" s="92">
        <v>10</v>
      </c>
      <c r="B13" s="93" t="s">
        <v>85</v>
      </c>
      <c r="C13" s="93" t="s">
        <v>86</v>
      </c>
      <c r="D13" s="94"/>
      <c r="E13" s="94"/>
      <c r="F13" s="94"/>
      <c r="G13" s="94"/>
      <c r="H13" s="94"/>
      <c r="I13" s="94"/>
      <c r="J13" s="94"/>
      <c r="K13" s="94"/>
      <c r="L13" s="94"/>
      <c r="M13" s="94"/>
      <c r="N13" s="94"/>
      <c r="O13" s="94"/>
      <c r="P13" s="94"/>
      <c r="Q13" s="94">
        <f t="shared" si="0"/>
        <v>0</v>
      </c>
      <c r="R13" s="95" t="s">
        <v>109</v>
      </c>
      <c r="W13" s="100" t="s">
        <v>78</v>
      </c>
      <c r="Y13" s="91" t="s">
        <v>96</v>
      </c>
    </row>
    <row r="14" spans="1:36" s="91" customFormat="1" ht="16.5" customHeight="1" x14ac:dyDescent="0.25">
      <c r="A14" s="92">
        <v>11</v>
      </c>
      <c r="B14" s="96" t="s">
        <v>95</v>
      </c>
      <c r="C14" s="96" t="s">
        <v>96</v>
      </c>
      <c r="D14" s="94"/>
      <c r="E14" s="94"/>
      <c r="F14" s="94"/>
      <c r="G14" s="94">
        <v>3000</v>
      </c>
      <c r="H14" s="94">
        <v>3000</v>
      </c>
      <c r="I14" s="94">
        <v>2000</v>
      </c>
      <c r="J14" s="94">
        <v>2000</v>
      </c>
      <c r="K14" s="94">
        <v>2000</v>
      </c>
      <c r="L14" s="94"/>
      <c r="M14" s="94"/>
      <c r="N14" s="94"/>
      <c r="O14" s="94"/>
      <c r="P14" s="94"/>
      <c r="Q14" s="94">
        <f t="shared" si="0"/>
        <v>12000</v>
      </c>
      <c r="R14" s="99" t="s">
        <v>239</v>
      </c>
      <c r="W14" s="100" t="s">
        <v>74</v>
      </c>
      <c r="Y14" s="91" t="s">
        <v>98</v>
      </c>
    </row>
    <row r="15" spans="1:36" s="91" customFormat="1" ht="16.5" customHeight="1" x14ac:dyDescent="0.25">
      <c r="A15" s="92">
        <v>12</v>
      </c>
      <c r="B15" s="96" t="s">
        <v>97</v>
      </c>
      <c r="C15" s="96" t="s">
        <v>98</v>
      </c>
      <c r="D15" s="94"/>
      <c r="E15" s="94"/>
      <c r="F15" s="94">
        <v>2000</v>
      </c>
      <c r="G15" s="94">
        <v>2000</v>
      </c>
      <c r="H15" s="94">
        <v>2000</v>
      </c>
      <c r="I15" s="94">
        <v>2000</v>
      </c>
      <c r="J15" s="94">
        <v>2000</v>
      </c>
      <c r="K15" s="94">
        <v>2000</v>
      </c>
      <c r="L15" s="94"/>
      <c r="M15" s="94"/>
      <c r="N15" s="94"/>
      <c r="O15" s="94"/>
      <c r="P15" s="94"/>
      <c r="Q15" s="94">
        <f t="shared" si="0"/>
        <v>12000</v>
      </c>
      <c r="R15" s="99" t="s">
        <v>240</v>
      </c>
      <c r="W15" s="100" t="s">
        <v>86</v>
      </c>
      <c r="Y15" s="91" t="s">
        <v>80</v>
      </c>
    </row>
    <row r="16" spans="1:36" s="91" customFormat="1" ht="16.5" customHeight="1" x14ac:dyDescent="0.25">
      <c r="A16" s="92">
        <v>13</v>
      </c>
      <c r="B16" s="93" t="s">
        <v>99</v>
      </c>
      <c r="C16" s="93" t="s">
        <v>100</v>
      </c>
      <c r="D16" s="94"/>
      <c r="E16" s="94"/>
      <c r="F16" s="94"/>
      <c r="G16" s="94"/>
      <c r="H16" s="94"/>
      <c r="I16" s="94"/>
      <c r="J16" s="94"/>
      <c r="K16" s="94"/>
      <c r="L16" s="94"/>
      <c r="M16" s="94"/>
      <c r="N16" s="94"/>
      <c r="O16" s="94"/>
      <c r="P16" s="94"/>
      <c r="Q16" s="94">
        <f t="shared" si="0"/>
        <v>0</v>
      </c>
      <c r="R16" s="99" t="s">
        <v>241</v>
      </c>
      <c r="W16" s="100" t="s">
        <v>76</v>
      </c>
      <c r="Y16" s="91" t="s">
        <v>96</v>
      </c>
    </row>
    <row r="17" spans="1:25" s="91" customFormat="1" ht="16.5" customHeight="1" x14ac:dyDescent="0.25">
      <c r="A17" s="92">
        <v>14</v>
      </c>
      <c r="B17" s="96" t="s">
        <v>102</v>
      </c>
      <c r="C17" s="96" t="s">
        <v>103</v>
      </c>
      <c r="D17" s="94"/>
      <c r="E17" s="94"/>
      <c r="F17" s="94"/>
      <c r="G17" s="94">
        <v>5000</v>
      </c>
      <c r="H17" s="94">
        <v>5000</v>
      </c>
      <c r="I17" s="94">
        <v>5000</v>
      </c>
      <c r="J17" s="94">
        <v>5000</v>
      </c>
      <c r="K17" s="94">
        <v>5000</v>
      </c>
      <c r="L17" s="94"/>
      <c r="M17" s="94"/>
      <c r="N17" s="94"/>
      <c r="O17" s="94"/>
      <c r="P17" s="94"/>
      <c r="Q17" s="94">
        <f t="shared" si="0"/>
        <v>25000</v>
      </c>
      <c r="R17" s="95" t="s">
        <v>242</v>
      </c>
      <c r="W17" s="100" t="s">
        <v>68</v>
      </c>
      <c r="Y17" s="91" t="s">
        <v>93</v>
      </c>
    </row>
    <row r="18" spans="1:25" s="91" customFormat="1" ht="16.5" customHeight="1" x14ac:dyDescent="0.25">
      <c r="A18" s="101"/>
      <c r="B18" s="102"/>
      <c r="C18" s="102"/>
      <c r="D18" s="103"/>
      <c r="E18" s="103"/>
      <c r="F18" s="103"/>
      <c r="G18" s="103"/>
      <c r="H18" s="103"/>
      <c r="I18" s="103"/>
      <c r="J18" s="103"/>
      <c r="K18" s="103"/>
      <c r="L18" s="103"/>
      <c r="M18" s="103"/>
      <c r="N18" s="103"/>
      <c r="O18" s="103"/>
      <c r="P18" s="103"/>
      <c r="Q18" s="103"/>
      <c r="R18" s="104"/>
    </row>
    <row r="19" spans="1:25" s="2" customFormat="1" ht="16.5" customHeight="1" x14ac:dyDescent="0.4">
      <c r="A19" s="16" t="s">
        <v>144</v>
      </c>
      <c r="B19" s="18"/>
      <c r="C19" s="82"/>
      <c r="D19" s="83"/>
      <c r="E19" s="83"/>
      <c r="F19" s="83"/>
      <c r="G19" s="83"/>
      <c r="H19" s="83"/>
      <c r="I19" s="83"/>
      <c r="J19" s="83"/>
      <c r="K19" s="83"/>
      <c r="L19" s="83"/>
      <c r="M19" s="83"/>
      <c r="N19" s="83"/>
      <c r="O19" s="83"/>
      <c r="P19" s="83"/>
      <c r="Q19" s="83"/>
      <c r="R19" s="84"/>
    </row>
    <row r="20" spans="1:25" s="2" customFormat="1" ht="16.5" customHeight="1" x14ac:dyDescent="0.25">
      <c r="A20" s="3" t="s">
        <v>115</v>
      </c>
      <c r="B20"/>
      <c r="C20"/>
      <c r="E20" s="2">
        <f t="shared" ref="E20:P20" si="1">SUM(E4:E19)</f>
        <v>116000</v>
      </c>
      <c r="F20" s="2">
        <f t="shared" si="1"/>
        <v>157500</v>
      </c>
      <c r="G20" s="2">
        <f t="shared" si="1"/>
        <v>438500</v>
      </c>
      <c r="H20" s="2">
        <f t="shared" si="1"/>
        <v>164000</v>
      </c>
      <c r="I20" s="2">
        <f t="shared" si="1"/>
        <v>33000</v>
      </c>
      <c r="J20" s="2">
        <f t="shared" si="1"/>
        <v>11000</v>
      </c>
      <c r="K20" s="2">
        <f t="shared" si="1"/>
        <v>11000</v>
      </c>
      <c r="L20" s="2">
        <f t="shared" si="1"/>
        <v>0</v>
      </c>
      <c r="M20" s="2">
        <f t="shared" si="1"/>
        <v>0</v>
      </c>
      <c r="N20" s="2">
        <f t="shared" si="1"/>
        <v>0</v>
      </c>
      <c r="O20" s="2">
        <f t="shared" si="1"/>
        <v>0</v>
      </c>
      <c r="P20" s="2">
        <f t="shared" si="1"/>
        <v>0</v>
      </c>
      <c r="Q20" s="2">
        <f>SUM(E20:P20)</f>
        <v>931000</v>
      </c>
      <c r="Y20" s="2" t="s">
        <v>92</v>
      </c>
    </row>
    <row r="21" spans="1:25" s="2" customFormat="1" ht="16.5" customHeight="1" x14ac:dyDescent="0.25">
      <c r="A21"/>
      <c r="B21"/>
      <c r="C21"/>
    </row>
    <row r="22" spans="1:25" s="2" customFormat="1" ht="16.5" customHeight="1" x14ac:dyDescent="0.4">
      <c r="A22"/>
      <c r="B22"/>
      <c r="C22" s="297" t="s">
        <v>243</v>
      </c>
      <c r="D22" s="297"/>
      <c r="E22" s="297"/>
      <c r="F22" s="297"/>
      <c r="G22" s="297"/>
      <c r="H22" s="297"/>
    </row>
    <row r="23" spans="1:25" s="2" customFormat="1" ht="16.5" customHeight="1" x14ac:dyDescent="0.25">
      <c r="A23"/>
      <c r="B23"/>
      <c r="C23"/>
    </row>
  </sheetData>
  <mergeCells count="3">
    <mergeCell ref="A1:R1"/>
    <mergeCell ref="T1:AJ2"/>
    <mergeCell ref="C22:H22"/>
  </mergeCells>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1</vt:i4>
      </vt:variant>
    </vt:vector>
  </HeadingPairs>
  <TitlesOfParts>
    <vt:vector size="16" baseType="lpstr">
      <vt:lpstr>研发支出预算说明</vt:lpstr>
      <vt:lpstr>项目 项目情况汇总报表-表1</vt:lpstr>
      <vt:lpstr>项目 年度预算-表2</vt:lpstr>
      <vt:lpstr>固定资产投资年度预算-表2.1</vt:lpstr>
      <vt:lpstr>人工-表2.2</vt:lpstr>
      <vt:lpstr>固定资产投资跟踪明细表-表2.1.1</vt:lpstr>
      <vt:lpstr>ZY2260</vt:lpstr>
      <vt:lpstr>ZY2356</vt:lpstr>
      <vt:lpstr>重汽统帅右舵出口座椅</vt:lpstr>
      <vt:lpstr>福田EVC4</vt:lpstr>
      <vt:lpstr>北汽军车1</vt:lpstr>
      <vt:lpstr>福田P4后排</vt:lpstr>
      <vt:lpstr>ZY2433</vt:lpstr>
      <vt:lpstr>ZY2436</vt:lpstr>
      <vt:lpstr>ZY2427</vt:lpstr>
      <vt:lpstr>'项目 年度预算-表2'!Print_Area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2021-09-06T09:26:24Z</cp:lastPrinted>
  <dcterms:created xsi:type="dcterms:W3CDTF">2006-09-15T16:00:00Z</dcterms:created>
  <dcterms:modified xsi:type="dcterms:W3CDTF">2024-11-30T09:25:16Z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