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<sst xmlns="http://schemas.openxmlformats.org/spreadsheetml/2006/main" count="128" uniqueCount="128">
  <si>
    <t>湖南光华荣昌汽车部件有限公司员工2024年10月-11月份劳务员工五险费用确认单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</si>
  <si>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</si>
  <si>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</si>
  <si>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</si>
  <si>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</si>
  <si>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</si>
  <si>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</si>
  <si>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</si>
  <si>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2024年10月-11月单位承担社保部分</t>
  </si>
  <si>
    <t>商业保险10月—11月  (单位出）</t>
  </si>
  <si>
    <t>2024年10月11月社保单位合计</t>
  </si>
  <si>
    <t>2024年10月-11月个人承担社保部分</t>
  </si>
  <si>
    <t>大病（个人出）</t>
  </si>
  <si>
    <t>2024年10月-11月社保个人合计</t>
  </si>
  <si>
    <t>社保合计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</si>
  <si>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</si>
  <si>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</si>
  <si>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</si>
  <si>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</si>
  <si>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</si>
  <si>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</si>
  <si>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</si>
  <si>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</si>
  <si>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</si>
  <si>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</si>
  <si>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养老
(8%)</t>
  </si>
  <si>
    <t>失业(0.3%)</t>
  </si>
  <si>
    <t>医疗(2%)</t>
  </si>
  <si>
    <t>陈文明</t>
  </si>
  <si>
    <t>430224198103012978</t>
  </si>
  <si>
    <t>谭聪元</t>
  </si>
  <si>
    <t>43022419820515271X</t>
  </si>
  <si>
    <t>凌晓波</t>
  </si>
  <si>
    <t>2024/10/25离职</t>
  </si>
  <si>
    <t>430203198908014012</t>
  </si>
  <si>
    <t>周亮</t>
  </si>
  <si>
    <t>2024/10/28离职</t>
  </si>
  <si>
    <t>430181198608203712</t>
  </si>
  <si>
    <t>曾俊凯</t>
  </si>
  <si>
    <t>430321200606260216</t>
  </si>
  <si>
    <t>李需</t>
  </si>
  <si>
    <t>430281198610134520</t>
  </si>
  <si>
    <t>蔡归仓</t>
  </si>
  <si>
    <t>620503199102053932</t>
  </si>
  <si>
    <t>尹鑫波</t>
  </si>
  <si>
    <t>2024/11/6离职</t>
  </si>
  <si>
    <t>430221197907307110</t>
  </si>
  <si>
    <t>刘海</t>
  </si>
  <si>
    <t>430321197908087119</t>
  </si>
  <si>
    <t>韩迎</t>
  </si>
  <si>
    <t>430602198309042535</t>
  </si>
  <si>
    <t>谭海波</t>
  </si>
  <si>
    <t>430221198307296539</t>
  </si>
  <si>
    <t>康应根</t>
  </si>
  <si>
    <t>430221199307167811</t>
  </si>
  <si>
    <t>彭畅畅</t>
  </si>
  <si>
    <t>430321200504210170</t>
  </si>
  <si>
    <t>唐帅</t>
  </si>
  <si>
    <t>430221199408155916</t>
  </si>
  <si>
    <t>曾亮</t>
  </si>
  <si>
    <t>430424198906031436</t>
  </si>
  <si>
    <t>冯吉涛</t>
  </si>
  <si>
    <t>430204198605181012</t>
  </si>
  <si>
    <t>王懿斌</t>
  </si>
  <si>
    <t>430204199012167017</t>
  </si>
  <si>
    <t>刘志伟</t>
  </si>
  <si>
    <t>430223197909134818</t>
  </si>
  <si>
    <t>孙宇</t>
  </si>
  <si>
    <t>421202200005152978</t>
  </si>
  <si>
    <t>方达顺</t>
  </si>
  <si>
    <t>430482200011205793</t>
  </si>
  <si>
    <t>王葵</t>
  </si>
  <si>
    <t>430211198902270015</t>
  </si>
  <si>
    <t>贺建波</t>
  </si>
  <si>
    <t>431021198306117973</t>
  </si>
  <si>
    <t>向雄书</t>
  </si>
  <si>
    <t>430221197912156839</t>
  </si>
  <si>
    <t>张山</t>
  </si>
  <si>
    <t>430202199410290034</t>
  </si>
  <si>
    <t>陈明星</t>
  </si>
  <si>
    <t>430221199106295614</t>
  </si>
  <si>
    <t>李志强</t>
  </si>
  <si>
    <t>430521200005108738</t>
  </si>
  <si>
    <t>叶辰凯</t>
  </si>
  <si>
    <t>430224199112023315</t>
  </si>
  <si>
    <t>肖军辉</t>
  </si>
  <si>
    <t>430223198803069514</t>
  </si>
  <si>
    <t>陈志波</t>
  </si>
  <si>
    <t>430223197906304519</t>
  </si>
  <si>
    <t>陈豪</t>
  </si>
  <si>
    <t>430321199712179053</t>
  </si>
  <si>
    <t>魏文</t>
  </si>
  <si>
    <t>430423199302074417</t>
  </si>
  <si>
    <t>雷欢</t>
  </si>
  <si>
    <t>430224200211071852</t>
  </si>
  <si>
    <t>陈培旺</t>
  </si>
  <si>
    <t>430281200509270034</t>
  </si>
  <si>
    <t>刘正意</t>
  </si>
  <si>
    <t>430281200311052453</t>
  </si>
  <si>
    <t>黄龙</t>
  </si>
  <si>
    <t>430304199809301776</t>
  </si>
  <si>
    <t>黄青松</t>
  </si>
  <si>
    <t>431221199002270616</t>
  </si>
  <si>
    <t>黄磊</t>
  </si>
  <si>
    <t>430503200007044034</t>
  </si>
  <si>
    <t>曾琳</t>
  </si>
  <si>
    <t>430221198807087127</t>
  </si>
  <si>
    <t>马将风</t>
  </si>
  <si>
    <t>430221199012158117</t>
  </si>
  <si>
    <t>黄欣</t>
  </si>
  <si>
    <t>430202199608046619</t>
  </si>
  <si>
    <t>陈石江</t>
  </si>
  <si>
    <t>430223197710045914</t>
  </si>
  <si>
    <t>阮志豪</t>
  </si>
  <si>
    <t>430503200004054034</t>
  </si>
  <si>
    <t>陈剑</t>
  </si>
  <si>
    <t>430281198605057831</t>
  </si>
  <si>
    <t>王尚</t>
  </si>
  <si>
    <t>430211198909161815</t>
  </si>
  <si>
    <t>付占华</t>
  </si>
  <si>
    <t>430221197312167817</t>
  </si>
  <si>
    <t>合计</t>
  </si>
  <si>
    <t>制表：施银飞       2024-12-3</t>
  </si>
  <si>
    <t>客户确认：</t>
  </si>
  <si>
    <t>综上各项费用合计：</t>
  </si>
  <si>
    <t>叁万壹仟肆佰肆拾伍元叁角贰分</t>
  </si>
  <si>
    <t xml:space="preserve">       请复核，如无误，请汇款至湖南诚展人力资源有限公司</t>
  </si>
  <si>
    <t xml:space="preserve">       开户行：招行株洲车站路支行 账号： 7339 0045 1210 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</si>
</sst>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DBNum2][$-804]General"/>
    <numFmt numFmtId="178" formatCode="0.00_ "/>
    <numFmt numFmtId="179" formatCode="0.00_);[Red]\(0.00\)"/>
    <numFmt numFmtId="180" formatCode="_-&quot;￥&quot;* #,##0.00_-;\-&quot;￥&quot;* #,##0.00_-;_-&quot;￥&quot;* &quot;-&quot;??_-;_-@_-"/>
    <numFmt numFmtId="181" formatCode="0_);[Red]\(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8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179" fontId="2" fillId="0" borderId="2" xfId="0" applyNumberFormat="1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3"/>
  <sheetViews>
    <sheetView tabSelected="1" workbookViewId="0">
      <pane xSplit="2" ySplit="3" topLeftCell="E46" activePane="bottomRight" state="frozen"/>
      <selection/>
      <selection pane="topRight"/>
      <selection pane="bottomLeft"/>
      <selection pane="bottomRight" activeCell="G53" sqref="G53:K53"/>
    </sheetView>
  </sheetViews>
  <sheetFormatPr defaultColWidth="9" defaultRowHeight="14.4"/>
  <cols>
    <col min="1" max="1" width="4.44444444444444" style="1" customWidth="1"/>
    <col min="2" max="2" width="9" style="1"/>
    <col min="3" max="3" width="5.44444444444444" style="1" customWidth="1"/>
    <col min="4" max="4" width="11" style="1" customWidth="1"/>
    <col min="5" max="5" width="12.3333333333333" style="1" customWidth="1"/>
    <col min="6" max="6" width="23.7777777777778" style="1" customWidth="1"/>
    <col min="7" max="9" width="9" style="1"/>
    <col min="10" max="10" width="7.11111111111111" style="1" customWidth="1"/>
    <col min="11" max="11" width="9.66666666666667" style="1"/>
    <col min="12" max="14" width="9" style="1"/>
    <col min="15" max="15" width="6" style="1" customWidth="1"/>
    <col min="16" max="16" width="9.66666666666667" style="1"/>
    <col min="17" max="17" width="7.77777777777778" style="1" customWidth="1"/>
    <col min="18" max="18" width="7.55555555555556" style="1" customWidth="1"/>
    <col min="19" max="19" width="8.22222222222222" style="1" customWidth="1"/>
    <col min="20" max="20" width="7.11111111111111" style="1" customWidth="1"/>
    <col min="21" max="21" width="9" style="1"/>
    <col min="22" max="22" width="9.66666666666667" style="1"/>
    <col min="23" max="23" width="9" style="1"/>
    <col min="24" max="24" width="11" style="1" customWidth="1"/>
    <col min="25" max="16384" width="9" style="1"/>
  </cols>
  <sheetData>
    <row r="1" ht="22.2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6"/>
      <c r="J2" s="28"/>
      <c r="K2" s="5" t="s">
        <v>8</v>
      </c>
      <c r="L2" s="6"/>
      <c r="M2" s="6"/>
      <c r="N2" s="6"/>
      <c r="O2" s="29" t="s">
        <v>9</v>
      </c>
      <c r="P2" s="30" t="s">
        <v>10</v>
      </c>
      <c r="Q2" s="43" t="s">
        <v>11</v>
      </c>
      <c r="R2" s="44"/>
      <c r="S2" s="44"/>
      <c r="T2" s="3" t="s">
        <v>12</v>
      </c>
      <c r="U2" s="3" t="s">
        <v>13</v>
      </c>
      <c r="V2" s="45" t="s">
        <v>14</v>
      </c>
      <c r="W2" s="46" t="s">
        <v>15</v>
      </c>
      <c r="X2" s="30" t="s">
        <v>16</v>
      </c>
    </row>
    <row r="3" ht="24" spans="1:24">
      <c r="A3" s="3"/>
      <c r="B3" s="3"/>
      <c r="C3" s="7"/>
      <c r="D3" s="7"/>
      <c r="E3" s="7"/>
      <c r="F3" s="7"/>
      <c r="G3" s="3" t="s">
        <v>17</v>
      </c>
      <c r="H3" s="3" t="s">
        <v>18</v>
      </c>
      <c r="I3" s="3" t="s">
        <v>19</v>
      </c>
      <c r="J3" s="3" t="s">
        <v>20</v>
      </c>
      <c r="K3" s="7" t="s">
        <v>21</v>
      </c>
      <c r="L3" s="7" t="s">
        <v>22</v>
      </c>
      <c r="M3" s="7" t="s">
        <v>23</v>
      </c>
      <c r="N3" s="31" t="s">
        <v>24</v>
      </c>
      <c r="O3" s="32"/>
      <c r="P3" s="30"/>
      <c r="Q3" s="45" t="s">
        <v>25</v>
      </c>
      <c r="R3" s="45" t="s">
        <v>26</v>
      </c>
      <c r="S3" s="47" t="s">
        <v>27</v>
      </c>
      <c r="T3" s="3"/>
      <c r="U3" s="3"/>
      <c r="V3" s="45"/>
      <c r="W3" s="46"/>
      <c r="X3" s="30"/>
    </row>
    <row r="4" spans="1:24">
      <c r="A4" s="8">
        <v>1</v>
      </c>
      <c r="B4" s="8" t="s">
        <v>28</v>
      </c>
      <c r="C4" s="9" t="str">
        <f t="shared" ref="C4:C13" si="0">IF(MOD(MID(F4,17,1),2)=0,"女","男")</f>
        <v>男</v>
      </c>
      <c r="D4" s="9">
        <v>45540</v>
      </c>
      <c r="E4" s="8"/>
      <c r="F4" s="51" t="s">
        <v>29</v>
      </c>
      <c r="G4" s="10"/>
      <c r="H4" s="10"/>
      <c r="I4" s="10"/>
      <c r="J4" s="10"/>
      <c r="K4" s="33"/>
      <c r="L4" s="33"/>
      <c r="M4" s="33"/>
      <c r="N4" s="33"/>
      <c r="O4" s="8">
        <v>360</v>
      </c>
      <c r="P4" s="8">
        <f>K4+L4+M4+N4+O4</f>
        <v>360</v>
      </c>
      <c r="Q4" s="8"/>
      <c r="R4" s="8"/>
      <c r="S4" s="8"/>
      <c r="T4" s="8"/>
      <c r="U4" s="8">
        <f>Q4+R4+S4+T4</f>
        <v>0</v>
      </c>
      <c r="V4" s="8">
        <f>P4+U4</f>
        <v>360</v>
      </c>
      <c r="W4" s="8">
        <v>300</v>
      </c>
      <c r="X4" s="8">
        <f>P4+W4</f>
        <v>660</v>
      </c>
    </row>
    <row r="5" spans="1:24">
      <c r="A5" s="8">
        <v>2</v>
      </c>
      <c r="B5" s="8" t="s">
        <v>30</v>
      </c>
      <c r="C5" s="9" t="str">
        <f t="shared" si="0"/>
        <v>男</v>
      </c>
      <c r="D5" s="9">
        <v>45575</v>
      </c>
      <c r="E5" s="8"/>
      <c r="F5" s="8" t="s">
        <v>31</v>
      </c>
      <c r="G5" s="10">
        <v>4027</v>
      </c>
      <c r="H5" s="10">
        <v>4027</v>
      </c>
      <c r="I5" s="10">
        <v>4027</v>
      </c>
      <c r="J5" s="10">
        <v>4027</v>
      </c>
      <c r="K5" s="33">
        <f>644.32*2</f>
        <v>1288.64</v>
      </c>
      <c r="L5" s="33">
        <f>28.19*2</f>
        <v>56.38</v>
      </c>
      <c r="M5" s="33">
        <f>350.35*2</f>
        <v>700.7</v>
      </c>
      <c r="N5" s="33">
        <f>45.1*2</f>
        <v>90.2</v>
      </c>
      <c r="O5" s="8"/>
      <c r="P5" s="8">
        <f>K5+L5+M5+N5+O5</f>
        <v>2135.92</v>
      </c>
      <c r="Q5" s="33">
        <f>322.16*2</f>
        <v>644.32</v>
      </c>
      <c r="R5" s="33">
        <f>12.08*2</f>
        <v>24.16</v>
      </c>
      <c r="S5" s="33">
        <f>80.54*2</f>
        <v>161.08</v>
      </c>
      <c r="T5" s="33">
        <f>15*2</f>
        <v>30</v>
      </c>
      <c r="U5" s="8">
        <f>Q5+R5+S5+T5</f>
        <v>859.56</v>
      </c>
      <c r="V5" s="8">
        <f>P5+U5</f>
        <v>2995.48</v>
      </c>
      <c r="W5" s="8">
        <v>150</v>
      </c>
      <c r="X5" s="8">
        <f>P5+W5</f>
        <v>2285.92</v>
      </c>
    </row>
    <row r="6" spans="1:24">
      <c r="A6" s="8">
        <v>3</v>
      </c>
      <c r="B6" s="10" t="s">
        <v>32</v>
      </c>
      <c r="C6" s="9" t="str">
        <f t="shared" si="0"/>
        <v>男</v>
      </c>
      <c r="D6" s="11">
        <v>45580</v>
      </c>
      <c r="E6" s="12" t="s">
        <v>33</v>
      </c>
      <c r="F6" s="51" t="s">
        <v>34</v>
      </c>
      <c r="G6" s="10">
        <v>4027</v>
      </c>
      <c r="H6" s="10">
        <v>4027</v>
      </c>
      <c r="I6" s="10">
        <v>4027</v>
      </c>
      <c r="J6" s="10">
        <v>4027</v>
      </c>
      <c r="K6" s="33">
        <v>644.32</v>
      </c>
      <c r="L6" s="33">
        <v>28.19</v>
      </c>
      <c r="M6" s="33">
        <v>350.35</v>
      </c>
      <c r="N6" s="33">
        <v>45.1</v>
      </c>
      <c r="O6" s="8"/>
      <c r="P6" s="8">
        <f>K6+L6+M6+N6+O6</f>
        <v>1067.96</v>
      </c>
      <c r="Q6" s="33">
        <v>322.16</v>
      </c>
      <c r="R6" s="33">
        <v>12.08</v>
      </c>
      <c r="S6" s="33">
        <v>80.54</v>
      </c>
      <c r="T6" s="33">
        <v>15</v>
      </c>
      <c r="U6" s="8">
        <f>Q6+R6+S6+T6</f>
        <v>429.78</v>
      </c>
      <c r="V6" s="8">
        <f>P6+U6</f>
        <v>1497.74</v>
      </c>
      <c r="W6" s="8">
        <v>150</v>
      </c>
      <c r="X6" s="8">
        <f>P6+W6</f>
        <v>1217.96</v>
      </c>
    </row>
    <row r="7" spans="1:24">
      <c r="A7" s="8">
        <v>4</v>
      </c>
      <c r="B7" s="8" t="s">
        <v>35</v>
      </c>
      <c r="C7" s="9" t="str">
        <f t="shared" si="0"/>
        <v>男</v>
      </c>
      <c r="D7" s="11">
        <v>45590</v>
      </c>
      <c r="E7" s="12" t="s">
        <v>36</v>
      </c>
      <c r="F7" s="51" t="s">
        <v>37</v>
      </c>
      <c r="G7" s="10"/>
      <c r="H7" s="10"/>
      <c r="I7" s="10"/>
      <c r="J7" s="10"/>
      <c r="K7" s="33"/>
      <c r="L7" s="33"/>
      <c r="M7" s="33"/>
      <c r="N7" s="33"/>
      <c r="O7" s="8">
        <v>180</v>
      </c>
      <c r="P7" s="8">
        <f>K7+L7+M7+N7+O7</f>
        <v>180</v>
      </c>
      <c r="Q7" s="33"/>
      <c r="R7" s="33"/>
      <c r="S7" s="33"/>
      <c r="T7" s="33"/>
      <c r="U7" s="33"/>
      <c r="V7" s="8">
        <f>P7+U7</f>
        <v>180</v>
      </c>
      <c r="W7" s="8">
        <v>150</v>
      </c>
      <c r="X7" s="8">
        <f>P7+W7</f>
        <v>330</v>
      </c>
    </row>
    <row r="8" spans="1:24">
      <c r="A8" s="8">
        <v>5</v>
      </c>
      <c r="B8" s="8" t="s">
        <v>38</v>
      </c>
      <c r="C8" s="9" t="str">
        <f t="shared" si="0"/>
        <v>男</v>
      </c>
      <c r="D8" s="9">
        <v>45591</v>
      </c>
      <c r="E8" s="8"/>
      <c r="F8" s="51" t="s">
        <v>39</v>
      </c>
      <c r="G8" s="10">
        <v>4027</v>
      </c>
      <c r="H8" s="10">
        <v>4027</v>
      </c>
      <c r="I8" s="10">
        <v>4027</v>
      </c>
      <c r="J8" s="10">
        <v>4027</v>
      </c>
      <c r="K8" s="33">
        <v>644.32</v>
      </c>
      <c r="L8" s="33">
        <v>28.19</v>
      </c>
      <c r="M8" s="33">
        <v>350.35</v>
      </c>
      <c r="N8" s="33">
        <v>45.1</v>
      </c>
      <c r="O8" s="8">
        <v>180</v>
      </c>
      <c r="P8" s="8">
        <f>K8+L8+M8+N8+O8</f>
        <v>1247.96</v>
      </c>
      <c r="Q8" s="33">
        <v>322.16</v>
      </c>
      <c r="R8" s="33">
        <v>12.08</v>
      </c>
      <c r="S8" s="33">
        <v>80.54</v>
      </c>
      <c r="T8" s="33">
        <v>15</v>
      </c>
      <c r="U8" s="33">
        <f>Q8+R8+S8+T8</f>
        <v>429.78</v>
      </c>
      <c r="V8" s="8">
        <f>P8+U8</f>
        <v>1677.74</v>
      </c>
      <c r="W8" s="8">
        <v>300</v>
      </c>
      <c r="X8" s="8">
        <f>P8+W8</f>
        <v>1547.96</v>
      </c>
    </row>
    <row r="9" spans="1:24">
      <c r="A9" s="8">
        <v>6</v>
      </c>
      <c r="B9" s="8" t="s">
        <v>40</v>
      </c>
      <c r="C9" s="9" t="str">
        <f t="shared" si="0"/>
        <v>女</v>
      </c>
      <c r="D9" s="9">
        <v>45591</v>
      </c>
      <c r="E9" s="8"/>
      <c r="F9" s="51" t="s">
        <v>41</v>
      </c>
      <c r="G9" s="10">
        <v>4027</v>
      </c>
      <c r="H9" s="10">
        <v>4027</v>
      </c>
      <c r="I9" s="10">
        <v>4027</v>
      </c>
      <c r="J9" s="10">
        <v>4027</v>
      </c>
      <c r="K9" s="33">
        <v>644.32</v>
      </c>
      <c r="L9" s="33">
        <v>28.19</v>
      </c>
      <c r="M9" s="33">
        <v>350.35</v>
      </c>
      <c r="N9" s="33">
        <v>45.1</v>
      </c>
      <c r="O9" s="8">
        <v>180</v>
      </c>
      <c r="P9" s="8">
        <f>K9+L9+M9+N9+O9</f>
        <v>1247.96</v>
      </c>
      <c r="Q9" s="33">
        <v>322.16</v>
      </c>
      <c r="R9" s="33">
        <v>12.08</v>
      </c>
      <c r="S9" s="33">
        <v>80.54</v>
      </c>
      <c r="T9" s="33">
        <v>15</v>
      </c>
      <c r="U9" s="33">
        <f>Q9+R9+S9+T9</f>
        <v>429.78</v>
      </c>
      <c r="V9" s="8">
        <f>P9+U9</f>
        <v>1677.74</v>
      </c>
      <c r="W9" s="8">
        <v>300</v>
      </c>
      <c r="X9" s="8">
        <f>P9+W9</f>
        <v>1547.96</v>
      </c>
    </row>
    <row r="10" spans="1:24">
      <c r="A10" s="8">
        <v>7</v>
      </c>
      <c r="B10" s="8" t="s">
        <v>42</v>
      </c>
      <c r="C10" s="9" t="str">
        <f t="shared" si="0"/>
        <v>男</v>
      </c>
      <c r="D10" s="9">
        <v>45594</v>
      </c>
      <c r="E10" s="8"/>
      <c r="F10" s="51" t="s">
        <v>43</v>
      </c>
      <c r="G10" s="10">
        <v>4027</v>
      </c>
      <c r="H10" s="10">
        <v>4027</v>
      </c>
      <c r="I10" s="10">
        <v>4027</v>
      </c>
      <c r="J10" s="10">
        <v>4027</v>
      </c>
      <c r="K10" s="33">
        <v>644.32</v>
      </c>
      <c r="L10" s="33">
        <v>28.19</v>
      </c>
      <c r="M10" s="33">
        <v>350.35</v>
      </c>
      <c r="N10" s="33">
        <v>45.1</v>
      </c>
      <c r="O10" s="8">
        <v>180</v>
      </c>
      <c r="P10" s="8">
        <f>K10+L10+M10+N10+O10</f>
        <v>1247.96</v>
      </c>
      <c r="Q10" s="33">
        <v>322.16</v>
      </c>
      <c r="R10" s="33">
        <v>12.08</v>
      </c>
      <c r="S10" s="33">
        <v>80.54</v>
      </c>
      <c r="T10" s="33">
        <v>15</v>
      </c>
      <c r="U10" s="33">
        <f>Q10+R10+S10+T10</f>
        <v>429.78</v>
      </c>
      <c r="V10" s="8">
        <f>P10+U10</f>
        <v>1677.74</v>
      </c>
      <c r="W10" s="8">
        <v>300</v>
      </c>
      <c r="X10" s="8">
        <f>P10+W10</f>
        <v>1547.96</v>
      </c>
    </row>
    <row r="11" spans="1:24">
      <c r="A11" s="8">
        <v>8</v>
      </c>
      <c r="B11" s="10" t="s">
        <v>44</v>
      </c>
      <c r="C11" s="9" t="str">
        <f t="shared" si="0"/>
        <v>男</v>
      </c>
      <c r="D11" s="11">
        <v>45595</v>
      </c>
      <c r="E11" s="12" t="s">
        <v>45</v>
      </c>
      <c r="F11" s="51" t="s">
        <v>46</v>
      </c>
      <c r="G11" s="10"/>
      <c r="H11" s="10"/>
      <c r="I11" s="10"/>
      <c r="J11" s="10"/>
      <c r="K11" s="33"/>
      <c r="L11" s="33"/>
      <c r="M11" s="33"/>
      <c r="N11" s="33"/>
      <c r="O11" s="8">
        <v>180</v>
      </c>
      <c r="P11" s="8">
        <f>K11+L11+M11+N11+O11</f>
        <v>180</v>
      </c>
      <c r="Q11" s="33"/>
      <c r="R11" s="33"/>
      <c r="S11" s="33"/>
      <c r="T11" s="33"/>
      <c r="U11" s="33"/>
      <c r="V11" s="8">
        <f>P11+U11</f>
        <v>180</v>
      </c>
      <c r="W11" s="8">
        <v>150</v>
      </c>
      <c r="X11" s="8">
        <f>P11+W11</f>
        <v>330</v>
      </c>
    </row>
    <row r="12" spans="1:24">
      <c r="A12" s="8">
        <v>9</v>
      </c>
      <c r="B12" s="8" t="s">
        <v>47</v>
      </c>
      <c r="C12" s="9" t="str">
        <f t="shared" si="0"/>
        <v>男</v>
      </c>
      <c r="D12" s="9">
        <v>45597</v>
      </c>
      <c r="E12" s="9">
        <v>45626</v>
      </c>
      <c r="F12" s="51" t="s">
        <v>48</v>
      </c>
      <c r="G12" s="10">
        <v>4027</v>
      </c>
      <c r="H12" s="10">
        <v>4027</v>
      </c>
      <c r="I12" s="10">
        <v>4027</v>
      </c>
      <c r="J12" s="10">
        <v>4027</v>
      </c>
      <c r="K12" s="33">
        <v>644.32</v>
      </c>
      <c r="L12" s="33">
        <v>28.19</v>
      </c>
      <c r="M12" s="33">
        <v>350.35</v>
      </c>
      <c r="N12" s="33">
        <v>45.1</v>
      </c>
      <c r="O12" s="8"/>
      <c r="P12" s="8">
        <f>K12+L12+M12+N12+O12</f>
        <v>1067.96</v>
      </c>
      <c r="Q12" s="33">
        <v>322.16</v>
      </c>
      <c r="R12" s="33">
        <v>12.08</v>
      </c>
      <c r="S12" s="33">
        <v>80.54</v>
      </c>
      <c r="T12" s="33">
        <v>15</v>
      </c>
      <c r="U12" s="33">
        <f>Q12+R12+S12+T12</f>
        <v>429.78</v>
      </c>
      <c r="V12" s="8">
        <f>P12+U12</f>
        <v>1497.74</v>
      </c>
      <c r="W12" s="8">
        <v>150</v>
      </c>
      <c r="X12" s="8">
        <f>P12+W12</f>
        <v>1217.96</v>
      </c>
    </row>
    <row r="13" spans="1:24">
      <c r="A13" s="8">
        <v>10</v>
      </c>
      <c r="B13" s="8" t="s">
        <v>49</v>
      </c>
      <c r="C13" s="9" t="str">
        <f t="shared" si="0"/>
        <v>男</v>
      </c>
      <c r="D13" s="9">
        <v>45597</v>
      </c>
      <c r="E13" s="8"/>
      <c r="F13" s="51" t="s">
        <v>50</v>
      </c>
      <c r="G13" s="10">
        <v>4027</v>
      </c>
      <c r="H13" s="10">
        <v>4027</v>
      </c>
      <c r="I13" s="10">
        <v>4027</v>
      </c>
      <c r="J13" s="10">
        <v>4027</v>
      </c>
      <c r="K13" s="33">
        <v>644.32</v>
      </c>
      <c r="L13" s="33">
        <v>28.19</v>
      </c>
      <c r="M13" s="33">
        <v>350.35</v>
      </c>
      <c r="N13" s="33">
        <v>45.1</v>
      </c>
      <c r="O13" s="8"/>
      <c r="P13" s="8">
        <f>K13+L13+M13+N13+O13</f>
        <v>1067.96</v>
      </c>
      <c r="Q13" s="33">
        <v>322.16</v>
      </c>
      <c r="R13" s="33">
        <v>12.08</v>
      </c>
      <c r="S13" s="33">
        <v>80.54</v>
      </c>
      <c r="T13" s="33">
        <v>15</v>
      </c>
      <c r="U13" s="33">
        <f>Q13+R13+S13+T13</f>
        <v>429.78</v>
      </c>
      <c r="V13" s="8">
        <f>P13+U13</f>
        <v>1497.74</v>
      </c>
      <c r="W13" s="8">
        <v>150</v>
      </c>
      <c r="X13" s="8">
        <f>P13+W13</f>
        <v>1217.96</v>
      </c>
    </row>
    <row r="14" spans="1:24">
      <c r="A14" s="8">
        <v>11</v>
      </c>
      <c r="B14" s="8" t="s">
        <v>51</v>
      </c>
      <c r="C14" s="9" t="str">
        <f t="shared" ref="C14:C48" si="1">IF(MOD(MID(F14,17,1),2)=0,"女","男")</f>
        <v>男</v>
      </c>
      <c r="D14" s="9">
        <v>45602</v>
      </c>
      <c r="E14" s="8"/>
      <c r="F14" s="51" t="s">
        <v>52</v>
      </c>
      <c r="G14" s="10">
        <v>4027</v>
      </c>
      <c r="H14" s="10">
        <v>4027</v>
      </c>
      <c r="I14" s="10">
        <v>4027</v>
      </c>
      <c r="J14" s="10">
        <v>4027</v>
      </c>
      <c r="K14" s="33">
        <v>644.32</v>
      </c>
      <c r="L14" s="33">
        <v>28.19</v>
      </c>
      <c r="M14" s="33">
        <v>350.35</v>
      </c>
      <c r="N14" s="33">
        <v>45.1</v>
      </c>
      <c r="O14" s="8"/>
      <c r="P14" s="8">
        <f t="shared" ref="P14:P48" si="2">K14+L14+M14+N14+O14</f>
        <v>1067.96</v>
      </c>
      <c r="Q14" s="33">
        <v>322.16</v>
      </c>
      <c r="R14" s="33">
        <v>12.08</v>
      </c>
      <c r="S14" s="33">
        <v>80.54</v>
      </c>
      <c r="T14" s="33">
        <v>15</v>
      </c>
      <c r="U14" s="33">
        <f>Q14+R14+S14+T14</f>
        <v>429.78</v>
      </c>
      <c r="V14" s="8">
        <f t="shared" ref="V14:V48" si="3">P14+U14</f>
        <v>1497.74</v>
      </c>
      <c r="W14" s="8">
        <v>150</v>
      </c>
      <c r="X14" s="8">
        <f t="shared" ref="X14:X48" si="4">P14+W14</f>
        <v>1217.96</v>
      </c>
    </row>
    <row r="15" spans="1:24">
      <c r="A15" s="8">
        <v>12</v>
      </c>
      <c r="B15" s="8" t="s">
        <v>53</v>
      </c>
      <c r="C15" s="9" t="str">
        <f t="shared" si="1"/>
        <v>男</v>
      </c>
      <c r="D15" s="9">
        <v>45602</v>
      </c>
      <c r="E15" s="8"/>
      <c r="F15" s="51" t="s">
        <v>54</v>
      </c>
      <c r="G15" s="10">
        <v>4027</v>
      </c>
      <c r="H15" s="10">
        <v>4027</v>
      </c>
      <c r="I15" s="10">
        <v>4027</v>
      </c>
      <c r="J15" s="10">
        <v>4027</v>
      </c>
      <c r="K15" s="33">
        <v>644.32</v>
      </c>
      <c r="L15" s="33">
        <v>28.19</v>
      </c>
      <c r="M15" s="33">
        <v>350.35</v>
      </c>
      <c r="N15" s="33">
        <v>45.1</v>
      </c>
      <c r="O15" s="8"/>
      <c r="P15" s="8">
        <f t="shared" si="2"/>
        <v>1067.96</v>
      </c>
      <c r="Q15" s="33">
        <v>322.16</v>
      </c>
      <c r="R15" s="33">
        <v>12.08</v>
      </c>
      <c r="S15" s="33">
        <v>80.54</v>
      </c>
      <c r="T15" s="33">
        <v>15</v>
      </c>
      <c r="U15" s="33">
        <f>Q15+R15+S15+T15</f>
        <v>429.78</v>
      </c>
      <c r="V15" s="8">
        <f t="shared" si="3"/>
        <v>1497.74</v>
      </c>
      <c r="W15" s="8">
        <v>150</v>
      </c>
      <c r="X15" s="8">
        <f t="shared" si="4"/>
        <v>1217.96</v>
      </c>
    </row>
    <row r="16" spans="1:24">
      <c r="A16" s="8">
        <v>13</v>
      </c>
      <c r="B16" s="8" t="s">
        <v>55</v>
      </c>
      <c r="C16" s="9" t="str">
        <f t="shared" si="1"/>
        <v>男</v>
      </c>
      <c r="D16" s="9">
        <v>45608</v>
      </c>
      <c r="E16" s="8"/>
      <c r="F16" s="51" t="s">
        <v>56</v>
      </c>
      <c r="G16" s="10">
        <v>4027</v>
      </c>
      <c r="H16" s="10">
        <v>4027</v>
      </c>
      <c r="I16" s="10">
        <v>4027</v>
      </c>
      <c r="J16" s="10">
        <v>4027</v>
      </c>
      <c r="K16" s="33">
        <v>644.32</v>
      </c>
      <c r="L16" s="33">
        <v>28.19</v>
      </c>
      <c r="M16" s="33">
        <v>350.35</v>
      </c>
      <c r="N16" s="33">
        <v>45.1</v>
      </c>
      <c r="O16" s="8"/>
      <c r="P16" s="8">
        <f t="shared" si="2"/>
        <v>1067.96</v>
      </c>
      <c r="Q16" s="33">
        <v>322.16</v>
      </c>
      <c r="R16" s="33">
        <v>12.08</v>
      </c>
      <c r="S16" s="33">
        <v>80.54</v>
      </c>
      <c r="T16" s="33">
        <v>15</v>
      </c>
      <c r="U16" s="33">
        <f>Q16+R16+S16+T16</f>
        <v>429.78</v>
      </c>
      <c r="V16" s="8">
        <f t="shared" si="3"/>
        <v>1497.74</v>
      </c>
      <c r="W16" s="8">
        <v>150</v>
      </c>
      <c r="X16" s="8">
        <f t="shared" si="4"/>
        <v>1217.96</v>
      </c>
    </row>
    <row r="17" spans="1:24">
      <c r="A17" s="8">
        <v>14</v>
      </c>
      <c r="B17" s="8" t="s">
        <v>57</v>
      </c>
      <c r="C17" s="9" t="str">
        <f t="shared" si="1"/>
        <v>男</v>
      </c>
      <c r="D17" s="9">
        <v>45608</v>
      </c>
      <c r="E17" s="8"/>
      <c r="F17" s="51" t="s">
        <v>58</v>
      </c>
      <c r="G17" s="10">
        <v>4027</v>
      </c>
      <c r="H17" s="10">
        <v>4027</v>
      </c>
      <c r="I17" s="10">
        <v>4027</v>
      </c>
      <c r="J17" s="10">
        <v>4027</v>
      </c>
      <c r="K17" s="33">
        <v>644.32</v>
      </c>
      <c r="L17" s="33">
        <v>28.19</v>
      </c>
      <c r="M17" s="33">
        <v>350.35</v>
      </c>
      <c r="N17" s="33">
        <v>45.1</v>
      </c>
      <c r="O17" s="8"/>
      <c r="P17" s="8">
        <f t="shared" si="2"/>
        <v>1067.96</v>
      </c>
      <c r="Q17" s="33">
        <v>322.16</v>
      </c>
      <c r="R17" s="33">
        <v>12.08</v>
      </c>
      <c r="S17" s="33">
        <v>80.54</v>
      </c>
      <c r="T17" s="33">
        <v>15</v>
      </c>
      <c r="U17" s="33">
        <f>Q17+R17+S17+T17</f>
        <v>429.78</v>
      </c>
      <c r="V17" s="8">
        <f t="shared" si="3"/>
        <v>1497.74</v>
      </c>
      <c r="W17" s="8">
        <v>150</v>
      </c>
      <c r="X17" s="8">
        <f t="shared" si="4"/>
        <v>1217.96</v>
      </c>
    </row>
    <row r="18" spans="1:24">
      <c r="A18" s="8">
        <v>15</v>
      </c>
      <c r="B18" s="8" t="s">
        <v>59</v>
      </c>
      <c r="C18" s="9" t="str">
        <f t="shared" si="1"/>
        <v>男</v>
      </c>
      <c r="D18" s="9">
        <v>45612</v>
      </c>
      <c r="E18" s="8"/>
      <c r="F18" s="51" t="s">
        <v>60</v>
      </c>
      <c r="G18" s="10">
        <v>4027</v>
      </c>
      <c r="H18" s="10">
        <v>4027</v>
      </c>
      <c r="I18" s="10">
        <v>4027</v>
      </c>
      <c r="J18" s="10">
        <v>4027</v>
      </c>
      <c r="K18" s="33">
        <v>644.32</v>
      </c>
      <c r="L18" s="33">
        <v>28.19</v>
      </c>
      <c r="M18" s="33">
        <v>350.35</v>
      </c>
      <c r="N18" s="33">
        <v>45.1</v>
      </c>
      <c r="O18" s="8"/>
      <c r="P18" s="8">
        <f t="shared" si="2"/>
        <v>1067.96</v>
      </c>
      <c r="Q18" s="33">
        <v>322.16</v>
      </c>
      <c r="R18" s="33">
        <v>12.08</v>
      </c>
      <c r="S18" s="33">
        <v>80.54</v>
      </c>
      <c r="T18" s="33">
        <v>15</v>
      </c>
      <c r="U18" s="33">
        <f>Q18+R18+S18+T18</f>
        <v>429.78</v>
      </c>
      <c r="V18" s="8">
        <f t="shared" si="3"/>
        <v>1497.74</v>
      </c>
      <c r="W18" s="8">
        <v>150</v>
      </c>
      <c r="X18" s="8">
        <f t="shared" si="4"/>
        <v>1217.96</v>
      </c>
    </row>
    <row r="19" spans="1:24">
      <c r="A19" s="8">
        <v>16</v>
      </c>
      <c r="B19" s="8" t="s">
        <v>61</v>
      </c>
      <c r="C19" s="9" t="str">
        <f t="shared" si="1"/>
        <v>男</v>
      </c>
      <c r="D19" s="9">
        <v>45601</v>
      </c>
      <c r="E19" s="9">
        <v>45607</v>
      </c>
      <c r="F19" s="51" t="s">
        <v>62</v>
      </c>
      <c r="G19" s="10"/>
      <c r="H19" s="10"/>
      <c r="I19" s="10"/>
      <c r="J19" s="10"/>
      <c r="K19" s="33"/>
      <c r="L19" s="33"/>
      <c r="M19" s="33"/>
      <c r="N19" s="33"/>
      <c r="O19" s="8">
        <v>180</v>
      </c>
      <c r="P19" s="8">
        <f t="shared" si="2"/>
        <v>180</v>
      </c>
      <c r="Q19" s="33"/>
      <c r="R19" s="33"/>
      <c r="S19" s="33"/>
      <c r="T19" s="33"/>
      <c r="U19" s="33"/>
      <c r="V19" s="8">
        <f t="shared" si="3"/>
        <v>180</v>
      </c>
      <c r="W19" s="8">
        <v>150</v>
      </c>
      <c r="X19" s="8">
        <f t="shared" si="4"/>
        <v>330</v>
      </c>
    </row>
    <row r="20" spans="1:24">
      <c r="A20" s="8">
        <v>17</v>
      </c>
      <c r="B20" s="8" t="s">
        <v>63</v>
      </c>
      <c r="C20" s="9" t="str">
        <f t="shared" si="1"/>
        <v>男</v>
      </c>
      <c r="D20" s="9">
        <v>45601</v>
      </c>
      <c r="E20" s="9">
        <v>45608</v>
      </c>
      <c r="F20" s="51" t="s">
        <v>64</v>
      </c>
      <c r="G20" s="10">
        <v>4027</v>
      </c>
      <c r="H20" s="10">
        <v>4027</v>
      </c>
      <c r="I20" s="10">
        <v>4027</v>
      </c>
      <c r="J20" s="10">
        <v>4027</v>
      </c>
      <c r="K20" s="33">
        <v>644.32</v>
      </c>
      <c r="L20" s="33">
        <v>28.19</v>
      </c>
      <c r="M20" s="33">
        <v>350.35</v>
      </c>
      <c r="N20" s="33">
        <v>45.1</v>
      </c>
      <c r="O20" s="8"/>
      <c r="P20" s="8">
        <f t="shared" si="2"/>
        <v>1067.96</v>
      </c>
      <c r="Q20" s="33">
        <v>322.16</v>
      </c>
      <c r="R20" s="33">
        <v>12.08</v>
      </c>
      <c r="S20" s="33">
        <v>80.54</v>
      </c>
      <c r="T20" s="33">
        <v>15</v>
      </c>
      <c r="U20" s="33">
        <f t="shared" ref="U19:U24" si="5">Q20+R20+S20+T20</f>
        <v>429.78</v>
      </c>
      <c r="V20" s="8">
        <f t="shared" si="3"/>
        <v>1497.74</v>
      </c>
      <c r="W20" s="8">
        <v>150</v>
      </c>
      <c r="X20" s="8">
        <f t="shared" si="4"/>
        <v>1217.96</v>
      </c>
    </row>
    <row r="21" spans="1:24">
      <c r="A21" s="8">
        <v>18</v>
      </c>
      <c r="B21" s="8" t="s">
        <v>65</v>
      </c>
      <c r="C21" s="9" t="str">
        <f t="shared" si="1"/>
        <v>男</v>
      </c>
      <c r="D21" s="9">
        <v>45601</v>
      </c>
      <c r="E21" s="9">
        <v>45604</v>
      </c>
      <c r="F21" s="51" t="s">
        <v>66</v>
      </c>
      <c r="G21" s="10"/>
      <c r="H21" s="10"/>
      <c r="I21" s="10"/>
      <c r="J21" s="10"/>
      <c r="K21" s="33"/>
      <c r="L21" s="33"/>
      <c r="M21" s="33"/>
      <c r="N21" s="33"/>
      <c r="O21" s="8">
        <v>180</v>
      </c>
      <c r="P21" s="8">
        <f t="shared" si="2"/>
        <v>180</v>
      </c>
      <c r="Q21" s="33"/>
      <c r="R21" s="33"/>
      <c r="S21" s="33"/>
      <c r="T21" s="33"/>
      <c r="U21" s="33"/>
      <c r="V21" s="8">
        <f t="shared" si="3"/>
        <v>180</v>
      </c>
      <c r="W21" s="8">
        <v>150</v>
      </c>
      <c r="X21" s="8">
        <f t="shared" si="4"/>
        <v>330</v>
      </c>
    </row>
    <row r="22" spans="1:24">
      <c r="A22" s="8">
        <v>19</v>
      </c>
      <c r="B22" s="8" t="s">
        <v>67</v>
      </c>
      <c r="C22" s="9" t="str">
        <f t="shared" si="1"/>
        <v>男</v>
      </c>
      <c r="D22" s="9">
        <v>45598</v>
      </c>
      <c r="E22" s="9">
        <v>45611</v>
      </c>
      <c r="F22" s="51" t="s">
        <v>68</v>
      </c>
      <c r="G22" s="10">
        <v>4027</v>
      </c>
      <c r="H22" s="10">
        <v>4027</v>
      </c>
      <c r="I22" s="10">
        <v>4027</v>
      </c>
      <c r="J22" s="10">
        <v>4027</v>
      </c>
      <c r="K22" s="33">
        <v>644.32</v>
      </c>
      <c r="L22" s="33">
        <v>28.19</v>
      </c>
      <c r="M22" s="33">
        <v>350.35</v>
      </c>
      <c r="N22" s="33">
        <v>45.1</v>
      </c>
      <c r="O22" s="8"/>
      <c r="P22" s="8">
        <f t="shared" si="2"/>
        <v>1067.96</v>
      </c>
      <c r="Q22" s="33">
        <v>322.16</v>
      </c>
      <c r="R22" s="33">
        <v>12.08</v>
      </c>
      <c r="S22" s="33">
        <v>80.54</v>
      </c>
      <c r="T22" s="33">
        <v>15</v>
      </c>
      <c r="U22" s="33">
        <f t="shared" si="5"/>
        <v>429.78</v>
      </c>
      <c r="V22" s="8">
        <f t="shared" si="3"/>
        <v>1497.74</v>
      </c>
      <c r="W22" s="8">
        <v>150</v>
      </c>
      <c r="X22" s="8">
        <f t="shared" si="4"/>
        <v>1217.96</v>
      </c>
    </row>
    <row r="23" spans="1:24">
      <c r="A23" s="8">
        <v>20</v>
      </c>
      <c r="B23" s="8" t="s">
        <v>69</v>
      </c>
      <c r="C23" s="9" t="str">
        <f t="shared" si="1"/>
        <v>男</v>
      </c>
      <c r="D23" s="9">
        <v>45598</v>
      </c>
      <c r="E23" s="9">
        <v>45611</v>
      </c>
      <c r="F23" s="51" t="s">
        <v>70</v>
      </c>
      <c r="G23" s="10">
        <v>4027</v>
      </c>
      <c r="H23" s="10">
        <v>4027</v>
      </c>
      <c r="I23" s="10">
        <v>4027</v>
      </c>
      <c r="J23" s="10">
        <v>4027</v>
      </c>
      <c r="K23" s="33">
        <v>644.32</v>
      </c>
      <c r="L23" s="33">
        <v>28.19</v>
      </c>
      <c r="M23" s="33">
        <v>350.35</v>
      </c>
      <c r="N23" s="33">
        <v>45.1</v>
      </c>
      <c r="O23" s="8"/>
      <c r="P23" s="8">
        <f t="shared" si="2"/>
        <v>1067.96</v>
      </c>
      <c r="Q23" s="33">
        <v>322.16</v>
      </c>
      <c r="R23" s="33">
        <v>12.08</v>
      </c>
      <c r="S23" s="33">
        <v>80.54</v>
      </c>
      <c r="T23" s="33">
        <v>15</v>
      </c>
      <c r="U23" s="33">
        <f t="shared" si="5"/>
        <v>429.78</v>
      </c>
      <c r="V23" s="8">
        <f t="shared" si="3"/>
        <v>1497.74</v>
      </c>
      <c r="W23" s="8">
        <v>150</v>
      </c>
      <c r="X23" s="8">
        <f t="shared" si="4"/>
        <v>1217.96</v>
      </c>
    </row>
    <row r="24" spans="1:24">
      <c r="A24" s="8">
        <v>21</v>
      </c>
      <c r="B24" s="8" t="s">
        <v>71</v>
      </c>
      <c r="C24" s="9" t="str">
        <f t="shared" si="1"/>
        <v>男</v>
      </c>
      <c r="D24" s="9">
        <v>45597</v>
      </c>
      <c r="E24" s="9">
        <v>45614</v>
      </c>
      <c r="F24" s="51" t="s">
        <v>72</v>
      </c>
      <c r="G24" s="10">
        <v>4027</v>
      </c>
      <c r="H24" s="10">
        <v>4027</v>
      </c>
      <c r="I24" s="10">
        <v>4027</v>
      </c>
      <c r="J24" s="10">
        <v>4027</v>
      </c>
      <c r="K24" s="33">
        <v>644.32</v>
      </c>
      <c r="L24" s="33">
        <v>28.19</v>
      </c>
      <c r="M24" s="33">
        <v>350.35</v>
      </c>
      <c r="N24" s="33">
        <v>45.1</v>
      </c>
      <c r="O24" s="8"/>
      <c r="P24" s="8">
        <f t="shared" si="2"/>
        <v>1067.96</v>
      </c>
      <c r="Q24" s="33">
        <v>322.16</v>
      </c>
      <c r="R24" s="33">
        <v>12.08</v>
      </c>
      <c r="S24" s="33">
        <v>80.54</v>
      </c>
      <c r="T24" s="33">
        <v>15</v>
      </c>
      <c r="U24" s="33">
        <f t="shared" si="5"/>
        <v>429.78</v>
      </c>
      <c r="V24" s="8">
        <f t="shared" si="3"/>
        <v>1497.74</v>
      </c>
      <c r="W24" s="8">
        <v>150</v>
      </c>
      <c r="X24" s="8">
        <f t="shared" si="4"/>
        <v>1217.96</v>
      </c>
    </row>
    <row r="25" spans="1:24">
      <c r="A25" s="8">
        <v>22</v>
      </c>
      <c r="B25" s="8" t="s">
        <v>73</v>
      </c>
      <c r="C25" s="9" t="str">
        <f t="shared" si="1"/>
        <v>男</v>
      </c>
      <c r="D25" s="9">
        <v>45617</v>
      </c>
      <c r="E25" s="8"/>
      <c r="F25" s="51" t="s">
        <v>74</v>
      </c>
      <c r="G25" s="8"/>
      <c r="H25" s="8"/>
      <c r="I25" s="8"/>
      <c r="J25" s="8"/>
      <c r="K25" s="8"/>
      <c r="L25" s="8"/>
      <c r="M25" s="8"/>
      <c r="N25" s="8"/>
      <c r="O25" s="8">
        <v>180</v>
      </c>
      <c r="P25" s="8">
        <f t="shared" si="2"/>
        <v>180</v>
      </c>
      <c r="Q25" s="8"/>
      <c r="R25" s="8"/>
      <c r="S25" s="8"/>
      <c r="T25" s="8"/>
      <c r="U25" s="8"/>
      <c r="V25" s="8">
        <f t="shared" si="3"/>
        <v>180</v>
      </c>
      <c r="W25" s="8">
        <v>150</v>
      </c>
      <c r="X25" s="8">
        <f t="shared" si="4"/>
        <v>330</v>
      </c>
    </row>
    <row r="26" spans="1:24">
      <c r="A26" s="8">
        <v>23</v>
      </c>
      <c r="B26" s="8" t="s">
        <v>75</v>
      </c>
      <c r="C26" s="9" t="str">
        <f t="shared" si="1"/>
        <v>男</v>
      </c>
      <c r="D26" s="9">
        <v>45618</v>
      </c>
      <c r="E26" s="8"/>
      <c r="F26" s="51" t="s">
        <v>76</v>
      </c>
      <c r="G26" s="8"/>
      <c r="H26" s="8"/>
      <c r="I26" s="8"/>
      <c r="J26" s="8"/>
      <c r="K26" s="8"/>
      <c r="L26" s="8"/>
      <c r="M26" s="8"/>
      <c r="N26" s="8"/>
      <c r="O26" s="8">
        <v>180</v>
      </c>
      <c r="P26" s="8">
        <f t="shared" si="2"/>
        <v>180</v>
      </c>
      <c r="Q26" s="8"/>
      <c r="R26" s="8"/>
      <c r="S26" s="8"/>
      <c r="T26" s="8"/>
      <c r="U26" s="8"/>
      <c r="V26" s="8">
        <f t="shared" si="3"/>
        <v>180</v>
      </c>
      <c r="W26" s="8">
        <v>150</v>
      </c>
      <c r="X26" s="8">
        <f t="shared" si="4"/>
        <v>330</v>
      </c>
    </row>
    <row r="27" spans="1:24">
      <c r="A27" s="8">
        <v>24</v>
      </c>
      <c r="B27" s="8" t="s">
        <v>77</v>
      </c>
      <c r="C27" s="9" t="str">
        <f t="shared" si="1"/>
        <v>男</v>
      </c>
      <c r="D27" s="9">
        <v>45618</v>
      </c>
      <c r="E27" s="8"/>
      <c r="F27" s="51" t="s">
        <v>78</v>
      </c>
      <c r="G27" s="8"/>
      <c r="H27" s="8"/>
      <c r="I27" s="8"/>
      <c r="J27" s="8"/>
      <c r="K27" s="8"/>
      <c r="L27" s="8"/>
      <c r="M27" s="8"/>
      <c r="N27" s="8"/>
      <c r="O27" s="8">
        <v>180</v>
      </c>
      <c r="P27" s="8">
        <f t="shared" si="2"/>
        <v>180</v>
      </c>
      <c r="Q27" s="8"/>
      <c r="R27" s="8"/>
      <c r="S27" s="8"/>
      <c r="T27" s="8"/>
      <c r="U27" s="8"/>
      <c r="V27" s="8">
        <f t="shared" si="3"/>
        <v>180</v>
      </c>
      <c r="W27" s="8">
        <v>150</v>
      </c>
      <c r="X27" s="8">
        <f t="shared" si="4"/>
        <v>330</v>
      </c>
    </row>
    <row r="28" spans="1:24">
      <c r="A28" s="8">
        <v>25</v>
      </c>
      <c r="B28" s="8" t="s">
        <v>79</v>
      </c>
      <c r="C28" s="9" t="str">
        <f t="shared" si="1"/>
        <v>男</v>
      </c>
      <c r="D28" s="9">
        <v>45619</v>
      </c>
      <c r="E28" s="8"/>
      <c r="F28" s="51" t="s">
        <v>80</v>
      </c>
      <c r="G28" s="8"/>
      <c r="H28" s="8"/>
      <c r="I28" s="8"/>
      <c r="J28" s="8"/>
      <c r="K28" s="8"/>
      <c r="L28" s="8"/>
      <c r="M28" s="8"/>
      <c r="N28" s="8"/>
      <c r="O28" s="8">
        <v>180</v>
      </c>
      <c r="P28" s="8">
        <f t="shared" si="2"/>
        <v>180</v>
      </c>
      <c r="Q28" s="8"/>
      <c r="R28" s="8"/>
      <c r="S28" s="8"/>
      <c r="T28" s="8"/>
      <c r="U28" s="8"/>
      <c r="V28" s="8">
        <f t="shared" si="3"/>
        <v>180</v>
      </c>
      <c r="W28" s="8">
        <v>150</v>
      </c>
      <c r="X28" s="8">
        <f t="shared" si="4"/>
        <v>330</v>
      </c>
    </row>
    <row r="29" spans="1:24">
      <c r="A29" s="8">
        <v>26</v>
      </c>
      <c r="B29" s="8" t="s">
        <v>81</v>
      </c>
      <c r="C29" s="9" t="str">
        <f t="shared" si="1"/>
        <v>男</v>
      </c>
      <c r="D29" s="9">
        <v>45619</v>
      </c>
      <c r="E29" s="8"/>
      <c r="F29" s="51" t="s">
        <v>82</v>
      </c>
      <c r="G29" s="8"/>
      <c r="H29" s="8"/>
      <c r="I29" s="8"/>
      <c r="J29" s="8"/>
      <c r="K29" s="8"/>
      <c r="L29" s="8"/>
      <c r="M29" s="8"/>
      <c r="N29" s="8"/>
      <c r="O29" s="8">
        <v>180</v>
      </c>
      <c r="P29" s="8">
        <f t="shared" si="2"/>
        <v>180</v>
      </c>
      <c r="Q29" s="8"/>
      <c r="R29" s="8"/>
      <c r="S29" s="8"/>
      <c r="T29" s="8"/>
      <c r="U29" s="8"/>
      <c r="V29" s="8">
        <f t="shared" si="3"/>
        <v>180</v>
      </c>
      <c r="W29" s="8">
        <v>150</v>
      </c>
      <c r="X29" s="8">
        <f t="shared" si="4"/>
        <v>330</v>
      </c>
    </row>
    <row r="30" spans="1:24">
      <c r="A30" s="8">
        <v>27</v>
      </c>
      <c r="B30" s="8" t="s">
        <v>83</v>
      </c>
      <c r="C30" s="9" t="str">
        <f t="shared" si="1"/>
        <v>男</v>
      </c>
      <c r="D30" s="9">
        <v>45620</v>
      </c>
      <c r="E30" s="8"/>
      <c r="F30" s="51" t="s">
        <v>84</v>
      </c>
      <c r="G30" s="8"/>
      <c r="H30" s="8"/>
      <c r="I30" s="8"/>
      <c r="J30" s="8"/>
      <c r="K30" s="8"/>
      <c r="L30" s="8"/>
      <c r="M30" s="8"/>
      <c r="N30" s="8"/>
      <c r="O30" s="8">
        <v>180</v>
      </c>
      <c r="P30" s="8">
        <f t="shared" si="2"/>
        <v>180</v>
      </c>
      <c r="Q30" s="8"/>
      <c r="R30" s="8"/>
      <c r="S30" s="8"/>
      <c r="T30" s="8"/>
      <c r="U30" s="8"/>
      <c r="V30" s="8">
        <f t="shared" si="3"/>
        <v>180</v>
      </c>
      <c r="W30" s="8">
        <v>150</v>
      </c>
      <c r="X30" s="8">
        <f t="shared" si="4"/>
        <v>330</v>
      </c>
    </row>
    <row r="31" spans="1:24">
      <c r="A31" s="8">
        <v>28</v>
      </c>
      <c r="B31" s="8" t="s">
        <v>85</v>
      </c>
      <c r="C31" s="9" t="str">
        <f t="shared" si="1"/>
        <v>男</v>
      </c>
      <c r="D31" s="9">
        <v>45620</v>
      </c>
      <c r="E31" s="8"/>
      <c r="F31" s="51" t="s">
        <v>86</v>
      </c>
      <c r="G31" s="8"/>
      <c r="H31" s="8"/>
      <c r="I31" s="8"/>
      <c r="J31" s="8"/>
      <c r="K31" s="8"/>
      <c r="L31" s="8"/>
      <c r="M31" s="8"/>
      <c r="N31" s="8"/>
      <c r="O31" s="8">
        <v>180</v>
      </c>
      <c r="P31" s="8">
        <f t="shared" si="2"/>
        <v>180</v>
      </c>
      <c r="Q31" s="8"/>
      <c r="R31" s="8"/>
      <c r="S31" s="8"/>
      <c r="T31" s="8"/>
      <c r="U31" s="8"/>
      <c r="V31" s="8">
        <f t="shared" si="3"/>
        <v>180</v>
      </c>
      <c r="W31" s="8">
        <v>150</v>
      </c>
      <c r="X31" s="8">
        <f t="shared" si="4"/>
        <v>330</v>
      </c>
    </row>
    <row r="32" spans="1:24">
      <c r="A32" s="8">
        <v>29</v>
      </c>
      <c r="B32" s="8" t="s">
        <v>87</v>
      </c>
      <c r="C32" s="9" t="str">
        <f t="shared" si="1"/>
        <v>男</v>
      </c>
      <c r="D32" s="9">
        <v>45621</v>
      </c>
      <c r="E32" s="8"/>
      <c r="F32" s="51" t="s">
        <v>88</v>
      </c>
      <c r="G32" s="8"/>
      <c r="H32" s="8"/>
      <c r="I32" s="8"/>
      <c r="J32" s="8"/>
      <c r="K32" s="8"/>
      <c r="L32" s="8"/>
      <c r="M32" s="8"/>
      <c r="N32" s="8"/>
      <c r="O32" s="8">
        <v>180</v>
      </c>
      <c r="P32" s="8">
        <f t="shared" si="2"/>
        <v>180</v>
      </c>
      <c r="Q32" s="8"/>
      <c r="R32" s="8"/>
      <c r="S32" s="8"/>
      <c r="T32" s="8"/>
      <c r="U32" s="8"/>
      <c r="V32" s="8">
        <f t="shared" si="3"/>
        <v>180</v>
      </c>
      <c r="W32" s="8">
        <v>150</v>
      </c>
      <c r="X32" s="8">
        <f t="shared" si="4"/>
        <v>330</v>
      </c>
    </row>
    <row r="33" spans="1:24">
      <c r="A33" s="8">
        <v>30</v>
      </c>
      <c r="B33" s="8" t="s">
        <v>89</v>
      </c>
      <c r="C33" s="9" t="str">
        <f t="shared" si="1"/>
        <v>男</v>
      </c>
      <c r="D33" s="9">
        <v>45621</v>
      </c>
      <c r="E33" s="8"/>
      <c r="F33" s="51" t="s">
        <v>90</v>
      </c>
      <c r="G33" s="8"/>
      <c r="H33" s="8"/>
      <c r="I33" s="8"/>
      <c r="J33" s="8"/>
      <c r="K33" s="8"/>
      <c r="L33" s="8"/>
      <c r="M33" s="8"/>
      <c r="N33" s="8"/>
      <c r="O33" s="8">
        <v>180</v>
      </c>
      <c r="P33" s="8">
        <f t="shared" si="2"/>
        <v>180</v>
      </c>
      <c r="Q33" s="8"/>
      <c r="R33" s="8"/>
      <c r="S33" s="8"/>
      <c r="T33" s="8"/>
      <c r="U33" s="8"/>
      <c r="V33" s="8">
        <f t="shared" si="3"/>
        <v>180</v>
      </c>
      <c r="W33" s="8">
        <v>150</v>
      </c>
      <c r="X33" s="8">
        <f t="shared" si="4"/>
        <v>330</v>
      </c>
    </row>
    <row r="34" spans="1:24">
      <c r="A34" s="8">
        <v>31</v>
      </c>
      <c r="B34" s="8" t="s">
        <v>91</v>
      </c>
      <c r="C34" s="9" t="str">
        <f t="shared" si="1"/>
        <v>男</v>
      </c>
      <c r="D34" s="9">
        <v>45622</v>
      </c>
      <c r="E34" s="8"/>
      <c r="F34" s="51" t="s">
        <v>92</v>
      </c>
      <c r="G34" s="8"/>
      <c r="H34" s="8"/>
      <c r="I34" s="8"/>
      <c r="J34" s="8"/>
      <c r="K34" s="8"/>
      <c r="L34" s="8"/>
      <c r="M34" s="8"/>
      <c r="N34" s="8"/>
      <c r="O34" s="8">
        <v>180</v>
      </c>
      <c r="P34" s="8">
        <f t="shared" si="2"/>
        <v>180</v>
      </c>
      <c r="Q34" s="8"/>
      <c r="R34" s="8"/>
      <c r="S34" s="8"/>
      <c r="T34" s="8"/>
      <c r="U34" s="8"/>
      <c r="V34" s="8">
        <f t="shared" si="3"/>
        <v>180</v>
      </c>
      <c r="W34" s="8">
        <v>150</v>
      </c>
      <c r="X34" s="8">
        <f t="shared" si="4"/>
        <v>330</v>
      </c>
    </row>
    <row r="35" spans="1:24">
      <c r="A35" s="8">
        <v>32</v>
      </c>
      <c r="B35" s="8" t="s">
        <v>93</v>
      </c>
      <c r="C35" s="9" t="str">
        <f t="shared" si="1"/>
        <v>男</v>
      </c>
      <c r="D35" s="9">
        <v>45622</v>
      </c>
      <c r="E35" s="8"/>
      <c r="F35" s="51" t="s">
        <v>94</v>
      </c>
      <c r="G35" s="8"/>
      <c r="H35" s="8"/>
      <c r="I35" s="8"/>
      <c r="J35" s="8"/>
      <c r="K35" s="8"/>
      <c r="L35" s="8"/>
      <c r="M35" s="8"/>
      <c r="N35" s="8"/>
      <c r="O35" s="8">
        <v>180</v>
      </c>
      <c r="P35" s="8">
        <f t="shared" si="2"/>
        <v>180</v>
      </c>
      <c r="Q35" s="8"/>
      <c r="R35" s="8"/>
      <c r="S35" s="8"/>
      <c r="T35" s="8"/>
      <c r="U35" s="8"/>
      <c r="V35" s="8">
        <f t="shared" si="3"/>
        <v>180</v>
      </c>
      <c r="W35" s="8">
        <v>150</v>
      </c>
      <c r="X35" s="8">
        <f t="shared" si="4"/>
        <v>330</v>
      </c>
    </row>
    <row r="36" spans="1:24">
      <c r="A36" s="8">
        <v>33</v>
      </c>
      <c r="B36" s="8" t="s">
        <v>95</v>
      </c>
      <c r="C36" s="9" t="str">
        <f t="shared" si="1"/>
        <v>男</v>
      </c>
      <c r="D36" s="9">
        <v>45622</v>
      </c>
      <c r="E36" s="8"/>
      <c r="F36" s="51" t="s">
        <v>96</v>
      </c>
      <c r="G36" s="8"/>
      <c r="H36" s="8"/>
      <c r="I36" s="8"/>
      <c r="J36" s="8"/>
      <c r="K36" s="8"/>
      <c r="L36" s="8"/>
      <c r="M36" s="8"/>
      <c r="N36" s="8"/>
      <c r="O36" s="8">
        <v>180</v>
      </c>
      <c r="P36" s="8">
        <f t="shared" si="2"/>
        <v>180</v>
      </c>
      <c r="Q36" s="8"/>
      <c r="R36" s="8"/>
      <c r="S36" s="8"/>
      <c r="T36" s="8"/>
      <c r="U36" s="8"/>
      <c r="V36" s="8">
        <f t="shared" si="3"/>
        <v>180</v>
      </c>
      <c r="W36" s="8">
        <v>150</v>
      </c>
      <c r="X36" s="8">
        <f t="shared" si="4"/>
        <v>330</v>
      </c>
    </row>
    <row r="37" spans="1:24">
      <c r="A37" s="8">
        <v>34</v>
      </c>
      <c r="B37" s="8" t="s">
        <v>97</v>
      </c>
      <c r="C37" s="9" t="str">
        <f t="shared" si="1"/>
        <v>男</v>
      </c>
      <c r="D37" s="9">
        <v>45622</v>
      </c>
      <c r="E37" s="8"/>
      <c r="F37" s="51" t="s">
        <v>98</v>
      </c>
      <c r="G37" s="8"/>
      <c r="H37" s="8"/>
      <c r="I37" s="8"/>
      <c r="J37" s="8"/>
      <c r="K37" s="8"/>
      <c r="L37" s="8"/>
      <c r="M37" s="8"/>
      <c r="N37" s="8"/>
      <c r="O37" s="8">
        <v>180</v>
      </c>
      <c r="P37" s="8">
        <f t="shared" si="2"/>
        <v>180</v>
      </c>
      <c r="Q37" s="8"/>
      <c r="R37" s="8"/>
      <c r="S37" s="8"/>
      <c r="T37" s="8"/>
      <c r="U37" s="8"/>
      <c r="V37" s="8">
        <f t="shared" si="3"/>
        <v>180</v>
      </c>
      <c r="W37" s="8">
        <v>150</v>
      </c>
      <c r="X37" s="8">
        <f t="shared" si="4"/>
        <v>330</v>
      </c>
    </row>
    <row r="38" spans="1:24">
      <c r="A38" s="8">
        <v>35</v>
      </c>
      <c r="B38" s="8" t="s">
        <v>99</v>
      </c>
      <c r="C38" s="9" t="str">
        <f t="shared" si="1"/>
        <v>男</v>
      </c>
      <c r="D38" s="9">
        <v>45623</v>
      </c>
      <c r="E38" s="8"/>
      <c r="F38" s="51" t="s">
        <v>100</v>
      </c>
      <c r="G38" s="8"/>
      <c r="H38" s="8"/>
      <c r="I38" s="8"/>
      <c r="J38" s="8"/>
      <c r="K38" s="8"/>
      <c r="L38" s="8"/>
      <c r="M38" s="8"/>
      <c r="N38" s="8"/>
      <c r="O38" s="8">
        <v>180</v>
      </c>
      <c r="P38" s="8">
        <f t="shared" si="2"/>
        <v>180</v>
      </c>
      <c r="Q38" s="8"/>
      <c r="R38" s="8"/>
      <c r="S38" s="8"/>
      <c r="T38" s="8"/>
      <c r="U38" s="8"/>
      <c r="V38" s="8">
        <f t="shared" si="3"/>
        <v>180</v>
      </c>
      <c r="W38" s="8">
        <v>150</v>
      </c>
      <c r="X38" s="8">
        <f t="shared" si="4"/>
        <v>330</v>
      </c>
    </row>
    <row r="39" spans="1:24">
      <c r="A39" s="8">
        <v>36</v>
      </c>
      <c r="B39" s="8" t="s">
        <v>101</v>
      </c>
      <c r="C39" s="9" t="str">
        <f t="shared" si="1"/>
        <v>男</v>
      </c>
      <c r="D39" s="9">
        <v>45623</v>
      </c>
      <c r="E39" s="8"/>
      <c r="F39" s="51" t="s">
        <v>102</v>
      </c>
      <c r="G39" s="8"/>
      <c r="H39" s="8"/>
      <c r="I39" s="8"/>
      <c r="J39" s="8"/>
      <c r="K39" s="8"/>
      <c r="L39" s="8"/>
      <c r="M39" s="8"/>
      <c r="N39" s="8"/>
      <c r="O39" s="8">
        <v>180</v>
      </c>
      <c r="P39" s="8">
        <f t="shared" si="2"/>
        <v>180</v>
      </c>
      <c r="Q39" s="8"/>
      <c r="R39" s="8"/>
      <c r="S39" s="8"/>
      <c r="T39" s="8"/>
      <c r="U39" s="8"/>
      <c r="V39" s="8">
        <f t="shared" si="3"/>
        <v>180</v>
      </c>
      <c r="W39" s="8">
        <v>150</v>
      </c>
      <c r="X39" s="8">
        <f t="shared" si="4"/>
        <v>330</v>
      </c>
    </row>
    <row r="40" spans="1:24">
      <c r="A40" s="8">
        <v>37</v>
      </c>
      <c r="B40" s="8" t="s">
        <v>103</v>
      </c>
      <c r="C40" s="9" t="str">
        <f t="shared" si="1"/>
        <v>男</v>
      </c>
      <c r="D40" s="9">
        <v>45624</v>
      </c>
      <c r="E40" s="8"/>
      <c r="F40" s="51" t="s">
        <v>104</v>
      </c>
      <c r="G40" s="8"/>
      <c r="H40" s="8"/>
      <c r="I40" s="8"/>
      <c r="J40" s="8"/>
      <c r="K40" s="8"/>
      <c r="L40" s="8"/>
      <c r="M40" s="8"/>
      <c r="N40" s="8"/>
      <c r="O40" s="8">
        <v>180</v>
      </c>
      <c r="P40" s="8">
        <f t="shared" si="2"/>
        <v>180</v>
      </c>
      <c r="Q40" s="8"/>
      <c r="R40" s="8"/>
      <c r="S40" s="8"/>
      <c r="T40" s="8"/>
      <c r="U40" s="8"/>
      <c r="V40" s="8">
        <f t="shared" si="3"/>
        <v>180</v>
      </c>
      <c r="W40" s="8">
        <v>150</v>
      </c>
      <c r="X40" s="8">
        <f t="shared" si="4"/>
        <v>330</v>
      </c>
    </row>
    <row r="41" spans="1:24">
      <c r="A41" s="8">
        <v>38</v>
      </c>
      <c r="B41" s="8" t="s">
        <v>105</v>
      </c>
      <c r="C41" s="9" t="str">
        <f t="shared" si="1"/>
        <v>女</v>
      </c>
      <c r="D41" s="9">
        <v>45624</v>
      </c>
      <c r="E41" s="8"/>
      <c r="F41" s="51" t="s">
        <v>106</v>
      </c>
      <c r="G41" s="8"/>
      <c r="H41" s="8"/>
      <c r="I41" s="8"/>
      <c r="J41" s="8"/>
      <c r="K41" s="8"/>
      <c r="L41" s="8"/>
      <c r="M41" s="8"/>
      <c r="N41" s="8"/>
      <c r="O41" s="8">
        <v>180</v>
      </c>
      <c r="P41" s="8">
        <f t="shared" si="2"/>
        <v>180</v>
      </c>
      <c r="Q41" s="8"/>
      <c r="R41" s="8"/>
      <c r="S41" s="8"/>
      <c r="T41" s="8"/>
      <c r="U41" s="8"/>
      <c r="V41" s="8">
        <f t="shared" si="3"/>
        <v>180</v>
      </c>
      <c r="W41" s="8">
        <v>150</v>
      </c>
      <c r="X41" s="8">
        <f t="shared" si="4"/>
        <v>330</v>
      </c>
    </row>
    <row r="42" spans="1:24">
      <c r="A42" s="8">
        <v>39</v>
      </c>
      <c r="B42" s="8" t="s">
        <v>107</v>
      </c>
      <c r="C42" s="9" t="str">
        <f t="shared" si="1"/>
        <v>男</v>
      </c>
      <c r="D42" s="9">
        <v>45624</v>
      </c>
      <c r="E42" s="8"/>
      <c r="F42" s="51" t="s">
        <v>108</v>
      </c>
      <c r="G42" s="8"/>
      <c r="H42" s="8"/>
      <c r="I42" s="8"/>
      <c r="J42" s="8"/>
      <c r="K42" s="8"/>
      <c r="L42" s="8"/>
      <c r="M42" s="8"/>
      <c r="N42" s="8"/>
      <c r="O42" s="8">
        <v>180</v>
      </c>
      <c r="P42" s="8">
        <f t="shared" si="2"/>
        <v>180</v>
      </c>
      <c r="Q42" s="8"/>
      <c r="R42" s="8"/>
      <c r="S42" s="8"/>
      <c r="T42" s="8"/>
      <c r="U42" s="8"/>
      <c r="V42" s="8">
        <f t="shared" si="3"/>
        <v>180</v>
      </c>
      <c r="W42" s="8">
        <v>150</v>
      </c>
      <c r="X42" s="8">
        <f t="shared" si="4"/>
        <v>330</v>
      </c>
    </row>
    <row r="43" spans="1:24">
      <c r="A43" s="8">
        <v>40</v>
      </c>
      <c r="B43" s="8" t="s">
        <v>109</v>
      </c>
      <c r="C43" s="9" t="str">
        <f t="shared" si="1"/>
        <v>男</v>
      </c>
      <c r="D43" s="9">
        <v>45624</v>
      </c>
      <c r="E43" s="8"/>
      <c r="F43" s="51" t="s">
        <v>110</v>
      </c>
      <c r="G43" s="8"/>
      <c r="H43" s="8"/>
      <c r="I43" s="8"/>
      <c r="J43" s="8"/>
      <c r="K43" s="8"/>
      <c r="L43" s="8"/>
      <c r="M43" s="8"/>
      <c r="N43" s="8"/>
      <c r="O43" s="8">
        <v>180</v>
      </c>
      <c r="P43" s="8">
        <f t="shared" si="2"/>
        <v>180</v>
      </c>
      <c r="Q43" s="8"/>
      <c r="R43" s="8"/>
      <c r="S43" s="8"/>
      <c r="T43" s="8"/>
      <c r="U43" s="8"/>
      <c r="V43" s="8">
        <f t="shared" si="3"/>
        <v>180</v>
      </c>
      <c r="W43" s="8">
        <v>150</v>
      </c>
      <c r="X43" s="8">
        <f t="shared" si="4"/>
        <v>330</v>
      </c>
    </row>
    <row r="44" spans="1:24">
      <c r="A44" s="8">
        <v>41</v>
      </c>
      <c r="B44" s="8" t="s">
        <v>111</v>
      </c>
      <c r="C44" s="9" t="str">
        <f t="shared" si="1"/>
        <v>男</v>
      </c>
      <c r="D44" s="9">
        <v>45624</v>
      </c>
      <c r="E44" s="8"/>
      <c r="F44" s="51" t="s">
        <v>112</v>
      </c>
      <c r="G44" s="8"/>
      <c r="H44" s="8"/>
      <c r="I44" s="8"/>
      <c r="J44" s="8"/>
      <c r="K44" s="8"/>
      <c r="L44" s="8"/>
      <c r="M44" s="8"/>
      <c r="N44" s="8"/>
      <c r="O44" s="8">
        <v>180</v>
      </c>
      <c r="P44" s="8">
        <f t="shared" si="2"/>
        <v>180</v>
      </c>
      <c r="Q44" s="8"/>
      <c r="R44" s="8"/>
      <c r="S44" s="8"/>
      <c r="T44" s="8"/>
      <c r="U44" s="8"/>
      <c r="V44" s="8">
        <f t="shared" si="3"/>
        <v>180</v>
      </c>
      <c r="W44" s="8">
        <v>150</v>
      </c>
      <c r="X44" s="8">
        <f t="shared" si="4"/>
        <v>330</v>
      </c>
    </row>
    <row r="45" spans="1:24">
      <c r="A45" s="8">
        <v>42</v>
      </c>
      <c r="B45" s="8" t="s">
        <v>113</v>
      </c>
      <c r="C45" s="9" t="str">
        <f t="shared" si="1"/>
        <v>男</v>
      </c>
      <c r="D45" s="9">
        <v>45624</v>
      </c>
      <c r="E45" s="8"/>
      <c r="F45" s="51" t="s">
        <v>114</v>
      </c>
      <c r="G45" s="8"/>
      <c r="H45" s="8"/>
      <c r="I45" s="8"/>
      <c r="J45" s="8"/>
      <c r="K45" s="8"/>
      <c r="L45" s="8"/>
      <c r="M45" s="8"/>
      <c r="N45" s="8"/>
      <c r="O45" s="8">
        <v>180</v>
      </c>
      <c r="P45" s="8">
        <f t="shared" si="2"/>
        <v>180</v>
      </c>
      <c r="Q45" s="8"/>
      <c r="R45" s="8"/>
      <c r="S45" s="8"/>
      <c r="T45" s="8"/>
      <c r="U45" s="8"/>
      <c r="V45" s="8">
        <f t="shared" si="3"/>
        <v>180</v>
      </c>
      <c r="W45" s="8">
        <v>150</v>
      </c>
      <c r="X45" s="8">
        <f t="shared" si="4"/>
        <v>330</v>
      </c>
    </row>
    <row r="46" spans="1:24">
      <c r="A46" s="8">
        <v>43</v>
      </c>
      <c r="B46" s="8" t="s">
        <v>115</v>
      </c>
      <c r="C46" s="9" t="str">
        <f t="shared" si="1"/>
        <v>男</v>
      </c>
      <c r="D46" s="9">
        <v>45625</v>
      </c>
      <c r="E46" s="8"/>
      <c r="F46" s="51" t="s">
        <v>116</v>
      </c>
      <c r="G46" s="8"/>
      <c r="H46" s="8"/>
      <c r="I46" s="8"/>
      <c r="J46" s="8"/>
      <c r="K46" s="8"/>
      <c r="L46" s="8"/>
      <c r="M46" s="8"/>
      <c r="N46" s="8"/>
      <c r="O46" s="8">
        <v>180</v>
      </c>
      <c r="P46" s="8">
        <f t="shared" si="2"/>
        <v>180</v>
      </c>
      <c r="Q46" s="8"/>
      <c r="R46" s="8"/>
      <c r="S46" s="8"/>
      <c r="T46" s="8"/>
      <c r="U46" s="8"/>
      <c r="V46" s="8">
        <f t="shared" si="3"/>
        <v>180</v>
      </c>
      <c r="W46" s="8">
        <v>150</v>
      </c>
      <c r="X46" s="8">
        <f t="shared" si="4"/>
        <v>330</v>
      </c>
    </row>
    <row r="47" spans="1:24">
      <c r="A47" s="8">
        <v>44</v>
      </c>
      <c r="B47" s="8" t="s">
        <v>117</v>
      </c>
      <c r="C47" s="9" t="str">
        <f t="shared" si="1"/>
        <v>男</v>
      </c>
      <c r="D47" s="9">
        <v>45625</v>
      </c>
      <c r="E47" s="8"/>
      <c r="F47" s="51" t="s">
        <v>118</v>
      </c>
      <c r="G47" s="8"/>
      <c r="H47" s="8"/>
      <c r="I47" s="8"/>
      <c r="J47" s="8"/>
      <c r="K47" s="8"/>
      <c r="L47" s="8"/>
      <c r="M47" s="8"/>
      <c r="N47" s="8"/>
      <c r="O47" s="8">
        <v>180</v>
      </c>
      <c r="P47" s="8">
        <f t="shared" si="2"/>
        <v>180</v>
      </c>
      <c r="Q47" s="8"/>
      <c r="R47" s="8"/>
      <c r="S47" s="8"/>
      <c r="T47" s="8"/>
      <c r="U47" s="8"/>
      <c r="V47" s="8">
        <f t="shared" si="3"/>
        <v>180</v>
      </c>
      <c r="W47" s="8">
        <v>150</v>
      </c>
      <c r="X47" s="8">
        <f t="shared" si="4"/>
        <v>330</v>
      </c>
    </row>
    <row r="48" spans="1:24">
      <c r="A48" s="8">
        <v>45</v>
      </c>
      <c r="B48" s="8" t="s">
        <v>119</v>
      </c>
      <c r="C48" s="9" t="str">
        <f t="shared" si="1"/>
        <v>男</v>
      </c>
      <c r="D48" s="9">
        <v>45625</v>
      </c>
      <c r="E48" s="8"/>
      <c r="F48" s="51" t="s">
        <v>120</v>
      </c>
      <c r="G48" s="8"/>
      <c r="H48" s="8"/>
      <c r="I48" s="8"/>
      <c r="J48" s="8"/>
      <c r="K48" s="8"/>
      <c r="L48" s="8"/>
      <c r="M48" s="8"/>
      <c r="N48" s="8"/>
      <c r="O48" s="8">
        <v>180</v>
      </c>
      <c r="P48" s="8">
        <f t="shared" si="2"/>
        <v>180</v>
      </c>
      <c r="Q48" s="8"/>
      <c r="R48" s="8"/>
      <c r="S48" s="8"/>
      <c r="T48" s="8"/>
      <c r="U48" s="8"/>
      <c r="V48" s="8">
        <f t="shared" si="3"/>
        <v>180</v>
      </c>
      <c r="W48" s="8">
        <v>150</v>
      </c>
      <c r="X48" s="8">
        <f t="shared" si="4"/>
        <v>330</v>
      </c>
    </row>
    <row r="49" spans="1:24">
      <c r="A49" s="8"/>
      <c r="B49" s="13" t="s">
        <v>121</v>
      </c>
      <c r="C49" s="14"/>
      <c r="D49" s="14"/>
      <c r="E49" s="14"/>
      <c r="F49" s="15"/>
      <c r="G49" s="8">
        <f>SUM(G4:G48)</f>
        <v>64432</v>
      </c>
      <c r="H49" s="8">
        <f t="shared" ref="H49:X49" si="6">SUM(H4:H48)</f>
        <v>64432</v>
      </c>
      <c r="I49" s="8">
        <f t="shared" si="6"/>
        <v>64432</v>
      </c>
      <c r="J49" s="8">
        <f t="shared" si="6"/>
        <v>64432</v>
      </c>
      <c r="K49" s="8">
        <f t="shared" si="6"/>
        <v>10953.44</v>
      </c>
      <c r="L49" s="8">
        <f t="shared" si="6"/>
        <v>479.23</v>
      </c>
      <c r="M49" s="8">
        <f t="shared" si="6"/>
        <v>5955.95</v>
      </c>
      <c r="N49" s="8">
        <f t="shared" si="6"/>
        <v>766.7</v>
      </c>
      <c r="O49" s="8">
        <f t="shared" si="6"/>
        <v>5940</v>
      </c>
      <c r="P49" s="8">
        <f t="shared" ref="P49:X49" si="7">SUM(P4:P48)</f>
        <v>24095.32</v>
      </c>
      <c r="Q49" s="8">
        <f t="shared" si="7"/>
        <v>5476.72</v>
      </c>
      <c r="R49" s="8">
        <f t="shared" si="7"/>
        <v>205.36</v>
      </c>
      <c r="S49" s="8">
        <f t="shared" si="7"/>
        <v>1369.18</v>
      </c>
      <c r="T49" s="8">
        <f t="shared" si="7"/>
        <v>255</v>
      </c>
      <c r="U49" s="8">
        <f t="shared" si="7"/>
        <v>7306.26</v>
      </c>
      <c r="V49" s="8">
        <f t="shared" si="7"/>
        <v>31401.58</v>
      </c>
      <c r="W49" s="8">
        <f t="shared" si="7"/>
        <v>7350</v>
      </c>
      <c r="X49" s="8">
        <f>SUM(X4:X48)</f>
        <v>31445.32</v>
      </c>
    </row>
    <row r="50" spans="1:24">
      <c r="A50" s="16"/>
      <c r="B50" s="17"/>
      <c r="C50" s="17"/>
      <c r="D50" s="17"/>
      <c r="E50" s="17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>
      <c r="A51" s="18"/>
      <c r="B51" s="19"/>
      <c r="C51" s="19"/>
      <c r="D51" s="19"/>
      <c r="E51" s="19"/>
      <c r="F51" s="18"/>
      <c r="G51" s="18"/>
      <c r="H51" s="18"/>
      <c r="I51" s="18"/>
      <c r="J51" s="18"/>
      <c r="K51" s="34"/>
      <c r="L51" s="34"/>
      <c r="M51" s="34"/>
      <c r="N51" s="34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>
      <c r="A52" s="18"/>
      <c r="B52" s="19"/>
      <c r="C52" s="20"/>
      <c r="D52" s="20"/>
      <c r="E52" s="21"/>
      <c r="F52" s="22" t="s">
        <v>122</v>
      </c>
      <c r="G52" s="21"/>
      <c r="H52" s="21"/>
      <c r="I52" s="21"/>
      <c r="J52" s="21"/>
      <c r="K52" s="21"/>
      <c r="L52" s="20"/>
      <c r="M52" s="35"/>
      <c r="N52" s="36"/>
      <c r="O52" s="36"/>
      <c r="P52" s="36"/>
      <c r="Q52" s="48" t="s">
        <v>123</v>
      </c>
      <c r="R52" s="48"/>
      <c r="S52" s="18"/>
      <c r="T52" s="18"/>
      <c r="U52" s="18"/>
      <c r="V52" s="18"/>
      <c r="W52" s="18"/>
      <c r="X52" s="18"/>
    </row>
    <row r="53" spans="1:24">
      <c r="A53" s="18"/>
      <c r="B53" s="19"/>
      <c r="C53" s="23"/>
      <c r="D53" s="23" t="s">
        <v>124</v>
      </c>
      <c r="E53" s="23"/>
      <c r="F53" s="23"/>
      <c r="G53" s="24" t="s">
        <v>125</v>
      </c>
      <c r="H53" s="24"/>
      <c r="I53" s="24"/>
      <c r="J53" s="24"/>
      <c r="K53" s="24"/>
      <c r="L53" s="37">
        <f>X49</f>
        <v>31445.32</v>
      </c>
      <c r="M53" s="37"/>
      <c r="N53" s="38"/>
      <c r="O53" s="39"/>
      <c r="P53" s="39"/>
      <c r="Q53" s="49"/>
      <c r="R53" s="49"/>
      <c r="S53" s="18"/>
      <c r="T53" s="18"/>
      <c r="U53" s="18"/>
      <c r="V53" s="18"/>
      <c r="W53" s="18"/>
      <c r="X53" s="18"/>
    </row>
    <row r="54" spans="1:24">
      <c r="A54" s="18"/>
      <c r="B54" s="19"/>
      <c r="C54" s="20"/>
      <c r="D54" s="20" t="s">
        <v>126</v>
      </c>
      <c r="E54" s="25"/>
      <c r="F54" s="26"/>
      <c r="G54" s="21"/>
      <c r="H54" s="21"/>
      <c r="I54" s="21"/>
      <c r="J54" s="21"/>
      <c r="K54" s="25"/>
      <c r="L54" s="25"/>
      <c r="M54" s="25"/>
      <c r="N54" s="39"/>
      <c r="O54" s="39"/>
      <c r="P54" s="39"/>
      <c r="Q54" s="49"/>
      <c r="R54" s="49"/>
      <c r="S54" s="18"/>
      <c r="T54" s="18"/>
      <c r="U54" s="18"/>
      <c r="V54" s="18"/>
      <c r="W54" s="18"/>
      <c r="X54" s="18"/>
    </row>
    <row r="55" spans="1:24">
      <c r="A55" s="18"/>
      <c r="B55" s="27" t="s">
        <v>127</v>
      </c>
      <c r="C55" s="27"/>
      <c r="D55" s="27"/>
      <c r="E55" s="27"/>
      <c r="F55" s="27"/>
      <c r="G55" s="27"/>
      <c r="H55" s="27"/>
      <c r="I55" s="27"/>
      <c r="J55" s="27"/>
      <c r="K55" s="27"/>
      <c r="L55" s="25"/>
      <c r="M55" s="25"/>
      <c r="N55" s="39"/>
      <c r="O55" s="39"/>
      <c r="P55" s="39"/>
      <c r="Q55" s="49"/>
      <c r="R55" s="49"/>
      <c r="S55" s="18"/>
      <c r="T55" s="18"/>
      <c r="U55" s="18"/>
      <c r="V55" s="18"/>
      <c r="W55" s="18"/>
      <c r="X55" s="18"/>
    </row>
    <row r="56" spans="1:24">
      <c r="A56" s="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5"/>
      <c r="M56" s="25"/>
      <c r="N56" s="39"/>
      <c r="O56" s="39"/>
      <c r="P56" s="39"/>
      <c r="Q56" s="49"/>
      <c r="R56" s="49"/>
      <c r="S56" s="18"/>
      <c r="T56" s="18"/>
      <c r="U56" s="18"/>
      <c r="V56" s="18"/>
      <c r="W56" s="18"/>
      <c r="X56" s="18"/>
    </row>
    <row r="57" ht="15.6" spans="1:24">
      <c r="A57" s="18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40"/>
      <c r="M57" s="40"/>
      <c r="N57" s="41"/>
      <c r="O57" s="42"/>
      <c r="P57" s="42"/>
      <c r="Q57" s="50"/>
      <c r="R57" s="50"/>
      <c r="S57" s="18"/>
      <c r="T57" s="18"/>
      <c r="U57" s="18"/>
      <c r="V57" s="18"/>
      <c r="W57" s="18"/>
      <c r="X57" s="18"/>
    </row>
    <row r="58" ht="15.6" spans="1:24">
      <c r="A58" s="18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40"/>
      <c r="M58" s="40"/>
      <c r="N58" s="41"/>
      <c r="O58" s="42"/>
      <c r="P58" s="42"/>
      <c r="Q58" s="50"/>
      <c r="R58" s="50"/>
      <c r="S58" s="18"/>
      <c r="T58" s="18"/>
      <c r="U58" s="18"/>
      <c r="V58" s="18"/>
      <c r="W58" s="18"/>
      <c r="X58" s="18"/>
    </row>
    <row r="59" spans="1:24">
      <c r="A59" s="18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>
      <c r="A60" s="18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>
      <c r="A61" s="18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</sheetData>
  <autoFilter xmlns:etc="http://www.wps.cn/officeDocument/2017/etCustomData" ref="A1:X49" etc:filterBottomFollowUsedRange="0">
    <extLst/>
  </autoFilter>
  <mergeCells count="22">
    <mergeCell ref="A1:X1"/>
    <mergeCell ref="G2:J2"/>
    <mergeCell ref="K2:N2"/>
    <mergeCell ref="Q2:S2"/>
    <mergeCell ref="B49:F49"/>
    <mergeCell ref="D53:F53"/>
    <mergeCell ref="G53:K53"/>
    <mergeCell ref="L53:M53"/>
    <mergeCell ref="A2:A3"/>
    <mergeCell ref="B2:B3"/>
    <mergeCell ref="C2:C3"/>
    <mergeCell ref="D2:D3"/>
    <mergeCell ref="E2:E3"/>
    <mergeCell ref="F2:F3"/>
    <mergeCell ref="O2:O3"/>
    <mergeCell ref="P2:P3"/>
    <mergeCell ref="T2:T3"/>
    <mergeCell ref="U2:U3"/>
    <mergeCell ref="V2:V3"/>
    <mergeCell ref="W2:W3"/>
    <mergeCell ref="X2:X3"/>
    <mergeCell ref="B55:K6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ò.ό半顆芯・ゞ</cp:lastModifiedBy>
  <dcterms:created xsi:type="dcterms:W3CDTF">2023-05-12T11:15:00Z</dcterms:created>
  <dcterms:modified xsi:type="dcterms:W3CDTF">2024-12-06T00:56:19Z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A7A8835BB075465DBBE0681AE04E721B_12</vt:lpwstr>
  </property>
</Properties>
</file>