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BOM清单!$A$1:$AE$14</definedName>
    <definedName name="PRINT_AREA_MI">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<sst xmlns="http://schemas.openxmlformats.org/spreadsheetml/2006/main" count="244" uniqueCount="105">
  <si>
    <t xml:space="preserve"> </t>
  </si>
  <si>
    <t xml:space="preserve">说明：
</t>
  </si>
  <si>
    <t xml:space="preserve"> H6卧铺 护面MBOM清单</t>
  </si>
  <si>
    <t>SHT0015468</t>
  </si>
  <si>
    <t>中文名称</t>
  </si>
  <si>
    <t>加长座垫&amp;靠背护面总成</t>
  </si>
  <si>
    <t>图纸版本
(状态码)</t>
  </si>
  <si>
    <t>A</t>
  </si>
  <si>
    <t>编制：</t>
  </si>
  <si>
    <t>赵洁</t>
  </si>
  <si>
    <t>规格型号</t>
  </si>
  <si>
    <t>审核：</t>
  </si>
  <si>
    <t>车型配置</t>
  </si>
  <si>
    <t>GTL-A</t>
  </si>
  <si>
    <t>批准：</t>
  </si>
  <si>
    <t>种类</t>
  </si>
  <si>
    <t>重卡</t>
  </si>
  <si>
    <t>重量（Kg）</t>
  </si>
  <si>
    <t>—</t>
  </si>
  <si>
    <t>序号</t>
  </si>
  <si>
    <t>装配等级</t>
  </si>
  <si>
    <t>零件号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</si>
  <si>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</si>
  <si>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</si>
  <si>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</si>
  <si>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</si>
  <si>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</si>
  <si>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</si>
  <si>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</si>
  <si>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</si>
  <si>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</si>
  <si>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</si>
  <si>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</si>
  <si>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</si>
  <si>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</si>
  <si>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</si>
  <si>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</si>
  <si>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</si>
  <si>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</si>
  <si>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供应商</t>
  </si>
  <si>
    <t>备注</t>
  </si>
  <si>
    <t>用量</t>
  </si>
  <si>
    <t>单价</t>
  </si>
  <si>
    <t>成本</t>
  </si>
  <si>
    <t>毛重</t>
  </si>
  <si>
    <t>毛坯件净重</t>
  </si>
  <si>
    <t>TSY0011058</t>
  </si>
  <si>
    <t>织物主面料</t>
  </si>
  <si>
    <t>主料</t>
  </si>
  <si>
    <t>N*1.5m*5mm</t>
  </si>
  <si>
    <t>机织布</t>
  </si>
  <si>
    <t>延米</t>
  </si>
  <si>
    <t>织物</t>
  </si>
  <si>
    <t>N</t>
  </si>
  <si>
    <t>裁剪</t>
  </si>
  <si>
    <t>江苏旷达
施春玉
13585450883</t>
  </si>
  <si>
    <t>05361-5</t>
  </si>
  <si>
    <t>TSY0000426</t>
  </si>
  <si>
    <t>毛毡</t>
  </si>
  <si>
    <t>N*1.5m*2mm</t>
  </si>
  <si>
    <t>纤维</t>
  </si>
  <si>
    <t>B</t>
  </si>
  <si>
    <t>Y</t>
  </si>
  <si>
    <t>路航汽车饰品有限公司 茹辉13176765606</t>
  </si>
  <si>
    <t>260g</t>
  </si>
  <si>
    <t>TSY0010918</t>
  </si>
  <si>
    <t>缝线</t>
  </si>
  <si>
    <t>黑色暗线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</si>
  <si>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30/3</t>
    </r>
    <r>
      <rPr>
        <sz val="14"/>
        <rFont val="宋体"/>
        <charset val="134"/>
      </rPr>
      <t>股）</t>
    </r>
  </si>
  <si>
    <t>涤纶</t>
  </si>
  <si>
    <t>米</t>
  </si>
  <si>
    <t>广州盟力 周登红 
18666084326</t>
  </si>
  <si>
    <t>TSY0010050</t>
  </si>
  <si>
    <t>毛巾布</t>
  </si>
  <si>
    <t>宽38mm</t>
  </si>
  <si>
    <t>化纤</t>
  </si>
  <si>
    <t>C</t>
  </si>
  <si>
    <t>上海绽奇工贸
王兴龙
18621598588</t>
  </si>
  <si>
    <t>TSY0011065</t>
  </si>
  <si>
    <t>KT-17</t>
  </si>
  <si>
    <t>410mm扣条</t>
  </si>
  <si>
    <t>扣条 410mm</t>
  </si>
  <si>
    <t>共聚PP</t>
  </si>
  <si>
    <t>根</t>
  </si>
  <si>
    <t>型条</t>
  </si>
  <si>
    <t>上海绽奇工贸 王兴龙 18621598588</t>
  </si>
  <si>
    <t>TSY0011066</t>
  </si>
  <si>
    <t>KT-16</t>
  </si>
  <si>
    <t>TSY0011067</t>
  </si>
  <si>
    <t>织带</t>
  </si>
  <si>
    <t>420mm*25mm织带</t>
  </si>
  <si>
    <t>织带420mm*25mm</t>
  </si>
  <si>
    <t>尼龙</t>
  </si>
  <si>
    <t>TSY0010919</t>
  </si>
  <si>
    <t>拉链</t>
  </si>
  <si>
    <t>2200mm拉链</t>
  </si>
  <si>
    <t>5#</t>
  </si>
  <si>
    <t>尼龙+树脂</t>
  </si>
  <si>
    <t>TSY0010920</t>
  </si>
  <si>
    <t>2600mm拉链</t>
  </si>
  <si>
    <t>材料成本合计</t>
  </si>
  <si>
    <t>加工费</t>
  </si>
  <si>
    <r>
      <t>60</t>
    </r>
    <r>
      <rPr>
        <sz val="14"/>
        <rFont val="宋体"/>
        <charset val="134"/>
      </rPr>
      <t>分钟</t>
    </r>
  </si>
  <si>
    <t>成本合计</t>
  </si>
  <si>
    <t>目标价（15%）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</si>
</sst>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_ \¥* #,##0.00_ ;_ \¥* \-#,##0.00_ ;_ \¥* &quot;-&quot;??_ ;_ @_ "/>
    <numFmt numFmtId="180" formatCode="_ \¥* #,##0_ ;_ \¥* \-#,##0_ ;_ \¥* &quot;-&quot;_ ;_ @_ 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#,##0.0_);[Red]\(#,##0.0\)"/>
    <numFmt numFmtId="191" formatCode="0.0%;\(0.0%\)"/>
    <numFmt numFmtId="192" formatCode="0.0%;[Red]\-0.0%"/>
    <numFmt numFmtId="193" formatCode="0.00%;[Red]\-0.00%"/>
    <numFmt numFmtId="194" formatCode="h:mm\ AM/PM"/>
    <numFmt numFmtId="195" formatCode="###0_)"/>
    <numFmt numFmtId="196" formatCode="_ &quot;\&quot;* #,##0_ ;_ &quot;\&quot;* \-#,##0_ ;_ &quot;\&quot;* &quot;-&quot;_ ;_ @_ "/>
    <numFmt numFmtId="197" formatCode="_ &quot;\&quot;* #,##0.00_ ;_ &quot;\&quot;* \-#,##0.00_ ;_ &quot;\&quot;* &quot;-&quot;??_ ;_ @_ "/>
    <numFmt numFmtId="198" formatCode="_-* #,##0_-;\-* #,##0_-;_-* &quot;-&quot;_-;_-@_-"/>
    <numFmt numFmtId="199" formatCode="_-* #,##0.00_-;\-* #,##0.00_-;_-* &quot;-&quot;??_-;_-@_-"/>
    <numFmt numFmtId="200" formatCode="0_ "/>
  </numFmts>
  <fonts count="79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b/>
      <sz val="20"/>
      <name val="宋体"/>
      <charset val="134"/>
    </font>
    <font>
      <sz val="11"/>
      <name val="宋体"/>
      <charset val="134"/>
    </font>
    <font>
      <sz val="14"/>
      <name val="微软雅黑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Protection="0"/>
    <xf numFmtId="0" fontId="34" fillId="35" borderId="0" applyNumberFormat="0" applyBorder="0" applyProtection="0"/>
    <xf numFmtId="0" fontId="34" fillId="36" borderId="0" applyNumberFormat="0" applyBorder="0" applyProtection="0"/>
    <xf numFmtId="0" fontId="34" fillId="37" borderId="0" applyNumberFormat="0" applyBorder="0" applyProtection="0"/>
    <xf numFmtId="0" fontId="34" fillId="38" borderId="0" applyNumberFormat="0" applyBorder="0" applyProtection="0"/>
    <xf numFmtId="0" fontId="34" fillId="39" borderId="0" applyNumberFormat="0" applyBorder="0" applyProtection="0"/>
    <xf numFmtId="0" fontId="34" fillId="40" borderId="0" applyNumberFormat="0" applyBorder="0" applyProtection="0"/>
    <xf numFmtId="0" fontId="34" fillId="41" borderId="0" applyNumberFormat="0" applyBorder="0" applyProtection="0"/>
    <xf numFmtId="0" fontId="34" fillId="42" borderId="0" applyNumberFormat="0" applyBorder="0" applyProtection="0"/>
    <xf numFmtId="0" fontId="34" fillId="43" borderId="0" applyNumberFormat="0" applyBorder="0" applyProtection="0"/>
    <xf numFmtId="0" fontId="35" fillId="44" borderId="0" applyNumberFormat="0" applyBorder="0" applyProtection="0"/>
    <xf numFmtId="0" fontId="35" fillId="41" borderId="0" applyNumberFormat="0" applyBorder="0" applyProtection="0"/>
    <xf numFmtId="0" fontId="35" fillId="42" borderId="0" applyNumberFormat="0" applyBorder="0" applyProtection="0"/>
    <xf numFmtId="0" fontId="35" fillId="45" borderId="0" applyNumberFormat="0" applyBorder="0" applyProtection="0"/>
    <xf numFmtId="0" fontId="35" fillId="46" borderId="0" applyNumberFormat="0" applyBorder="0" applyProtection="0"/>
    <xf numFmtId="0" fontId="35" fillId="47" borderId="0" applyNumberFormat="0" applyBorder="0" applyProtection="0"/>
    <xf numFmtId="0" fontId="36" fillId="0" borderId="0" applyNumberFormat="0" applyAlignment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/>
    <xf numFmtId="0" fontId="40" fillId="0" borderId="1" applyNumberFormat="0" applyFill="0" applyBorder="0" applyProtection="0"/>
    <xf numFmtId="0" fontId="41" fillId="0" borderId="1" applyNumberFormat="0" applyFill="0" applyBorder="0" applyProtection="0"/>
    <xf numFmtId="0" fontId="42" fillId="0" borderId="0"/>
    <xf numFmtId="43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1" fontId="43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45" fillId="0" borderId="0" applyFont="0" applyFill="0" applyBorder="0" applyAlignment="0">
      <protection locked="0"/>
    </xf>
    <xf numFmtId="39" fontId="46" fillId="0" borderId="0" applyFont="0" applyFill="0" applyBorder="0" applyAlignment="0" applyProtection="0"/>
    <xf numFmtId="184" fontId="47" fillId="0" borderId="0" applyFont="0" applyFill="0" applyBorder="0" applyAlignment="0"/>
    <xf numFmtId="0" fontId="36" fillId="48" borderId="0" applyNumberFormat="0" applyBorder="0" applyAlignment="0" applyProtection="0"/>
    <xf numFmtId="0" fontId="48" fillId="0" borderId="23" applyNumberFormat="0" applyProtection="0"/>
    <xf numFmtId="0" fontId="48" fillId="0" borderId="3">
      <alignment horizontal="left" vertical="center"/>
    </xf>
    <xf numFmtId="37" fontId="49" fillId="0" borderId="0" applyFill="0" applyBorder="0" applyAlignment="0">
      <protection locked="0"/>
    </xf>
    <xf numFmtId="185" fontId="49" fillId="0" borderId="6" applyFill="0" applyBorder="0">
      <protection locked="0"/>
    </xf>
    <xf numFmtId="0" fontId="36" fillId="49" borderId="1" applyNumberFormat="0" applyBorder="0" applyAlignment="0" applyProtection="0"/>
    <xf numFmtId="183" fontId="49" fillId="0" borderId="0" applyFill="0" applyBorder="0" applyAlignment="0">
      <protection locked="0"/>
    </xf>
    <xf numFmtId="184" fontId="49" fillId="0" borderId="0" applyFill="0" applyBorder="0" applyAlignment="0">
      <protection locked="0"/>
    </xf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187" fontId="50" fillId="0" borderId="0" applyFont="0" applyFill="0" applyBorder="0" applyAlignment="0" applyProtection="0"/>
    <xf numFmtId="188" fontId="44" fillId="0" borderId="0" applyFont="0" applyFill="0" applyBorder="0" applyAlignment="0" applyProtection="0"/>
    <xf numFmtId="37" fontId="51" fillId="0" borderId="0"/>
    <xf numFmtId="0" fontId="0" fillId="0" borderId="0"/>
    <xf numFmtId="189" fontId="43" fillId="0" borderId="0"/>
    <xf numFmtId="190" fontId="2" fillId="0" borderId="0" applyFill="0" applyBorder="0" applyAlignment="0"/>
    <xf numFmtId="0" fontId="43" fillId="0" borderId="0"/>
    <xf numFmtId="9" fontId="43" fillId="0" borderId="0" applyFont="0" applyFill="0" applyBorder="0" applyAlignment="0" applyProtection="0"/>
    <xf numFmtId="191" fontId="47" fillId="0" borderId="12" applyFont="0" applyFill="0" applyBorder="0" applyProtection="0"/>
    <xf numFmtId="10" fontId="43" fillId="0" borderId="0" applyFont="0" applyFill="0" applyBorder="0" applyAlignment="0" applyProtection="0"/>
    <xf numFmtId="192" fontId="52" fillId="0" borderId="0" applyFont="0" applyFill="0" applyBorder="0" applyAlignment="0" applyProtection="0"/>
    <xf numFmtId="193" fontId="52" fillId="0" borderId="0" applyFont="0" applyFill="0" applyBorder="0" applyAlignment="0" applyProtection="0"/>
    <xf numFmtId="0" fontId="50" fillId="0" borderId="24" applyNumberFormat="0" applyBorder="0"/>
    <xf numFmtId="0" fontId="50" fillId="0" borderId="0" applyNumberFormat="0" applyFont="0" applyFill="0" applyBorder="0" applyProtection="0"/>
    <xf numFmtId="0" fontId="43" fillId="0" borderId="0" applyNumberFormat="0" applyFill="0" applyBorder="0" applyProtection="0"/>
    <xf numFmtId="38" fontId="53" fillId="0" borderId="0" applyFill="0" applyBorder="0" applyAlignment="0" applyProtection="0"/>
    <xf numFmtId="192" fontId="54" fillId="0" borderId="0" applyFill="0" applyBorder="0" applyAlignment="0" applyProtection="0"/>
    <xf numFmtId="194" fontId="45" fillId="0" borderId="0" applyFont="0" applyFill="0" applyBorder="0" applyProtection="0"/>
    <xf numFmtId="0" fontId="52" fillId="0" borderId="25" applyNumberFormat="0" applyFont="0" applyFill="0" applyAlignment="0" applyProtection="0"/>
    <xf numFmtId="0" fontId="46" fillId="0" borderId="0"/>
    <xf numFmtId="195" fontId="55" fillId="0" borderId="3" applyFont="0" applyFill="0" applyBorder="0" applyAlignment="0" applyProtection="0"/>
    <xf numFmtId="9" fontId="56" fillId="0" borderId="0" applyFont="0" applyFill="0" applyBorder="0" applyAlignment="0" applyProtection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96" fontId="57" fillId="0" borderId="0" applyFont="0" applyFill="0" applyBorder="0" applyAlignment="0" applyProtection="0"/>
    <xf numFmtId="197" fontId="57" fillId="0" borderId="0" applyFont="0" applyFill="0" applyBorder="0" applyAlignment="0" applyProtection="0"/>
    <xf numFmtId="0" fontId="57" fillId="0" borderId="0"/>
    <xf numFmtId="0" fontId="58" fillId="0" borderId="26" applyNumberFormat="0" applyFill="0" applyProtection="0"/>
    <xf numFmtId="0" fontId="59" fillId="0" borderId="0" applyNumberFormat="0" applyFill="0" applyBorder="0" applyProtection="0"/>
    <xf numFmtId="0" fontId="60" fillId="0" borderId="27" applyNumberFormat="0" applyFill="0" applyProtection="0"/>
    <xf numFmtId="0" fontId="61" fillId="0" borderId="28" applyNumberFormat="0" applyFill="0" applyProtection="0"/>
    <xf numFmtId="0" fontId="61" fillId="0" borderId="0" applyNumberFormat="0" applyFill="0" applyBorder="0" applyProtection="0"/>
    <xf numFmtId="0" fontId="62" fillId="0" borderId="0"/>
    <xf numFmtId="0" fontId="63" fillId="35" borderId="0" applyNumberFormat="0" applyBorder="0" applyProtection="0"/>
    <xf numFmtId="0" fontId="0" fillId="0" borderId="0"/>
    <xf numFmtId="0" fontId="1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64" fillId="0" borderId="0"/>
    <xf numFmtId="0" fontId="0" fillId="0" borderId="0"/>
    <xf numFmtId="0" fontId="0" fillId="0" borderId="0"/>
    <xf numFmtId="0" fontId="0" fillId="0" borderId="0"/>
    <xf numFmtId="0" fontId="65" fillId="0" borderId="0"/>
    <xf numFmtId="0" fontId="43" fillId="0" borderId="0" applyNumberFormat="0" applyFill="0" applyBorder="0" applyAlignment="0" applyProtection="0"/>
    <xf numFmtId="0" fontId="66" fillId="36" borderId="0" applyNumberFormat="0" applyBorder="0" applyProtection="0"/>
    <xf numFmtId="0" fontId="67" fillId="0" borderId="29" applyNumberFormat="0" applyFill="0" applyProtection="0"/>
    <xf numFmtId="0" fontId="68" fillId="48" borderId="30" applyNumberFormat="0" applyProtection="0"/>
    <xf numFmtId="0" fontId="69" fillId="50" borderId="31" applyNumberFormat="0" applyProtection="0"/>
    <xf numFmtId="0" fontId="70" fillId="0" borderId="0" applyNumberFormat="0" applyFill="0" applyBorder="0" applyProtection="0"/>
    <xf numFmtId="0" fontId="71" fillId="0" borderId="0" applyNumberFormat="0" applyFill="0" applyBorder="0" applyProtection="0"/>
    <xf numFmtId="0" fontId="72" fillId="0" borderId="32" applyNumberFormat="0" applyFill="0" applyProtection="0"/>
    <xf numFmtId="0" fontId="73" fillId="0" borderId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35" fillId="51" borderId="0" applyNumberFormat="0" applyBorder="0" applyProtection="0"/>
    <xf numFmtId="0" fontId="35" fillId="52" borderId="0" applyNumberFormat="0" applyBorder="0" applyProtection="0"/>
    <xf numFmtId="0" fontId="35" fillId="53" borderId="0" applyNumberFormat="0" applyBorder="0" applyProtection="0"/>
    <xf numFmtId="0" fontId="35" fillId="54" borderId="0" applyNumberFormat="0" applyBorder="0" applyProtection="0"/>
    <xf numFmtId="0" fontId="74" fillId="55" borderId="0" applyNumberFormat="0" applyBorder="0" applyProtection="0"/>
    <xf numFmtId="0" fontId="75" fillId="48" borderId="33" applyNumberFormat="0" applyProtection="0"/>
    <xf numFmtId="0" fontId="76" fillId="39" borderId="30" applyNumberFormat="0" applyProtection="0"/>
    <xf numFmtId="0" fontId="0" fillId="0" borderId="0"/>
    <xf numFmtId="0" fontId="0" fillId="0" borderId="0"/>
    <xf numFmtId="0" fontId="0" fillId="49" borderId="34" applyNumberFormat="0" applyFont="0" applyProtection="0"/>
    <xf numFmtId="0" fontId="77" fillId="0" borderId="0"/>
    <xf numFmtId="198" fontId="37" fillId="0" borderId="0" applyFont="0" applyFill="0" applyBorder="0" applyAlignment="0" applyProtection="0"/>
    <xf numFmtId="199" fontId="37" fillId="0" borderId="0" applyFont="0" applyFill="0" applyBorder="0" applyAlignment="0" applyProtection="0"/>
    <xf numFmtId="0" fontId="78" fillId="0" borderId="0"/>
  </cellStyleXfs>
  <cellXfs count="60">
    <xf numFmtId="0" fontId="0" fillId="0" borderId="0" xfId="0" applyAlignment="1">
      <alignment vertical="center"/>
    </xf>
    <xf numFmtId="0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2" applyFont="1" applyFill="1" applyBorder="1" applyAlignment="1" applyProtection="1">
      <alignment horizontal="center" vertical="center" wrapText="1"/>
      <protection locked="0"/>
    </xf>
    <xf numFmtId="0" fontId="1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57" applyNumberFormat="1" applyFont="1" applyFill="1" applyBorder="1" applyAlignment="1" applyProtection="1">
      <alignment vertical="center" wrapText="1"/>
      <protection locked="0"/>
    </xf>
    <xf numFmtId="0" fontId="2" fillId="0" borderId="0" xfId="157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Font="1" applyFill="1" applyBorder="1" applyAlignment="1" applyProtection="1">
      <alignment horizontal="center" vertical="center" wrapText="1"/>
      <protection locked="0"/>
    </xf>
    <xf numFmtId="0" fontId="3" fillId="0" borderId="1" xfId="157" applyFont="1" applyFill="1" applyBorder="1" applyAlignment="1" applyProtection="1">
      <alignment horizontal="left" vertical="top" wrapText="1"/>
      <protection locked="0"/>
    </xf>
    <xf numFmtId="0" fontId="3" fillId="0" borderId="1" xfId="157" applyFont="1" applyFill="1" applyBorder="1" applyAlignment="1" applyProtection="1">
      <alignment horizontal="left" vertical="center" wrapText="1"/>
      <protection locked="0"/>
    </xf>
    <xf numFmtId="0" fontId="3" fillId="0" borderId="2" xfId="157" applyFont="1" applyFill="1" applyBorder="1" applyAlignment="1" applyProtection="1">
      <alignment horizontal="center" vertical="center" wrapText="1"/>
      <protection locked="0"/>
    </xf>
    <xf numFmtId="0" fontId="3" fillId="0" borderId="3" xfId="157" applyFont="1" applyFill="1" applyBorder="1" applyAlignment="1" applyProtection="1">
      <alignment horizontal="center" vertical="center" wrapText="1"/>
      <protection locked="0"/>
    </xf>
    <xf numFmtId="0" fontId="3" fillId="0" borderId="1" xfId="157" applyFont="1" applyFill="1" applyBorder="1" applyAlignment="1" applyProtection="1">
      <alignment horizontal="center" vertical="center" wrapText="1"/>
      <protection locked="0"/>
    </xf>
    <xf numFmtId="0" fontId="3" fillId="0" borderId="1" xfId="157" applyFont="1" applyFill="1" applyBorder="1" applyAlignment="1" applyProtection="1">
      <alignment horizontal="center" vertical="top" wrapText="1"/>
      <protection locked="0"/>
    </xf>
    <xf numFmtId="0" fontId="1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7" applyFont="1" applyFill="1" applyBorder="1" applyAlignment="1" applyProtection="1">
      <alignment horizontal="center" vertical="center" wrapText="1"/>
      <protection locked="0"/>
    </xf>
    <xf numFmtId="0" fontId="1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" applyFont="1" applyFill="1" applyBorder="1" applyAlignment="1">
      <alignment horizontal="center" vertical="center" wrapText="1"/>
    </xf>
    <xf numFmtId="0" fontId="2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57" applyFont="1" applyFill="1" applyBorder="1" applyAlignment="1" applyProtection="1">
      <alignment horizontal="center" vertical="center" wrapText="1"/>
      <protection locked="0"/>
    </xf>
    <xf numFmtId="0" fontId="5" fillId="0" borderId="8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56" applyNumberFormat="1" applyFont="1" applyFill="1" applyBorder="1" applyAlignment="1" applyProtection="1">
      <alignment vertical="center" wrapText="1"/>
      <protection locked="0"/>
    </xf>
    <xf numFmtId="49" fontId="1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97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0" applyFont="1" applyFill="1" applyBorder="1" applyAlignment="1">
      <alignment horizontal="left" vertical="center" wrapText="1"/>
    </xf>
    <xf numFmtId="0" fontId="7" fillId="0" borderId="1" xfId="130" applyFont="1" applyFill="1" applyBorder="1" applyAlignment="1">
      <alignment horizontal="center" vertical="center" wrapText="1"/>
    </xf>
    <xf numFmtId="0" fontId="1" fillId="0" borderId="1" xfId="72" applyFont="1" applyFill="1" applyBorder="1" applyAlignment="1" applyProtection="1">
      <alignment horizontal="center" vertical="center" wrapText="1"/>
      <protection locked="0"/>
    </xf>
    <xf numFmtId="0" fontId="8" fillId="0" borderId="1" xfId="134" applyNumberFormat="1" applyFont="1" applyFill="1" applyBorder="1" applyAlignment="1">
      <alignment horizontal="center" vertical="center" wrapText="1"/>
    </xf>
    <xf numFmtId="0" fontId="9" fillId="0" borderId="1" xfId="136" applyNumberFormat="1" applyFont="1" applyFill="1" applyBorder="1" applyAlignment="1">
      <alignment horizontal="center" vertical="center" wrapText="1"/>
    </xf>
    <xf numFmtId="0" fontId="1" fillId="0" borderId="9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157" applyNumberFormat="1" applyFont="1" applyFill="1" applyBorder="1" applyAlignment="1" applyProtection="1">
      <alignment horizontal="center" vertical="center" wrapText="1"/>
      <protection locked="0"/>
    </xf>
    <xf numFmtId="200" fontId="8" fillId="0" borderId="1" xfId="128" applyNumberFormat="1" applyFont="1" applyFill="1" applyBorder="1" applyAlignment="1">
      <alignment horizontal="center" vertical="center" wrapText="1"/>
    </xf>
    <xf numFmtId="0" fontId="5" fillId="0" borderId="11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97" applyFont="1" applyFill="1" applyBorder="1" applyAlignment="1">
      <alignment horizontal="center" vertical="center" wrapText="1"/>
    </xf>
    <xf numFmtId="0" fontId="1" fillId="0" borderId="1" xfId="128" applyNumberFormat="1" applyFont="1" applyFill="1" applyBorder="1" applyAlignment="1">
      <alignment horizontal="center" vertical="center" wrapText="1"/>
    </xf>
    <xf numFmtId="0" fontId="8" fillId="0" borderId="1" xfId="128" applyNumberFormat="1" applyFont="1" applyFill="1" applyBorder="1" applyAlignment="1">
      <alignment horizontal="center" vertical="center" wrapText="1"/>
    </xf>
    <xf numFmtId="0" fontId="5" fillId="0" borderId="12" xfId="157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72" applyFont="1" applyFill="1" applyBorder="1" applyAlignment="1" applyProtection="1">
      <alignment horizontal="center" vertical="center" wrapText="1" shrinkToFit="1"/>
      <protection locked="0"/>
    </xf>
    <xf numFmtId="49" fontId="1" fillId="0" borderId="14" xfId="7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135" applyNumberFormat="1" applyFont="1" applyFill="1" applyBorder="1" applyAlignment="1">
      <alignment horizontal="center" vertical="center" wrapText="1"/>
    </xf>
    <xf numFmtId="0" fontId="3" fillId="0" borderId="1" xfId="97" applyNumberFormat="1" applyFont="1" applyFill="1" applyBorder="1" applyAlignment="1">
      <alignment horizontal="center" vertical="center"/>
    </xf>
    <xf numFmtId="49" fontId="11" fillId="0" borderId="1" xfId="135" applyNumberFormat="1" applyFont="1" applyFill="1" applyBorder="1" applyAlignment="1">
      <alignment horizontal="center" vertical="center" wrapText="1"/>
    </xf>
    <xf numFmtId="0" fontId="3" fillId="0" borderId="1" xfId="130" applyFont="1" applyFill="1" applyBorder="1" applyAlignment="1">
      <alignment horizontal="center" vertical="center"/>
    </xf>
    <xf numFmtId="0" fontId="1" fillId="2" borderId="1" xfId="15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57" applyNumberFormat="1" applyFont="1" applyFill="1" applyBorder="1" applyAlignment="1" applyProtection="1">
      <alignment horizontal="center" vertical="center" wrapText="1"/>
      <protection locked="0"/>
    </xf>
    <xf numFmtId="43" fontId="13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57" applyNumberFormat="1" applyFont="1" applyFill="1" applyBorder="1" applyAlignment="1" applyProtection="1">
      <alignment horizontal="center" vertical="center" wrapText="1"/>
      <protection locked="0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6 10" xfId="58"/>
    <cellStyle name="60% - 强调文字颜色 1 10" xfId="59"/>
    <cellStyle name="60% - 强调文字颜色 2 10" xfId="60"/>
    <cellStyle name="60% - 强调文字颜色 3 10" xfId="61"/>
    <cellStyle name="60% - 强调文字颜色 4 10" xfId="62"/>
    <cellStyle name="60% - 强调文字颜色 5 10" xfId="63"/>
    <cellStyle name="60% - 强调文字颜色 6 10" xfId="64"/>
    <cellStyle name="active" xfId="65"/>
    <cellStyle name="ÅëÈ­_¿ä¾àµµ" xfId="66"/>
    <cellStyle name="ÄÞ¸¶ [0]_¿ä¾àµµ" xfId="67"/>
    <cellStyle name="ÄÞ¸¶_¿ä¾àµµ" xfId="68"/>
    <cellStyle name="Body" xfId="69"/>
    <cellStyle name="Bold 11" xfId="70"/>
    <cellStyle name="BOM_Level_0" xfId="71"/>
    <cellStyle name="BOM_Level_Below3" xfId="72"/>
    <cellStyle name="Ç¥ÁØ_ÀÏÁ¤°ËÅä¾È" xfId="73"/>
    <cellStyle name="Comma" xfId="74"/>
    <cellStyle name="Comma [0]" xfId="75"/>
    <cellStyle name="Currency" xfId="76"/>
    <cellStyle name="Currency [0]" xfId="77"/>
    <cellStyle name="Currency_ SG&amp;A Bridge " xfId="78"/>
    <cellStyle name="Date" xfId="79"/>
    <cellStyle name="Decimal 1" xfId="80"/>
    <cellStyle name="Decimal 2" xfId="81"/>
    <cellStyle name="Decimal 3" xfId="82"/>
    <cellStyle name="Grey" xfId="83"/>
    <cellStyle name="Header1" xfId="84"/>
    <cellStyle name="Header2" xfId="85"/>
    <cellStyle name="Input" xfId="86"/>
    <cellStyle name="Input %" xfId="87"/>
    <cellStyle name="Input [yellow]" xfId="88"/>
    <cellStyle name="Input 1" xfId="89"/>
    <cellStyle name="Input 3" xfId="90"/>
    <cellStyle name="Milliers [0]_AR1194" xfId="91"/>
    <cellStyle name="Milliers_AR1194" xfId="92"/>
    <cellStyle name="Monétaire [0]_AR1194" xfId="93"/>
    <cellStyle name="Monétaire_AR1194" xfId="94"/>
    <cellStyle name="Month" xfId="95"/>
    <cellStyle name="no dec" xfId="96"/>
    <cellStyle name="Normal" xfId="97"/>
    <cellStyle name="Normal - Style1" xfId="98"/>
    <cellStyle name="Normal 11" xfId="99"/>
    <cellStyle name="Normal_ SG&amp;A Bridge " xfId="100"/>
    <cellStyle name="Percent" xfId="101"/>
    <cellStyle name="Percent ()" xfId="102"/>
    <cellStyle name="Percent [2]" xfId="103"/>
    <cellStyle name="Percent 1" xfId="104"/>
    <cellStyle name="Percent 2" xfId="105"/>
    <cellStyle name="PERCENTAGE" xfId="106"/>
    <cellStyle name="PSChar" xfId="107"/>
    <cellStyle name="RowLevel_0" xfId="108"/>
    <cellStyle name="Sum" xfId="109"/>
    <cellStyle name="Sum %of HV" xfId="110"/>
    <cellStyle name="time" xfId="111"/>
    <cellStyle name="Underline 2" xfId="112"/>
    <cellStyle name="Underline 2 2" xfId="113"/>
    <cellStyle name="Year" xfId="114"/>
    <cellStyle name="ｹ鮗ﾐﾀｲ_ｰ豼ｵﾁ･" xfId="115"/>
    <cellStyle name="ﾄﾞｸｶ [0]_ｰ霾ｹ" xfId="116"/>
    <cellStyle name="ﾄﾞｸｶ_ｰ霾ｹ" xfId="117"/>
    <cellStyle name="ﾅ・ｭ [0]_ｰ霾ｹ" xfId="118"/>
    <cellStyle name="ﾅ・ｭ_ｰ霾ｹ" xfId="119"/>
    <cellStyle name="ﾇ･ﾁﾘ_ｰ霾ｹ" xfId="120"/>
    <cellStyle name="标题 1 10" xfId="121"/>
    <cellStyle name="标题 10" xfId="122"/>
    <cellStyle name="标题 2 10" xfId="123"/>
    <cellStyle name="标题 3 10" xfId="124"/>
    <cellStyle name="标题 4 10" xfId="125"/>
    <cellStyle name="標準_下期  月別（正規案）" xfId="126"/>
    <cellStyle name="差 10" xfId="127"/>
    <cellStyle name="常规 10" xfId="128"/>
    <cellStyle name="常规 11 10" xfId="129"/>
    <cellStyle name="常规 12" xfId="130"/>
    <cellStyle name="常规 18 2" xfId="131"/>
    <cellStyle name="常规 4" xfId="132"/>
    <cellStyle name="常规 4 2 2" xfId="133"/>
    <cellStyle name="常规 44" xfId="134"/>
    <cellStyle name="常规 45" xfId="135"/>
    <cellStyle name="常规 50" xfId="136"/>
    <cellStyle name="常规 53 8 2" xfId="137"/>
    <cellStyle name="分级显示行_1_injection" xfId="138"/>
    <cellStyle name="好 10" xfId="139"/>
    <cellStyle name="汇总 10" xfId="140"/>
    <cellStyle name="计算 10" xfId="141"/>
    <cellStyle name="检查单元格 10" xfId="142"/>
    <cellStyle name="解释性文本 10" xfId="143"/>
    <cellStyle name="警告文本 10" xfId="144"/>
    <cellStyle name="链接单元格 10" xfId="145"/>
    <cellStyle name="普通_laroux" xfId="146"/>
    <cellStyle name="千位[0]_laroux" xfId="147"/>
    <cellStyle name="千位_laroux" xfId="148"/>
    <cellStyle name="强调文字颜色 1 10" xfId="149"/>
    <cellStyle name="强调文字颜色 2 10" xfId="150"/>
    <cellStyle name="强调文字颜色 3 10" xfId="151"/>
    <cellStyle name="强调文字颜色 6 10" xfId="152"/>
    <cellStyle name="适中 10" xfId="153"/>
    <cellStyle name="输出 10" xfId="154"/>
    <cellStyle name="输入 10" xfId="155"/>
    <cellStyle name="样式 1" xfId="156"/>
    <cellStyle name="样式 1 10" xfId="157"/>
    <cellStyle name="注释 10" xfId="158"/>
    <cellStyle name="뷭?_BOOKSHIP" xfId="159"/>
    <cellStyle name="콤마 [0]_~0012445" xfId="160"/>
    <cellStyle name="콤마_~0012445" xfId="161"/>
    <cellStyle name="표준_NF_BOM_rev01 2" xfId="1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0</xdr:colOff>
      <xdr:row>0</xdr:row>
      <xdr:rowOff>149679</xdr:rowOff>
    </xdr:from>
    <xdr:to>
      <xdr:col>33</xdr:col>
      <xdr:colOff>277906</xdr:colOff>
      <xdr:row>1</xdr:row>
      <xdr:rowOff>204108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97125" y="149225"/>
          <a:ext cx="2101215" cy="2736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29</xdr:col>
      <xdr:colOff>0</xdr:colOff>
      <xdr:row>0</xdr:row>
      <xdr:rowOff>0</xdr:rowOff>
    </xdr:from>
    <xdr:to>
      <xdr:col>30</xdr:col>
      <xdr:colOff>285750</xdr:colOff>
      <xdr:row>1</xdr:row>
      <xdr:rowOff>95250</xdr:rowOff>
    </xdr:to>
    <xdr:sp>
      <xdr:nvSpPr>
        <xdr:cNvPr id="3" name="TextBox 2"/>
        <xdr:cNvSpPr txBox="1"/>
      </xdr:nvSpPr>
      <xdr:spPr>
        <a:xfrm>
          <a:off x="13458825" y="0"/>
          <a:ext cx="1162050" cy="314325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wrap="square" rtlCol="0" anchor="t"/>
        <a:lstStyle/>
        <a:p>
          <a:pPr algn="l"/>
          <a:endParaRPr lang="zh-CN" altLang="en-US" sz="1400">
            <a:latin typeface="+mn-ea"/>
            <a:ea typeface="+mn-ea"/>
          </a:endParaRPr>
        </a:p>
      </xdr:txBody>
    </xdr:sp>
    <xdr:clientData/>
  </xdr:twoCellAnchor>
  <xdr:twoCellAnchor editAs="oneCell">
    <xdr:from>
      <xdr:col>9</xdr:col>
      <xdr:colOff>299357</xdr:colOff>
      <xdr:row>14</xdr:row>
      <xdr:rowOff>0</xdr:rowOff>
    </xdr:from>
    <xdr:to>
      <xdr:col>9</xdr:col>
      <xdr:colOff>604157</xdr:colOff>
      <xdr:row>14</xdr:row>
      <xdr:rowOff>0</xdr:rowOff>
    </xdr:to>
    <xdr:pic>
      <xdr:nvPicPr>
        <xdr:cNvPr id="30" name="Picture 9" descr="C:\Users\Administrator\AppData\Roaming\feiq\RichOle\946468470.bm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1042987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258535</xdr:colOff>
      <xdr:row>14</xdr:row>
      <xdr:rowOff>0</xdr:rowOff>
    </xdr:from>
    <xdr:to>
      <xdr:col>9</xdr:col>
      <xdr:colOff>563335</xdr:colOff>
      <xdr:row>14</xdr:row>
      <xdr:rowOff>0</xdr:rowOff>
    </xdr:to>
    <xdr:pic>
      <xdr:nvPicPr>
        <xdr:cNvPr id="31" name="Picture 9" descr="C:\Users\Administrator\AppData\Roaming\feiq\RichOle\946468470.bm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0870" y="1042987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299357</xdr:colOff>
      <xdr:row>14</xdr:row>
      <xdr:rowOff>0</xdr:rowOff>
    </xdr:from>
    <xdr:to>
      <xdr:col>9</xdr:col>
      <xdr:colOff>604157</xdr:colOff>
      <xdr:row>14</xdr:row>
      <xdr:rowOff>0</xdr:rowOff>
    </xdr:to>
    <xdr:pic>
      <xdr:nvPicPr>
        <xdr:cNvPr id="21" name="Picture 9" descr="C:\Users\Administrator\AppData\Roaming\feiq\RichOle\946468470.bm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1510" y="10429875"/>
          <a:ext cx="3048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173182</xdr:colOff>
      <xdr:row>14</xdr:row>
      <xdr:rowOff>103910</xdr:rowOff>
    </xdr:from>
    <xdr:to>
      <xdr:col>9</xdr:col>
      <xdr:colOff>883227</xdr:colOff>
      <xdr:row>14</xdr:row>
      <xdr:rowOff>813956</xdr:rowOff>
    </xdr:to>
    <xdr:pic>
      <xdr:nvPicPr>
        <xdr:cNvPr id="36" name="图片 35" descr="C:\Users\ADMINI~1\AppData\Local\Temp\WeChat Files\1b85fb672b25bd939ccd6090b85db64.jpg"/>
        <xdr:cNvPicPr/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33" t="36912" r="7532" b="31193"/>
        <a:stretch>
          <a:fillRect/>
        </a:stretch>
      </xdr:blipFill>
      <xdr:spPr>
        <a:xfrm>
          <a:off x="4335145" y="10533380"/>
          <a:ext cx="709930" cy="709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116280</xdr:colOff>
      <xdr:row>12</xdr:row>
      <xdr:rowOff>105147</xdr:rowOff>
    </xdr:from>
    <xdr:to>
      <xdr:col>9</xdr:col>
      <xdr:colOff>1055172</xdr:colOff>
      <xdr:row>12</xdr:row>
      <xdr:rowOff>868135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78630" y="8458200"/>
          <a:ext cx="938530" cy="7632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69272</xdr:colOff>
      <xdr:row>18</xdr:row>
      <xdr:rowOff>346364</xdr:rowOff>
    </xdr:from>
    <xdr:to>
      <xdr:col>9</xdr:col>
      <xdr:colOff>1045765</xdr:colOff>
      <xdr:row>18</xdr:row>
      <xdr:rowOff>658091</xdr:rowOff>
    </xdr:to>
    <xdr:pic>
      <xdr:nvPicPr>
        <xdr:cNvPr id="4" name="图片 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8" t="51423" r="34056"/>
        <a:stretch>
          <a:fillRect/>
        </a:stretch>
      </xdr:blipFill>
      <xdr:spPr>
        <a:xfrm>
          <a:off x="4231640" y="14509750"/>
          <a:ext cx="975995" cy="311785"/>
        </a:xfrm>
        <a:prstGeom prst="rect">
          <a:avLst/>
        </a:prstGeom>
      </xdr:spPr>
    </xdr:pic>
    <xdr:clientData/>
  </xdr:twoCellAnchor>
  <xdr:twoCellAnchor editAs="oneCell">
    <xdr:from>
      <xdr:col>9</xdr:col>
      <xdr:colOff>117763</xdr:colOff>
      <xdr:row>19</xdr:row>
      <xdr:rowOff>342900</xdr:rowOff>
    </xdr:from>
    <xdr:to>
      <xdr:col>10</xdr:col>
      <xdr:colOff>20529</xdr:colOff>
      <xdr:row>19</xdr:row>
      <xdr:rowOff>654627</xdr:rowOff>
    </xdr:to>
    <xdr:pic>
      <xdr:nvPicPr>
        <xdr:cNvPr id="14" name="图片 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8" t="51423" r="34056"/>
        <a:stretch>
          <a:fillRect/>
        </a:stretch>
      </xdr:blipFill>
      <xdr:spPr>
        <a:xfrm>
          <a:off x="4279900" y="15506700"/>
          <a:ext cx="969645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111332</xdr:colOff>
      <xdr:row>15</xdr:row>
      <xdr:rowOff>35873</xdr:rowOff>
    </xdr:from>
    <xdr:to>
      <xdr:col>9</xdr:col>
      <xdr:colOff>873332</xdr:colOff>
      <xdr:row>15</xdr:row>
      <xdr:rowOff>865909</xdr:rowOff>
    </xdr:to>
    <xdr:pic>
      <xdr:nvPicPr>
        <xdr:cNvPr id="15" name="图片 14"/>
        <xdr:cNvPicPr/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3550" y="11398885"/>
          <a:ext cx="762000" cy="82994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16</xdr:row>
      <xdr:rowOff>81643</xdr:rowOff>
    </xdr:from>
    <xdr:to>
      <xdr:col>9</xdr:col>
      <xdr:colOff>911679</xdr:colOff>
      <xdr:row>16</xdr:row>
      <xdr:rowOff>900546</xdr:rowOff>
    </xdr:to>
    <xdr:pic>
      <xdr:nvPicPr>
        <xdr:cNvPr id="16" name="图片 15"/>
        <xdr:cNvPicPr/>
      </xdr:nvPicPr>
      <xdr:blipFill>
        <a:blip r:embed="rId7"/>
        <a:stretch>
          <a:fillRect/>
        </a:stretch>
      </xdr:blipFill>
      <xdr:spPr>
        <a:xfrm>
          <a:off x="4257675" y="12378055"/>
          <a:ext cx="815975" cy="819150"/>
        </a:xfrm>
        <a:prstGeom prst="rect">
          <a:avLst/>
        </a:prstGeom>
      </xdr:spPr>
    </xdr:pic>
    <xdr:clientData/>
  </xdr:twoCellAnchor>
  <xdr:twoCellAnchor editAs="oneCell">
    <xdr:from>
      <xdr:col>9</xdr:col>
      <xdr:colOff>363681</xdr:colOff>
      <xdr:row>13</xdr:row>
      <xdr:rowOff>103909</xdr:rowOff>
    </xdr:from>
    <xdr:to>
      <xdr:col>9</xdr:col>
      <xdr:colOff>839930</xdr:colOff>
      <xdr:row>13</xdr:row>
      <xdr:rowOff>1003297</xdr:rowOff>
    </xdr:to>
    <xdr:pic>
      <xdr:nvPicPr>
        <xdr:cNvPr id="17" name="图片 16" descr="C:\Users\ADMINI~1\AppData\Local\Temp\WeChat Files\f60d88e48b5680f3d545442a195a659.jpg"/>
        <xdr:cNvPicPr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525645" y="9466580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51954</xdr:colOff>
      <xdr:row>17</xdr:row>
      <xdr:rowOff>346364</xdr:rowOff>
    </xdr:from>
    <xdr:to>
      <xdr:col>9</xdr:col>
      <xdr:colOff>1032866</xdr:colOff>
      <xdr:row>17</xdr:row>
      <xdr:rowOff>848591</xdr:rowOff>
    </xdr:to>
    <xdr:pic>
      <xdr:nvPicPr>
        <xdr:cNvPr id="5" name="图片 4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713" r="13878" b="34229"/>
        <a:stretch>
          <a:fillRect/>
        </a:stretch>
      </xdr:blipFill>
      <xdr:spPr>
        <a:xfrm>
          <a:off x="4213860" y="13576300"/>
          <a:ext cx="981075" cy="502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3"/>
  <sheetViews>
    <sheetView tabSelected="1" zoomScale="55" zoomScaleNormal="55" zoomScaleSheetLayoutView="70" topLeftCell="A15" workbookViewId="0">
      <selection activeCell="AG24" sqref="AG24"/>
    </sheetView>
  </sheetViews>
  <sheetFormatPr defaultColWidth="9" defaultRowHeight="14"/>
  <cols>
    <col min="1" max="1" width="4.25" style="4" customWidth="1"/>
    <col min="2" max="7" width="2.5" style="4" customWidth="1"/>
    <col min="8" max="8" width="27.5" style="5" customWidth="1"/>
    <col min="9" max="9" width="7.875" style="6" customWidth="1"/>
    <col min="10" max="10" width="14" style="4" customWidth="1"/>
    <col min="11" max="11" width="11.75" style="6" customWidth="1"/>
    <col min="12" max="12" width="6.5" style="7" customWidth="1"/>
    <col min="13" max="13" width="10.5" style="4" customWidth="1"/>
    <col min="14" max="14" width="6.75" style="8" customWidth="1"/>
    <col min="15" max="16" width="5.5" style="4" customWidth="1"/>
    <col min="17" max="17" width="4.75" style="4" customWidth="1"/>
    <col min="18" max="18" width="6.75" style="4" customWidth="1"/>
    <col min="19" max="19" width="5.125" style="4" hidden="1" customWidth="1"/>
    <col min="20" max="20" width="6.5" style="8" customWidth="1"/>
    <col min="21" max="23" width="5.5" style="8" customWidth="1"/>
    <col min="24" max="26" width="5.5" style="8" hidden="1" customWidth="1"/>
    <col min="27" max="27" width="7.625" style="4" customWidth="1"/>
    <col min="28" max="28" width="5.5" style="8" customWidth="1"/>
    <col min="29" max="29" width="13.875" style="8" customWidth="1"/>
    <col min="30" max="30" width="11.5" style="4" customWidth="1"/>
    <col min="31" max="31" width="10" style="4" customWidth="1"/>
    <col min="32" max="33" width="11.9666666666667" style="4" customWidth="1"/>
    <col min="34" max="34" width="12.6666666666667" style="4"/>
    <col min="35" max="16384" width="9" style="4"/>
  </cols>
  <sheetData>
    <row r="1" ht="17.25" customHeight="1" spans="1:31">
      <c r="A1" s="4" t="s">
        <v>0</v>
      </c>
      <c r="AD1" s="3"/>
      <c r="AE1" s="3"/>
    </row>
    <row r="2" ht="21.75" customHeight="1" spans="30:31">
      <c r="AD2" s="41"/>
      <c r="AE2" s="3"/>
    </row>
    <row r="3" ht="69.75" customHeight="1" spans="1:31">
      <c r="A3" s="9" t="s">
        <v>1</v>
      </c>
      <c r="B3" s="9"/>
      <c r="C3" s="9"/>
      <c r="D3" s="9"/>
      <c r="E3" s="9"/>
      <c r="F3" s="9"/>
      <c r="G3" s="9"/>
      <c r="H3" s="9"/>
      <c r="I3" s="9"/>
      <c r="J3" s="23" t="s">
        <v>2</v>
      </c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42"/>
      <c r="AD3" s="19" t="s">
        <v>0</v>
      </c>
      <c r="AE3" s="43" t="s">
        <v>3</v>
      </c>
    </row>
    <row r="4" ht="84.75" customHeight="1" spans="1:31">
      <c r="A4" s="9"/>
      <c r="B4" s="9"/>
      <c r="C4" s="9"/>
      <c r="D4" s="9"/>
      <c r="E4" s="9"/>
      <c r="F4" s="9"/>
      <c r="G4" s="9"/>
      <c r="H4" s="9"/>
      <c r="I4" s="9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44"/>
      <c r="AD4" s="19" t="s">
        <v>4</v>
      </c>
      <c r="AE4" s="45" t="s">
        <v>5</v>
      </c>
    </row>
    <row r="5" ht="50.25" customHeight="1" spans="1:31">
      <c r="A5" s="9"/>
      <c r="B5" s="9"/>
      <c r="C5" s="9"/>
      <c r="D5" s="9"/>
      <c r="E5" s="9"/>
      <c r="F5" s="9"/>
      <c r="G5" s="9"/>
      <c r="H5" s="9"/>
      <c r="I5" s="9"/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44"/>
      <c r="AD5" s="19" t="s">
        <v>6</v>
      </c>
      <c r="AE5" s="46" t="s">
        <v>7</v>
      </c>
    </row>
    <row r="6" ht="83.25" customHeight="1" spans="1:31">
      <c r="A6" s="10" t="s">
        <v>8</v>
      </c>
      <c r="B6" s="10"/>
      <c r="C6" s="10"/>
      <c r="D6" s="11" t="s">
        <v>9</v>
      </c>
      <c r="E6" s="12"/>
      <c r="F6" s="12"/>
      <c r="G6" s="12"/>
      <c r="H6" s="12"/>
      <c r="I6" s="27"/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44"/>
      <c r="AD6" s="19" t="s">
        <v>10</v>
      </c>
      <c r="AE6" s="47"/>
    </row>
    <row r="7" ht="50.25" customHeight="1" spans="1:33">
      <c r="A7" s="13" t="s">
        <v>11</v>
      </c>
      <c r="B7" s="13"/>
      <c r="C7" s="13"/>
      <c r="D7" s="14"/>
      <c r="E7" s="14"/>
      <c r="F7" s="14"/>
      <c r="G7" s="14"/>
      <c r="H7" s="14"/>
      <c r="I7" s="14"/>
      <c r="J7" s="25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44"/>
      <c r="AD7" s="19" t="s">
        <v>12</v>
      </c>
      <c r="AE7" s="47" t="s">
        <v>13</v>
      </c>
      <c r="AG7" s="47" t="s">
        <v>13</v>
      </c>
    </row>
    <row r="8" ht="27.75" customHeight="1" spans="1:33">
      <c r="A8" s="13" t="s">
        <v>14</v>
      </c>
      <c r="B8" s="13"/>
      <c r="C8" s="13"/>
      <c r="D8" s="14"/>
      <c r="E8" s="14"/>
      <c r="F8" s="14"/>
      <c r="G8" s="14"/>
      <c r="H8" s="14"/>
      <c r="I8" s="14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44"/>
      <c r="AD8" s="18" t="s">
        <v>15</v>
      </c>
      <c r="AE8" s="47" t="s">
        <v>16</v>
      </c>
      <c r="AG8" s="47" t="s">
        <v>16</v>
      </c>
    </row>
    <row r="9" ht="39.75" customHeight="1" spans="1:33">
      <c r="A9" s="13"/>
      <c r="B9" s="13"/>
      <c r="C9" s="13"/>
      <c r="D9" s="14"/>
      <c r="E9" s="14"/>
      <c r="F9" s="14"/>
      <c r="G9" s="14"/>
      <c r="H9" s="14"/>
      <c r="I9" s="14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48"/>
      <c r="AD9" s="18" t="s">
        <v>17</v>
      </c>
      <c r="AE9" s="31" t="s">
        <v>18</v>
      </c>
      <c r="AG9" s="49" t="s">
        <v>18</v>
      </c>
    </row>
    <row r="10" s="1" customFormat="1" ht="51.75" customHeight="1" spans="1:33">
      <c r="A10" s="15" t="s">
        <v>19</v>
      </c>
      <c r="B10" s="16" t="s">
        <v>20</v>
      </c>
      <c r="C10" s="16"/>
      <c r="D10" s="16"/>
      <c r="E10" s="16"/>
      <c r="F10" s="16"/>
      <c r="G10" s="16"/>
      <c r="H10" s="17" t="s">
        <v>21</v>
      </c>
      <c r="I10" s="30" t="s">
        <v>4</v>
      </c>
      <c r="J10" s="31" t="s">
        <v>22</v>
      </c>
      <c r="K10" s="16" t="s">
        <v>23</v>
      </c>
      <c r="L10" s="31" t="s">
        <v>6</v>
      </c>
      <c r="M10" s="16" t="s">
        <v>24</v>
      </c>
      <c r="N10" s="31" t="s">
        <v>25</v>
      </c>
      <c r="O10" s="16" t="s">
        <v>26</v>
      </c>
      <c r="P10" s="16"/>
      <c r="Q10" s="16" t="s">
        <v>27</v>
      </c>
      <c r="R10" s="16" t="s">
        <v>28</v>
      </c>
      <c r="S10" s="16" t="s">
        <v>29</v>
      </c>
      <c r="T10" s="31" t="s">
        <v>30</v>
      </c>
      <c r="U10" s="31" t="s">
        <v>31</v>
      </c>
      <c r="V10" s="31" t="s">
        <v>32</v>
      </c>
      <c r="W10" s="31" t="s">
        <v>33</v>
      </c>
      <c r="X10" s="20" t="s">
        <v>34</v>
      </c>
      <c r="Y10" s="20" t="s">
        <v>35</v>
      </c>
      <c r="Z10" s="20" t="s">
        <v>36</v>
      </c>
      <c r="AA10" s="16" t="s">
        <v>37</v>
      </c>
      <c r="AB10" s="31" t="s">
        <v>38</v>
      </c>
      <c r="AC10" s="49" t="s">
        <v>39</v>
      </c>
      <c r="AD10" s="50" t="s">
        <v>40</v>
      </c>
      <c r="AE10" s="16" t="s">
        <v>41</v>
      </c>
      <c r="AF10" s="16" t="s">
        <v>42</v>
      </c>
      <c r="AG10" s="16" t="s">
        <v>43</v>
      </c>
    </row>
    <row r="11" s="2" customFormat="1" ht="81.75" customHeight="1" spans="1:33">
      <c r="A11" s="15"/>
      <c r="B11" s="18">
        <v>0</v>
      </c>
      <c r="C11" s="18">
        <v>1</v>
      </c>
      <c r="D11" s="18">
        <v>2</v>
      </c>
      <c r="E11" s="18">
        <v>3</v>
      </c>
      <c r="F11" s="18">
        <v>4</v>
      </c>
      <c r="G11" s="18">
        <v>5</v>
      </c>
      <c r="H11" s="17"/>
      <c r="I11" s="30"/>
      <c r="J11" s="31"/>
      <c r="K11" s="16"/>
      <c r="L11" s="31"/>
      <c r="M11" s="16"/>
      <c r="N11" s="31"/>
      <c r="O11" s="16" t="s">
        <v>44</v>
      </c>
      <c r="P11" s="16" t="s">
        <v>45</v>
      </c>
      <c r="Q11" s="16"/>
      <c r="R11" s="16"/>
      <c r="S11" s="16"/>
      <c r="T11" s="31"/>
      <c r="U11" s="31"/>
      <c r="V11" s="31"/>
      <c r="W11" s="31"/>
      <c r="X11" s="20"/>
      <c r="Y11" s="20"/>
      <c r="Z11" s="20"/>
      <c r="AA11" s="16"/>
      <c r="AB11" s="31"/>
      <c r="AC11" s="51"/>
      <c r="AD11" s="50"/>
      <c r="AE11" s="16"/>
      <c r="AF11" s="16"/>
      <c r="AG11" s="16"/>
    </row>
    <row r="12" s="3" customFormat="1" ht="79.5" customHeight="1" spans="1:33">
      <c r="A12" s="18">
        <v>1</v>
      </c>
      <c r="B12" s="18"/>
      <c r="C12" s="18"/>
      <c r="D12" s="18"/>
      <c r="E12" s="18"/>
      <c r="F12" s="18"/>
      <c r="G12" s="19"/>
      <c r="H12" s="20" t="s">
        <v>46</v>
      </c>
      <c r="I12" s="20" t="s">
        <v>47</v>
      </c>
      <c r="J12" s="32" t="s">
        <v>0</v>
      </c>
      <c r="K12" s="20" t="s">
        <v>48</v>
      </c>
      <c r="L12" s="31" t="s">
        <v>18</v>
      </c>
      <c r="M12" s="31" t="s">
        <v>49</v>
      </c>
      <c r="N12" s="18" t="s">
        <v>50</v>
      </c>
      <c r="O12" s="31" t="s">
        <v>18</v>
      </c>
      <c r="P12" s="31" t="s">
        <v>18</v>
      </c>
      <c r="Q12" s="38" t="s">
        <v>7</v>
      </c>
      <c r="R12" s="39" t="s">
        <v>51</v>
      </c>
      <c r="S12" s="16" t="s">
        <v>18</v>
      </c>
      <c r="T12" s="18" t="s">
        <v>52</v>
      </c>
      <c r="U12" s="31" t="s">
        <v>53</v>
      </c>
      <c r="V12" s="17" t="s">
        <v>53</v>
      </c>
      <c r="W12" s="17" t="s">
        <v>54</v>
      </c>
      <c r="X12" s="16" t="s">
        <v>18</v>
      </c>
      <c r="Y12" s="16" t="s">
        <v>18</v>
      </c>
      <c r="Z12" s="16" t="s">
        <v>18</v>
      </c>
      <c r="AA12" s="18" t="s">
        <v>18</v>
      </c>
      <c r="AB12" s="31" t="s">
        <v>18</v>
      </c>
      <c r="AC12" s="31" t="s">
        <v>55</v>
      </c>
      <c r="AD12" s="52" t="s">
        <v>56</v>
      </c>
      <c r="AE12" s="53">
        <v>3.097</v>
      </c>
      <c r="AF12" s="19">
        <v>39</v>
      </c>
      <c r="AG12" s="19">
        <f>AF12*AE12</f>
        <v>120.783</v>
      </c>
    </row>
    <row r="13" s="3" customFormat="1" ht="79.5" customHeight="1" spans="1:33">
      <c r="A13" s="18"/>
      <c r="B13" s="18"/>
      <c r="C13" s="18"/>
      <c r="D13" s="18"/>
      <c r="E13" s="18"/>
      <c r="F13" s="18"/>
      <c r="G13" s="19"/>
      <c r="H13" s="20" t="s">
        <v>57</v>
      </c>
      <c r="I13" s="33" t="s">
        <v>58</v>
      </c>
      <c r="J13" s="31" t="s">
        <v>18</v>
      </c>
      <c r="K13" s="33" t="s">
        <v>58</v>
      </c>
      <c r="L13" s="31" t="s">
        <v>18</v>
      </c>
      <c r="M13" s="31" t="s">
        <v>59</v>
      </c>
      <c r="N13" s="18" t="s">
        <v>60</v>
      </c>
      <c r="O13" s="31" t="s">
        <v>18</v>
      </c>
      <c r="P13" s="31" t="s">
        <v>18</v>
      </c>
      <c r="Q13" s="38" t="s">
        <v>61</v>
      </c>
      <c r="R13" s="39" t="s">
        <v>51</v>
      </c>
      <c r="S13" s="16"/>
      <c r="T13" s="18" t="s">
        <v>58</v>
      </c>
      <c r="U13" s="31" t="s">
        <v>62</v>
      </c>
      <c r="V13" s="17" t="s">
        <v>53</v>
      </c>
      <c r="W13" s="17" t="s">
        <v>54</v>
      </c>
      <c r="X13" s="16"/>
      <c r="Y13" s="16"/>
      <c r="Z13" s="16"/>
      <c r="AA13" s="18" t="s">
        <v>18</v>
      </c>
      <c r="AB13" s="31" t="s">
        <v>18</v>
      </c>
      <c r="AC13" s="54" t="s">
        <v>63</v>
      </c>
      <c r="AD13" s="52" t="s">
        <v>64</v>
      </c>
      <c r="AE13" s="53">
        <v>1.782</v>
      </c>
      <c r="AF13" s="19">
        <v>10.5</v>
      </c>
      <c r="AG13" s="19">
        <f t="shared" ref="AG13:AG20" si="0">AF13*AE13</f>
        <v>18.711</v>
      </c>
    </row>
    <row r="14" ht="84" customHeight="1" spans="1:33">
      <c r="A14" s="18">
        <v>29</v>
      </c>
      <c r="B14" s="21"/>
      <c r="C14" s="21"/>
      <c r="D14" s="21">
        <v>2</v>
      </c>
      <c r="E14" s="21"/>
      <c r="F14" s="21"/>
      <c r="G14" s="21"/>
      <c r="H14" s="20" t="s">
        <v>65</v>
      </c>
      <c r="I14" s="34" t="s">
        <v>66</v>
      </c>
      <c r="J14" s="21"/>
      <c r="K14" s="34" t="s">
        <v>67</v>
      </c>
      <c r="L14" s="31" t="s">
        <v>18</v>
      </c>
      <c r="M14" s="22" t="s">
        <v>68</v>
      </c>
      <c r="N14" s="34" t="s">
        <v>69</v>
      </c>
      <c r="O14" s="31" t="s">
        <v>18</v>
      </c>
      <c r="P14" s="31" t="s">
        <v>18</v>
      </c>
      <c r="Q14" s="38" t="s">
        <v>7</v>
      </c>
      <c r="R14" s="35" t="s">
        <v>70</v>
      </c>
      <c r="S14" s="21"/>
      <c r="T14" s="34" t="s">
        <v>66</v>
      </c>
      <c r="U14" s="17" t="s">
        <v>62</v>
      </c>
      <c r="V14" s="17" t="s">
        <v>62</v>
      </c>
      <c r="W14" s="16" t="s">
        <v>18</v>
      </c>
      <c r="X14" s="16" t="s">
        <v>18</v>
      </c>
      <c r="Y14" s="16" t="s">
        <v>18</v>
      </c>
      <c r="Z14" s="16" t="s">
        <v>18</v>
      </c>
      <c r="AA14" s="31" t="s">
        <v>18</v>
      </c>
      <c r="AB14" s="31" t="s">
        <v>18</v>
      </c>
      <c r="AC14" s="31" t="s">
        <v>71</v>
      </c>
      <c r="AD14" s="21"/>
      <c r="AE14" s="55">
        <v>95</v>
      </c>
      <c r="AF14" s="19">
        <v>0.0082</v>
      </c>
      <c r="AG14" s="19">
        <f t="shared" si="0"/>
        <v>0.779</v>
      </c>
    </row>
    <row r="15" ht="73.5" customHeight="1" spans="1:33">
      <c r="A15" s="18"/>
      <c r="B15" s="21"/>
      <c r="C15" s="21"/>
      <c r="D15" s="21"/>
      <c r="E15" s="21"/>
      <c r="F15" s="21"/>
      <c r="G15" s="21"/>
      <c r="H15" s="22" t="s">
        <v>72</v>
      </c>
      <c r="I15" s="34" t="s">
        <v>73</v>
      </c>
      <c r="J15" s="35"/>
      <c r="K15" s="35" t="s">
        <v>74</v>
      </c>
      <c r="L15" s="31" t="s">
        <v>18</v>
      </c>
      <c r="M15" s="31" t="s">
        <v>74</v>
      </c>
      <c r="N15" s="34" t="s">
        <v>75</v>
      </c>
      <c r="O15" s="31" t="s">
        <v>18</v>
      </c>
      <c r="P15" s="31" t="s">
        <v>18</v>
      </c>
      <c r="Q15" s="21" t="s">
        <v>76</v>
      </c>
      <c r="R15" s="35" t="s">
        <v>70</v>
      </c>
      <c r="S15" s="21"/>
      <c r="T15" s="35" t="s">
        <v>73</v>
      </c>
      <c r="U15" s="17" t="s">
        <v>62</v>
      </c>
      <c r="V15" s="17" t="s">
        <v>62</v>
      </c>
      <c r="W15" s="16" t="s">
        <v>18</v>
      </c>
      <c r="X15" s="16"/>
      <c r="Y15" s="16"/>
      <c r="Z15" s="16"/>
      <c r="AA15" s="31" t="s">
        <v>18</v>
      </c>
      <c r="AB15" s="31" t="s">
        <v>18</v>
      </c>
      <c r="AC15" s="31" t="s">
        <v>77</v>
      </c>
      <c r="AD15" s="21"/>
      <c r="AE15" s="34">
        <v>0.34</v>
      </c>
      <c r="AF15" s="19">
        <v>0.98</v>
      </c>
      <c r="AG15" s="19">
        <f t="shared" si="0"/>
        <v>0.3332</v>
      </c>
    </row>
    <row r="16" ht="73.5" customHeight="1" spans="1:33">
      <c r="A16" s="18"/>
      <c r="B16" s="21"/>
      <c r="C16" s="21"/>
      <c r="D16" s="21"/>
      <c r="E16" s="21"/>
      <c r="F16" s="21"/>
      <c r="G16" s="21"/>
      <c r="H16" s="22" t="s">
        <v>78</v>
      </c>
      <c r="I16" s="33" t="s">
        <v>79</v>
      </c>
      <c r="J16" s="31"/>
      <c r="K16" s="33" t="s">
        <v>80</v>
      </c>
      <c r="L16" s="31" t="s">
        <v>18</v>
      </c>
      <c r="M16" s="36" t="s">
        <v>81</v>
      </c>
      <c r="N16" s="37" t="s">
        <v>82</v>
      </c>
      <c r="O16" s="31" t="s">
        <v>18</v>
      </c>
      <c r="P16" s="31" t="s">
        <v>18</v>
      </c>
      <c r="Q16" s="33" t="s">
        <v>61</v>
      </c>
      <c r="R16" s="40" t="s">
        <v>83</v>
      </c>
      <c r="S16" s="16" t="s">
        <v>18</v>
      </c>
      <c r="T16" s="33" t="s">
        <v>84</v>
      </c>
      <c r="U16" s="17" t="s">
        <v>62</v>
      </c>
      <c r="V16" s="17" t="s">
        <v>53</v>
      </c>
      <c r="W16" s="16" t="s">
        <v>18</v>
      </c>
      <c r="X16" s="16" t="s">
        <v>18</v>
      </c>
      <c r="Y16" s="16" t="s">
        <v>18</v>
      </c>
      <c r="Z16" s="16" t="s">
        <v>18</v>
      </c>
      <c r="AA16" s="31" t="s">
        <v>18</v>
      </c>
      <c r="AB16" s="31" t="s">
        <v>18</v>
      </c>
      <c r="AC16" s="54" t="s">
        <v>85</v>
      </c>
      <c r="AD16" s="21"/>
      <c r="AE16" s="34">
        <v>1</v>
      </c>
      <c r="AF16" s="19">
        <f>0.2405/110*410</f>
        <v>0.896409090909091</v>
      </c>
      <c r="AG16" s="19">
        <f t="shared" si="0"/>
        <v>0.896409090909091</v>
      </c>
    </row>
    <row r="17" ht="73.5" customHeight="1" spans="1:33">
      <c r="A17" s="18"/>
      <c r="B17" s="21"/>
      <c r="C17" s="21"/>
      <c r="D17" s="21"/>
      <c r="E17" s="21"/>
      <c r="F17" s="21"/>
      <c r="G17" s="21"/>
      <c r="H17" s="22" t="s">
        <v>86</v>
      </c>
      <c r="I17" s="33" t="s">
        <v>87</v>
      </c>
      <c r="J17" s="31"/>
      <c r="K17" s="33" t="s">
        <v>80</v>
      </c>
      <c r="L17" s="31" t="s">
        <v>18</v>
      </c>
      <c r="M17" s="36" t="s">
        <v>81</v>
      </c>
      <c r="N17" s="37" t="s">
        <v>82</v>
      </c>
      <c r="O17" s="31" t="s">
        <v>18</v>
      </c>
      <c r="P17" s="31" t="s">
        <v>18</v>
      </c>
      <c r="Q17" s="33" t="s">
        <v>61</v>
      </c>
      <c r="R17" s="40" t="s">
        <v>83</v>
      </c>
      <c r="S17" s="16" t="s">
        <v>18</v>
      </c>
      <c r="T17" s="33" t="s">
        <v>84</v>
      </c>
      <c r="U17" s="17" t="s">
        <v>62</v>
      </c>
      <c r="V17" s="17" t="s">
        <v>53</v>
      </c>
      <c r="W17" s="16" t="s">
        <v>18</v>
      </c>
      <c r="X17" s="16" t="s">
        <v>18</v>
      </c>
      <c r="Y17" s="16" t="s">
        <v>18</v>
      </c>
      <c r="Z17" s="16" t="s">
        <v>18</v>
      </c>
      <c r="AA17" s="31" t="s">
        <v>18</v>
      </c>
      <c r="AB17" s="31" t="s">
        <v>18</v>
      </c>
      <c r="AC17" s="54" t="s">
        <v>85</v>
      </c>
      <c r="AD17" s="21"/>
      <c r="AE17" s="34">
        <v>1</v>
      </c>
      <c r="AF17" s="19">
        <f>0.1239/110*410</f>
        <v>0.461809090909091</v>
      </c>
      <c r="AG17" s="19">
        <f t="shared" si="0"/>
        <v>0.461809090909091</v>
      </c>
    </row>
    <row r="18" ht="73.5" customHeight="1" spans="1:33">
      <c r="A18" s="18"/>
      <c r="B18" s="21"/>
      <c r="C18" s="21"/>
      <c r="D18" s="21"/>
      <c r="E18" s="21"/>
      <c r="F18" s="21"/>
      <c r="G18" s="21"/>
      <c r="H18" s="22" t="s">
        <v>88</v>
      </c>
      <c r="I18" s="33" t="s">
        <v>89</v>
      </c>
      <c r="J18" s="31"/>
      <c r="K18" s="33" t="s">
        <v>90</v>
      </c>
      <c r="L18" s="31" t="s">
        <v>18</v>
      </c>
      <c r="M18" s="36" t="s">
        <v>91</v>
      </c>
      <c r="N18" s="37" t="s">
        <v>92</v>
      </c>
      <c r="O18" s="31" t="s">
        <v>18</v>
      </c>
      <c r="P18" s="31" t="s">
        <v>18</v>
      </c>
      <c r="Q18" s="33" t="s">
        <v>61</v>
      </c>
      <c r="R18" s="40" t="s">
        <v>83</v>
      </c>
      <c r="S18" s="16" t="s">
        <v>18</v>
      </c>
      <c r="T18" s="33" t="s">
        <v>89</v>
      </c>
      <c r="U18" s="17" t="s">
        <v>62</v>
      </c>
      <c r="V18" s="17" t="s">
        <v>53</v>
      </c>
      <c r="W18" s="16" t="s">
        <v>18</v>
      </c>
      <c r="X18" s="16" t="s">
        <v>18</v>
      </c>
      <c r="Y18" s="16" t="s">
        <v>18</v>
      </c>
      <c r="Z18" s="16" t="s">
        <v>18</v>
      </c>
      <c r="AA18" s="31" t="s">
        <v>18</v>
      </c>
      <c r="AB18" s="31" t="s">
        <v>18</v>
      </c>
      <c r="AC18" s="54" t="s">
        <v>85</v>
      </c>
      <c r="AD18" s="21"/>
      <c r="AE18" s="34">
        <v>2</v>
      </c>
      <c r="AF18" s="56">
        <v>2.75</v>
      </c>
      <c r="AG18" s="56">
        <f t="shared" si="0"/>
        <v>5.5</v>
      </c>
    </row>
    <row r="19" ht="78.75" customHeight="1" spans="1:33">
      <c r="A19" s="21"/>
      <c r="B19" s="21"/>
      <c r="C19" s="21"/>
      <c r="D19" s="21"/>
      <c r="E19" s="21"/>
      <c r="F19" s="21"/>
      <c r="G19" s="21"/>
      <c r="H19" s="22" t="s">
        <v>93</v>
      </c>
      <c r="I19" s="20" t="s">
        <v>94</v>
      </c>
      <c r="J19" s="31" t="s">
        <v>18</v>
      </c>
      <c r="K19" s="20" t="s">
        <v>95</v>
      </c>
      <c r="L19" s="31" t="s">
        <v>18</v>
      </c>
      <c r="M19" s="18" t="s">
        <v>96</v>
      </c>
      <c r="N19" s="18" t="s">
        <v>97</v>
      </c>
      <c r="O19" s="31" t="s">
        <v>18</v>
      </c>
      <c r="P19" s="31" t="s">
        <v>18</v>
      </c>
      <c r="Q19" s="20" t="s">
        <v>61</v>
      </c>
      <c r="R19" s="40" t="s">
        <v>83</v>
      </c>
      <c r="S19" s="16" t="s">
        <v>18</v>
      </c>
      <c r="T19" s="20" t="s">
        <v>94</v>
      </c>
      <c r="U19" s="17" t="s">
        <v>62</v>
      </c>
      <c r="V19" s="17" t="s">
        <v>62</v>
      </c>
      <c r="W19" s="16" t="s">
        <v>18</v>
      </c>
      <c r="X19" s="16" t="s">
        <v>18</v>
      </c>
      <c r="Y19" s="16" t="s">
        <v>18</v>
      </c>
      <c r="Z19" s="16" t="s">
        <v>18</v>
      </c>
      <c r="AA19" s="31" t="s">
        <v>18</v>
      </c>
      <c r="AB19" s="31" t="s">
        <v>18</v>
      </c>
      <c r="AC19" s="31" t="s">
        <v>77</v>
      </c>
      <c r="AD19" s="31"/>
      <c r="AE19" s="55">
        <v>1</v>
      </c>
      <c r="AF19" s="19">
        <f>1.43*2</f>
        <v>2.86</v>
      </c>
      <c r="AG19" s="19">
        <f t="shared" si="0"/>
        <v>2.86</v>
      </c>
    </row>
    <row r="20" ht="74.25" customHeight="1" spans="1:33">
      <c r="A20" s="21"/>
      <c r="B20" s="21"/>
      <c r="C20" s="21"/>
      <c r="D20" s="21"/>
      <c r="E20" s="21"/>
      <c r="F20" s="21"/>
      <c r="G20" s="21"/>
      <c r="H20" s="22" t="s">
        <v>98</v>
      </c>
      <c r="I20" s="20" t="s">
        <v>94</v>
      </c>
      <c r="J20" s="31" t="s">
        <v>18</v>
      </c>
      <c r="K20" s="20" t="s">
        <v>99</v>
      </c>
      <c r="L20" s="31" t="s">
        <v>18</v>
      </c>
      <c r="M20" s="18" t="s">
        <v>96</v>
      </c>
      <c r="N20" s="18" t="s">
        <v>97</v>
      </c>
      <c r="O20" s="31" t="s">
        <v>18</v>
      </c>
      <c r="P20" s="31" t="s">
        <v>18</v>
      </c>
      <c r="Q20" s="20" t="s">
        <v>61</v>
      </c>
      <c r="R20" s="40" t="s">
        <v>83</v>
      </c>
      <c r="S20" s="16" t="s">
        <v>18</v>
      </c>
      <c r="T20" s="20" t="s">
        <v>94</v>
      </c>
      <c r="U20" s="17" t="s">
        <v>62</v>
      </c>
      <c r="V20" s="17" t="s">
        <v>62</v>
      </c>
      <c r="W20" s="16" t="s">
        <v>18</v>
      </c>
      <c r="X20" s="16" t="s">
        <v>18</v>
      </c>
      <c r="Y20" s="16" t="s">
        <v>18</v>
      </c>
      <c r="Z20" s="16" t="s">
        <v>18</v>
      </c>
      <c r="AA20" s="31" t="s">
        <v>18</v>
      </c>
      <c r="AB20" s="31" t="s">
        <v>18</v>
      </c>
      <c r="AC20" s="31" t="s">
        <v>77</v>
      </c>
      <c r="AD20" s="31" t="s">
        <v>18</v>
      </c>
      <c r="AE20" s="55">
        <v>2</v>
      </c>
      <c r="AF20" s="19">
        <f>1.43/1100*2600</f>
        <v>3.38</v>
      </c>
      <c r="AG20" s="19">
        <f t="shared" si="0"/>
        <v>6.76</v>
      </c>
    </row>
    <row r="21" ht="59" customHeight="1" spans="8:33">
      <c r="H21" s="4"/>
      <c r="I21" s="4"/>
      <c r="K21" s="4"/>
      <c r="N21" s="4"/>
      <c r="T21" s="4"/>
      <c r="U21" s="4"/>
      <c r="V21" s="4"/>
      <c r="W21" s="4"/>
      <c r="X21" s="4"/>
      <c r="Y21" s="4"/>
      <c r="Z21" s="4"/>
      <c r="AB21" s="4"/>
      <c r="AC21" s="4"/>
      <c r="AF21" s="57" t="s">
        <v>100</v>
      </c>
      <c r="AG21" s="58">
        <f>SUM(AG12:AG20)</f>
        <v>157.084418181818</v>
      </c>
    </row>
    <row r="22" ht="45" customHeight="1" spans="8:34">
      <c r="H22" s="4"/>
      <c r="I22" s="4"/>
      <c r="K22" s="4"/>
      <c r="N22" s="4"/>
      <c r="T22" s="4"/>
      <c r="U22" s="4"/>
      <c r="V22" s="4"/>
      <c r="W22" s="4"/>
      <c r="X22" s="4"/>
      <c r="Y22" s="4"/>
      <c r="Z22" s="4"/>
      <c r="AB22" s="4"/>
      <c r="AC22" s="4"/>
      <c r="AF22" s="57" t="s">
        <v>101</v>
      </c>
      <c r="AG22" s="58">
        <v>36.48</v>
      </c>
      <c r="AH22" s="59" t="s">
        <v>102</v>
      </c>
    </row>
    <row r="23" ht="40" customHeight="1" spans="8:33">
      <c r="H23" s="4"/>
      <c r="I23" s="4"/>
      <c r="K23" s="4"/>
      <c r="N23" s="4"/>
      <c r="T23" s="4"/>
      <c r="U23" s="4"/>
      <c r="V23" s="4"/>
      <c r="W23" s="4"/>
      <c r="X23" s="4"/>
      <c r="Y23" s="4"/>
      <c r="Z23" s="4"/>
      <c r="AB23" s="4"/>
      <c r="AC23" s="4"/>
      <c r="AF23" s="57" t="s">
        <v>103</v>
      </c>
      <c r="AG23" s="58">
        <f>AG21+AG22</f>
        <v>193.564418181818</v>
      </c>
    </row>
    <row r="24" ht="45" customHeight="1" spans="8:33">
      <c r="H24" s="4"/>
      <c r="I24" s="4"/>
      <c r="K24" s="4"/>
      <c r="N24" s="4"/>
      <c r="T24" s="4"/>
      <c r="U24" s="4"/>
      <c r="V24" s="4"/>
      <c r="W24" s="4"/>
      <c r="X24" s="4"/>
      <c r="Y24" s="4"/>
      <c r="Z24" s="4"/>
      <c r="AB24" s="4"/>
      <c r="AC24" s="4"/>
      <c r="AF24" s="57" t="s">
        <v>104</v>
      </c>
      <c r="AG24" s="58">
        <f>AG23*1.15</f>
        <v>222.599080909091</v>
      </c>
    </row>
    <row r="25" spans="8:29">
      <c r="H25" s="4"/>
      <c r="I25" s="4"/>
      <c r="K25" s="4"/>
      <c r="N25" s="4"/>
      <c r="T25" s="4"/>
      <c r="U25" s="4"/>
      <c r="V25" s="4"/>
      <c r="W25" s="4"/>
      <c r="X25" s="4"/>
      <c r="Y25" s="4"/>
      <c r="Z25" s="4"/>
      <c r="AB25" s="4"/>
      <c r="AC25" s="4"/>
    </row>
    <row r="26" spans="8:29">
      <c r="H26" s="4"/>
      <c r="I26" s="4"/>
      <c r="K26" s="4"/>
      <c r="N26" s="4"/>
      <c r="T26" s="4"/>
      <c r="U26" s="4"/>
      <c r="V26" s="4"/>
      <c r="W26" s="4"/>
      <c r="X26" s="4"/>
      <c r="Y26" s="4"/>
      <c r="Z26" s="4"/>
      <c r="AB26" s="4"/>
      <c r="AC26" s="4"/>
    </row>
    <row r="27" spans="8:29">
      <c r="H27" s="4"/>
      <c r="I27" s="4"/>
      <c r="K27" s="4"/>
      <c r="N27" s="4"/>
      <c r="T27" s="4"/>
      <c r="U27" s="4"/>
      <c r="V27" s="4"/>
      <c r="W27" s="4"/>
      <c r="X27" s="4"/>
      <c r="Y27" s="4"/>
      <c r="Z27" s="4"/>
      <c r="AB27" s="4"/>
      <c r="AC27" s="4"/>
    </row>
    <row r="28" spans="8:29">
      <c r="H28" s="4"/>
      <c r="I28" s="4"/>
      <c r="K28" s="4"/>
      <c r="N28" s="4"/>
      <c r="T28" s="4"/>
      <c r="U28" s="4"/>
      <c r="V28" s="4"/>
      <c r="W28" s="4"/>
      <c r="X28" s="4"/>
      <c r="Y28" s="4"/>
      <c r="Z28" s="4"/>
      <c r="AB28" s="4"/>
      <c r="AC28" s="4"/>
    </row>
    <row r="29" spans="8:29">
      <c r="H29" s="4"/>
      <c r="I29" s="4"/>
      <c r="K29" s="4"/>
      <c r="N29" s="4"/>
      <c r="T29" s="4"/>
      <c r="U29" s="4"/>
      <c r="V29" s="4"/>
      <c r="W29" s="4"/>
      <c r="X29" s="4"/>
      <c r="Y29" s="4"/>
      <c r="Z29" s="4"/>
      <c r="AB29" s="4"/>
      <c r="AC29" s="4"/>
    </row>
    <row r="30" spans="8:29">
      <c r="H30" s="4"/>
      <c r="I30" s="4"/>
      <c r="K30" s="4"/>
      <c r="N30" s="4"/>
      <c r="T30" s="4"/>
      <c r="U30" s="4"/>
      <c r="V30" s="4"/>
      <c r="W30" s="4"/>
      <c r="X30" s="4"/>
      <c r="Y30" s="4"/>
      <c r="Z30" s="4"/>
      <c r="AB30" s="4"/>
      <c r="AC30" s="4"/>
    </row>
    <row r="31" spans="8:29">
      <c r="H31" s="4"/>
      <c r="I31" s="4"/>
      <c r="K31" s="4"/>
      <c r="N31" s="4"/>
      <c r="T31" s="4"/>
      <c r="U31" s="4"/>
      <c r="V31" s="4"/>
      <c r="W31" s="4"/>
      <c r="X31" s="4"/>
      <c r="Y31" s="4"/>
      <c r="Z31" s="4"/>
      <c r="AB31" s="4"/>
      <c r="AC31" s="4"/>
    </row>
    <row r="32" spans="8:29">
      <c r="H32" s="4"/>
      <c r="I32" s="4"/>
      <c r="K32" s="4"/>
      <c r="N32" s="4"/>
      <c r="T32" s="4"/>
      <c r="U32" s="4"/>
      <c r="V32" s="4"/>
      <c r="W32" s="4"/>
      <c r="X32" s="4"/>
      <c r="Y32" s="4"/>
      <c r="Z32" s="4"/>
      <c r="AB32" s="4"/>
      <c r="AC32" s="4"/>
    </row>
    <row r="33" spans="8:29">
      <c r="H33" s="4"/>
      <c r="I33" s="4"/>
      <c r="K33" s="4"/>
      <c r="N33" s="4"/>
      <c r="T33" s="4"/>
      <c r="U33" s="4"/>
      <c r="V33" s="4"/>
      <c r="W33" s="4"/>
      <c r="X33" s="4"/>
      <c r="Y33" s="4"/>
      <c r="Z33" s="4"/>
      <c r="AB33" s="4"/>
      <c r="AC33" s="4"/>
    </row>
  </sheetData>
  <mergeCells count="36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E10:AE11"/>
    <mergeCell ref="AF10:AF11"/>
    <mergeCell ref="AG10:AG11"/>
    <mergeCell ref="J3:AC9"/>
    <mergeCell ref="A3:I5"/>
    <mergeCell ref="A8:C9"/>
    <mergeCell ref="D8:I9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哿 偉</cp:lastModifiedBy>
  <dcterms:created xsi:type="dcterms:W3CDTF">2004-09-08T02:40:00Z</dcterms:created>
  <cp:lastPrinted>2018-12-12T15:11:00Z</cp:lastPrinted>
  <dcterms:modified xsi:type="dcterms:W3CDTF">2024-12-18T05:28:23Z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F395F2636E8D4A649644705F4BBF1B9F_12</vt:lpwstr>
  </property>
</Properties>
</file>