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10"/>
  </bookViews>
  <sheets>
    <sheet name="座垫加热垫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<sst xmlns="http://schemas.openxmlformats.org/spreadsheetml/2006/main" count="127" uniqueCount="105">
  <si>
    <t>零部件报价单</t>
  </si>
  <si>
    <t>供货单位信息</t>
  </si>
  <si>
    <t>单位名称</t>
  </si>
  <si>
    <t>吉林省德邦汽车电子有限公司</t>
  </si>
  <si>
    <t>地    址</t>
  </si>
  <si>
    <t>吉林省长春市经济技术开发区东南湖大路1958号</t>
  </si>
  <si>
    <t>联 系 人</t>
  </si>
  <si>
    <t>联系电话</t>
  </si>
  <si>
    <t>日    期</t>
  </si>
  <si>
    <t>计量单位</t>
  </si>
  <si>
    <t>件</t>
  </si>
  <si>
    <t>产品名称</t>
  </si>
  <si>
    <t>座垫加热垫</t>
  </si>
  <si>
    <t>产品毛重</t>
  </si>
  <si>
    <t>图    号</t>
  </si>
  <si>
    <t>BEC0010343</t>
  </si>
  <si>
    <t>产品净重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</si>
  <si>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</si>
  <si>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</si>
  <si>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</si>
  <si>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</si>
  <si>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</si>
  <si>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</si>
  <si>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</si>
  <si>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</si>
  <si>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</si>
  <si>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</si>
  <si>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</si>
  <si>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</si>
  <si>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</si>
  <si>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</si>
  <si>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</si>
  <si>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</si>
  <si>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</si>
  <si>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</si>
  <si>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</si>
  <si>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复合无纺布</t>
  </si>
  <si>
    <t>m²</t>
  </si>
  <si>
    <t>400*550</t>
  </si>
  <si>
    <t>电  机</t>
  </si>
  <si>
    <t>外购外协</t>
  </si>
  <si>
    <t>铁氟龙合金线</t>
  </si>
  <si>
    <t>m</t>
  </si>
  <si>
    <t>电  热</t>
  </si>
  <si>
    <t>动力燃料</t>
  </si>
  <si>
    <t>胶贴</t>
  </si>
  <si>
    <t>190mm*80mm</t>
  </si>
  <si>
    <t>辅助动力</t>
  </si>
  <si>
    <t>工    资</t>
  </si>
  <si>
    <t>网格双面胶</t>
  </si>
  <si>
    <t>mm²</t>
  </si>
  <si>
    <t>20*2000</t>
  </si>
  <si>
    <t>水</t>
  </si>
  <si>
    <t>制造费用</t>
  </si>
  <si>
    <t>辅料</t>
  </si>
  <si>
    <t>套</t>
  </si>
  <si>
    <t>蒸  汽</t>
  </si>
  <si>
    <t>专用费用</t>
  </si>
  <si>
    <t>外购外协分析</t>
  </si>
  <si>
    <t>合    计</t>
  </si>
  <si>
    <t>保护器</t>
  </si>
  <si>
    <t>个</t>
  </si>
  <si>
    <t>包装费</t>
  </si>
  <si>
    <t>加热垫线束</t>
  </si>
  <si>
    <t>条</t>
  </si>
  <si>
    <t>运输费</t>
  </si>
  <si>
    <t>传感器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</si>
  <si>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</si>
  <si>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</si>
  <si>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</si>
  <si>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</si>
  <si>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</si>
  <si>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</si>
  <si>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销售费用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</si>
  <si>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</si>
  <si>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</si>
  <si>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</si>
  <si>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</si>
  <si>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</si>
  <si>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</si>
  <si>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</si>
  <si>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</si>
  <si>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</si>
  <si>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</si>
  <si>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利    润</t>
  </si>
  <si>
    <t>主要工序</t>
  </si>
  <si>
    <t>下料</t>
  </si>
  <si>
    <t>不含税价格</t>
  </si>
  <si>
    <t>刺绣</t>
  </si>
  <si>
    <t>税    金</t>
  </si>
  <si>
    <t>压平</t>
  </si>
  <si>
    <t>模切成型</t>
  </si>
  <si>
    <t>合金丝剥线</t>
  </si>
  <si>
    <t>保护器粘贴及连接</t>
  </si>
  <si>
    <t>浸锡</t>
  </si>
  <si>
    <t>焊接后修剪/电阻100%检测</t>
  </si>
  <si>
    <t>套管并热缩</t>
  </si>
  <si>
    <t>点胶、粘胶贴</t>
  </si>
  <si>
    <t>贴双面胶</t>
  </si>
  <si>
    <t>通电检测</t>
  </si>
  <si>
    <t>包装</t>
  </si>
  <si>
    <t>账期：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</si>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</sst>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00_ "/>
    <numFmt numFmtId="180" formatCode="0_ "/>
  </numFmts>
  <fonts count="2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50" applyFont="1" applyFill="1" applyBorder="1" applyAlignment="1">
      <alignment horizontal="center" vertical="center" shrinkToFit="1"/>
    </xf>
    <xf numFmtId="0" fontId="3" fillId="0" borderId="2" xfId="50" applyFont="1" applyFill="1" applyBorder="1" applyAlignment="1">
      <alignment horizontal="center" vertical="center" shrinkToFit="1"/>
    </xf>
    <xf numFmtId="0" fontId="3" fillId="0" borderId="2" xfId="50" applyFont="1" applyFill="1" applyBorder="1" applyAlignment="1">
      <alignment horizontal="left" vertical="center" shrinkToFit="1"/>
    </xf>
    <xf numFmtId="0" fontId="3" fillId="0" borderId="3" xfId="50" applyFont="1" applyFill="1" applyBorder="1" applyAlignment="1">
      <alignment horizontal="center" vertical="center" shrinkToFit="1"/>
    </xf>
    <xf numFmtId="0" fontId="3" fillId="0" borderId="4" xfId="50" applyFont="1" applyFill="1" applyBorder="1" applyAlignment="1">
      <alignment horizontal="center" vertical="center" shrinkToFit="1"/>
    </xf>
    <xf numFmtId="0" fontId="3" fillId="0" borderId="0" xfId="50" applyFont="1" applyFill="1" applyBorder="1" applyAlignment="1">
      <alignment horizontal="center" vertical="center" shrinkToFit="1"/>
    </xf>
    <xf numFmtId="0" fontId="3" fillId="0" borderId="0" xfId="50" applyFont="1" applyFill="1" applyBorder="1" applyAlignment="1">
      <alignment horizontal="left" vertical="center" shrinkToFit="1"/>
    </xf>
    <xf numFmtId="0" fontId="3" fillId="0" borderId="5" xfId="50" applyFont="1" applyFill="1" applyBorder="1" applyAlignment="1">
      <alignment horizontal="center" vertical="center" shrinkToFit="1"/>
    </xf>
    <xf numFmtId="0" fontId="3" fillId="0" borderId="6" xfId="50" applyFont="1" applyFill="1" applyBorder="1" applyAlignment="1">
      <alignment horizontal="center" vertical="center" shrinkToFit="1"/>
    </xf>
    <xf numFmtId="0" fontId="3" fillId="0" borderId="7" xfId="50" applyFont="1" applyFill="1" applyBorder="1" applyAlignment="1">
      <alignment horizontal="center" vertical="center" shrinkToFit="1"/>
    </xf>
    <xf numFmtId="0" fontId="3" fillId="0" borderId="7" xfId="50" applyFont="1" applyFill="1" applyBorder="1" applyAlignment="1">
      <alignment horizontal="left" vertical="center" shrinkToFit="1"/>
    </xf>
    <xf numFmtId="0" fontId="3" fillId="0" borderId="8" xfId="50" applyFont="1" applyFill="1" applyBorder="1" applyAlignment="1">
      <alignment horizontal="center" vertical="center" shrinkToFit="1"/>
    </xf>
    <xf numFmtId="0" fontId="0" fillId="0" borderId="9" xfId="52" applyFont="1" applyFill="1" applyBorder="1" applyAlignment="1">
      <alignment vertical="center"/>
    </xf>
    <xf numFmtId="0" fontId="0" fillId="0" borderId="10" xfId="52" applyFont="1" applyFill="1" applyBorder="1" applyAlignment="1">
      <alignment horizontal="center" vertical="center"/>
    </xf>
    <xf numFmtId="0" fontId="0" fillId="0" borderId="11" xfId="52" applyFont="1" applyFill="1" applyBorder="1" applyAlignment="1">
      <alignment horizontal="center" vertical="center"/>
    </xf>
    <xf numFmtId="0" fontId="0" fillId="0" borderId="12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0" fillId="0" borderId="9" xfId="52" applyFont="1" applyFill="1" applyBorder="1">
      <alignment vertical="center"/>
    </xf>
    <xf numFmtId="0" fontId="0" fillId="0" borderId="9" xfId="52" applyFont="1" applyFill="1" applyBorder="1" applyAlignment="1">
      <alignment horizontal="center" vertical="center"/>
    </xf>
    <xf numFmtId="0" fontId="0" fillId="0" borderId="13" xfId="52" applyFont="1" applyFill="1" applyBorder="1" applyAlignment="1">
      <alignment horizontal="center" vertical="center"/>
    </xf>
    <xf numFmtId="0" fontId="0" fillId="0" borderId="13" xfId="52" applyFont="1" applyFill="1" applyBorder="1" applyAlignment="1">
      <alignment horizontal="left" vertical="center"/>
    </xf>
    <xf numFmtId="0" fontId="0" fillId="0" borderId="7" xfId="52" applyFont="1" applyFill="1" applyBorder="1" applyAlignment="1">
      <alignment horizontal="center" vertical="center"/>
    </xf>
    <xf numFmtId="0" fontId="0" fillId="0" borderId="11" xfId="52" applyFont="1" applyFill="1" applyBorder="1" applyAlignment="1">
      <alignment horizontal="left" vertical="center"/>
    </xf>
    <xf numFmtId="0" fontId="0" fillId="0" borderId="14" xfId="52" applyFont="1" applyFill="1" applyBorder="1" applyAlignment="1">
      <alignment horizontal="center" vertical="center"/>
    </xf>
    <xf numFmtId="0" fontId="0" fillId="0" borderId="3" xfId="52" applyFont="1" applyFill="1" applyBorder="1" applyAlignment="1">
      <alignment horizontal="center" vertical="center"/>
    </xf>
    <xf numFmtId="0" fontId="0" fillId="0" borderId="5" xfId="52" applyFont="1" applyFill="1" applyBorder="1" applyAlignment="1">
      <alignment horizontal="center" vertical="center"/>
    </xf>
    <xf numFmtId="0" fontId="0" fillId="0" borderId="10" xfId="52" applyFont="1" applyFill="1" applyBorder="1" applyAlignment="1">
      <alignment horizontal="left" vertical="center"/>
    </xf>
    <xf numFmtId="0" fontId="0" fillId="0" borderId="8" xfId="52" applyFont="1" applyFill="1" applyBorder="1" applyAlignment="1">
      <alignment horizontal="center" vertical="center"/>
    </xf>
    <xf numFmtId="0" fontId="0" fillId="0" borderId="9" xfId="52" applyFont="1" applyFill="1" applyBorder="1" applyAlignment="1">
      <alignment horizontal="left" vertical="center"/>
    </xf>
    <xf numFmtId="176" fontId="0" fillId="0" borderId="9" xfId="52" applyNumberFormat="1" applyFont="1" applyFill="1" applyBorder="1">
      <alignment vertical="center"/>
    </xf>
    <xf numFmtId="49" fontId="4" fillId="0" borderId="10" xfId="0" applyNumberFormat="1" applyFont="1" applyFill="1" applyBorder="1" applyAlignment="1">
      <alignment vertical="center" wrapText="1"/>
    </xf>
    <xf numFmtId="0" fontId="4" fillId="0" borderId="9" xfId="0" applyNumberFormat="1" applyFont="1" applyFill="1" applyBorder="1" applyAlignment="1">
      <alignment horizontal="left" vertical="center"/>
    </xf>
    <xf numFmtId="176" fontId="0" fillId="0" borderId="9" xfId="52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left" vertical="center" wrapText="1"/>
    </xf>
    <xf numFmtId="0" fontId="4" fillId="0" borderId="9" xfId="49" applyNumberFormat="1" applyFont="1" applyFill="1" applyBorder="1" applyAlignment="1">
      <alignment horizontal="left" vertical="center" wrapText="1"/>
    </xf>
    <xf numFmtId="0" fontId="0" fillId="0" borderId="6" xfId="52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177" fontId="0" fillId="0" borderId="9" xfId="52" applyNumberFormat="1" applyFont="1" applyFill="1" applyBorder="1" applyAlignment="1">
      <alignment vertical="center"/>
    </xf>
    <xf numFmtId="0" fontId="0" fillId="0" borderId="15" xfId="52" applyFont="1" applyFill="1" applyBorder="1" applyAlignment="1">
      <alignment horizontal="center" vertical="center"/>
    </xf>
    <xf numFmtId="0" fontId="0" fillId="0" borderId="14" xfId="52" applyFont="1" applyFill="1" applyBorder="1" applyAlignment="1">
      <alignment horizontal="left" vertical="center"/>
    </xf>
    <xf numFmtId="176" fontId="0" fillId="0" borderId="9" xfId="52" applyNumberFormat="1" applyFont="1" applyFill="1" applyBorder="1" applyAlignment="1">
      <alignment vertical="center"/>
    </xf>
    <xf numFmtId="176" fontId="0" fillId="0" borderId="10" xfId="52" applyNumberFormat="1" applyFont="1" applyFill="1" applyBorder="1">
      <alignment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2" xfId="51" applyFont="1" applyFill="1" applyBorder="1" applyAlignment="1">
      <alignment horizontal="left" vertical="center"/>
    </xf>
    <xf numFmtId="178" fontId="4" fillId="0" borderId="9" xfId="51" applyNumberFormat="1" applyFont="1" applyFill="1" applyBorder="1" applyAlignment="1">
      <alignment horizontal="center" vertical="center"/>
    </xf>
    <xf numFmtId="0" fontId="4" fillId="0" borderId="9" xfId="51" applyFont="1" applyFill="1" applyBorder="1" applyAlignment="1">
      <alignment horizontal="center" vertical="center"/>
    </xf>
    <xf numFmtId="179" fontId="0" fillId="0" borderId="9" xfId="52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vertical="center"/>
    </xf>
    <xf numFmtId="0" fontId="0" fillId="0" borderId="0" xfId="52" applyFont="1" applyFill="1" applyBorder="1">
      <alignment vertical="center"/>
    </xf>
    <xf numFmtId="0" fontId="0" fillId="0" borderId="0" xfId="52" applyFont="1" applyFill="1" applyBorder="1" applyAlignment="1">
      <alignment horizontal="center" vertical="center"/>
    </xf>
    <xf numFmtId="0" fontId="0" fillId="0" borderId="0" xfId="52" applyFont="1" applyFill="1" applyBorder="1" applyAlignment="1">
      <alignment horizontal="left" vertical="center"/>
    </xf>
    <xf numFmtId="0" fontId="0" fillId="0" borderId="4" xfId="52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 shrinkToFit="1"/>
    </xf>
    <xf numFmtId="0" fontId="4" fillId="0" borderId="10" xfId="50" applyFont="1" applyFill="1" applyBorder="1" applyAlignment="1">
      <alignment horizontal="center" vertical="center" shrinkToFit="1"/>
    </xf>
    <xf numFmtId="0" fontId="4" fillId="0" borderId="11" xfId="50" applyFont="1" applyFill="1" applyBorder="1" applyAlignment="1">
      <alignment horizontal="center" vertical="center" shrinkToFit="1"/>
    </xf>
    <xf numFmtId="0" fontId="4" fillId="0" borderId="12" xfId="50" applyFont="1" applyFill="1" applyBorder="1" applyAlignment="1">
      <alignment horizontal="center" vertical="center" shrinkToFit="1"/>
    </xf>
    <xf numFmtId="0" fontId="5" fillId="0" borderId="9" xfId="6" applyFont="1" applyFill="1" applyBorder="1" applyAlignment="1" applyProtection="1">
      <alignment horizontal="center" vertical="center" shrinkToFit="1"/>
    </xf>
    <xf numFmtId="0" fontId="5" fillId="0" borderId="10" xfId="6" applyFont="1" applyFill="1" applyBorder="1" applyAlignment="1" applyProtection="1">
      <alignment horizontal="center" vertical="center" shrinkToFit="1"/>
    </xf>
    <xf numFmtId="0" fontId="5" fillId="0" borderId="11" xfId="6" applyFont="1" applyFill="1" applyBorder="1" applyAlignment="1" applyProtection="1">
      <alignment horizontal="center" vertical="center" shrinkToFit="1"/>
    </xf>
    <xf numFmtId="0" fontId="5" fillId="0" borderId="12" xfId="6" applyFont="1" applyFill="1" applyBorder="1" applyAlignment="1" applyProtection="1">
      <alignment horizontal="center" vertical="center" shrinkToFit="1"/>
    </xf>
    <xf numFmtId="14" fontId="0" fillId="0" borderId="10" xfId="52" applyNumberFormat="1" applyFont="1" applyFill="1" applyBorder="1" applyAlignment="1">
      <alignment horizontal="center" vertical="center"/>
    </xf>
    <xf numFmtId="180" fontId="0" fillId="0" borderId="11" xfId="52" applyNumberFormat="1" applyFont="1" applyFill="1" applyBorder="1" applyAlignment="1">
      <alignment horizontal="center" vertical="center"/>
    </xf>
    <xf numFmtId="180" fontId="0" fillId="0" borderId="12" xfId="52" applyNumberFormat="1" applyFont="1" applyFill="1" applyBorder="1" applyAlignment="1">
      <alignment horizontal="center" vertical="center"/>
    </xf>
    <xf numFmtId="0" fontId="0" fillId="0" borderId="12" xfId="52" applyFont="1" applyFill="1" applyBorder="1">
      <alignment vertical="center"/>
    </xf>
    <xf numFmtId="0" fontId="0" fillId="0" borderId="11" xfId="52" applyFont="1" applyFill="1" applyBorder="1">
      <alignment vertical="center"/>
    </xf>
    <xf numFmtId="176" fontId="4" fillId="0" borderId="11" xfId="0" applyNumberFormat="1" applyFont="1" applyFill="1" applyBorder="1" applyAlignment="1">
      <alignment horizontal="center" vertical="center" wrapText="1"/>
    </xf>
    <xf numFmtId="0" fontId="0" fillId="0" borderId="9" xfId="52" applyNumberFormat="1" applyFont="1" applyFill="1" applyBorder="1">
      <alignment vertical="center"/>
    </xf>
    <xf numFmtId="176" fontId="0" fillId="0" borderId="0" xfId="52" applyNumberFormat="1" applyFont="1" applyFill="1" applyBorder="1" applyAlignment="1">
      <alignment horizontal="center" vertical="center"/>
    </xf>
    <xf numFmtId="0" fontId="0" fillId="0" borderId="0" xfId="52" applyFont="1" applyFill="1" applyAlignment="1">
      <alignment horizontal="center" vertical="center"/>
    </xf>
    <xf numFmtId="176" fontId="0" fillId="0" borderId="0" xfId="52" applyNumberFormat="1" applyFont="1" applyFill="1">
      <alignment vertical="center"/>
    </xf>
    <xf numFmtId="0" fontId="0" fillId="0" borderId="0" xfId="52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_TD001物料清单及报价1208" xfId="50"/>
    <cellStyle name="&#10;mouse.drv=lm" xfId="51"/>
    <cellStyle name="常规_Sheet1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topLeftCell="A4" workbookViewId="0">
      <selection activeCell="R11" sqref="R11"/>
    </sheetView>
  </sheetViews>
  <sheetFormatPr defaultColWidth="9" defaultRowHeight="13.5"/>
  <cols>
    <col min="1" max="1" width="9" style="1"/>
    <col min="2" max="2" width="9.85" style="1" customWidth="1"/>
    <col min="3" max="4" width="9" style="1"/>
    <col min="5" max="5" width="12.525" style="2" customWidth="1"/>
    <col min="6" max="6" width="9" style="3"/>
    <col min="7" max="7" width="12.9416666666667" style="3" customWidth="1"/>
    <col min="8" max="8" width="12.625" style="3"/>
    <col min="9" max="10" width="9" style="3"/>
    <col min="11" max="12" width="9" style="1"/>
    <col min="13" max="13" width="12.3333333333333" style="1" customWidth="1"/>
    <col min="14" max="15" width="9" style="1"/>
    <col min="16" max="16" width="12.8916666666667" style="1"/>
    <col min="17" max="16384" width="9" style="1"/>
  </cols>
  <sheetData>
    <row r="1" s="1" customFormat="1" spans="1:15">
      <c r="A1" s="4" t="s">
        <v>0</v>
      </c>
      <c r="B1" s="5"/>
      <c r="C1" s="5"/>
      <c r="D1" s="5"/>
      <c r="E1" s="6"/>
      <c r="F1" s="5"/>
      <c r="G1" s="5"/>
      <c r="H1" s="7"/>
      <c r="I1" s="57" t="s">
        <v>1</v>
      </c>
      <c r="J1" s="58"/>
      <c r="K1" s="58"/>
      <c r="L1" s="58"/>
      <c r="M1" s="58"/>
      <c r="N1" s="58"/>
      <c r="O1" s="59"/>
    </row>
    <row r="2" s="1" customFormat="1" spans="1:15">
      <c r="A2" s="8"/>
      <c r="B2" s="9"/>
      <c r="C2" s="9"/>
      <c r="D2" s="9"/>
      <c r="E2" s="10"/>
      <c r="F2" s="9"/>
      <c r="G2" s="9"/>
      <c r="H2" s="11"/>
      <c r="I2" s="60" t="s">
        <v>2</v>
      </c>
      <c r="J2" s="61" t="s">
        <v>3</v>
      </c>
      <c r="K2" s="62"/>
      <c r="L2" s="62"/>
      <c r="M2" s="62"/>
      <c r="N2" s="62"/>
      <c r="O2" s="63"/>
    </row>
    <row r="3" s="1" customFormat="1" spans="1:15">
      <c r="A3" s="8"/>
      <c r="B3" s="9"/>
      <c r="C3" s="9"/>
      <c r="D3" s="9"/>
      <c r="E3" s="10"/>
      <c r="F3" s="9"/>
      <c r="G3" s="9"/>
      <c r="H3" s="11"/>
      <c r="I3" s="60" t="s">
        <v>4</v>
      </c>
      <c r="J3" s="61" t="s">
        <v>5</v>
      </c>
      <c r="K3" s="62"/>
      <c r="L3" s="62"/>
      <c r="M3" s="62"/>
      <c r="N3" s="62"/>
      <c r="O3" s="63"/>
    </row>
    <row r="4" s="1" customFormat="1" spans="1:15">
      <c r="A4" s="12"/>
      <c r="B4" s="13"/>
      <c r="C4" s="13"/>
      <c r="D4" s="13"/>
      <c r="E4" s="14"/>
      <c r="F4" s="13"/>
      <c r="G4" s="13"/>
      <c r="H4" s="15"/>
      <c r="I4" s="60" t="s">
        <v>6</v>
      </c>
      <c r="J4" s="64"/>
      <c r="K4" s="64"/>
      <c r="L4" s="60" t="s">
        <v>7</v>
      </c>
      <c r="M4" s="65"/>
      <c r="N4" s="66"/>
      <c r="O4" s="67"/>
    </row>
    <row r="5" s="1" customFormat="1" spans="1:15">
      <c r="A5" s="16"/>
      <c r="B5" s="16"/>
      <c r="C5" s="17"/>
      <c r="D5" s="18"/>
      <c r="E5" s="19"/>
      <c r="F5" s="17"/>
      <c r="G5" s="20"/>
      <c r="H5" s="17"/>
      <c r="I5" s="20"/>
      <c r="J5" s="42"/>
      <c r="K5" s="20" t="s">
        <v>8</v>
      </c>
      <c r="L5" s="68"/>
      <c r="M5" s="20"/>
      <c r="N5" s="22" t="s">
        <v>9</v>
      </c>
      <c r="O5" s="21" t="s">
        <v>10</v>
      </c>
    </row>
    <row r="6" s="1" customFormat="1" spans="1:15">
      <c r="A6" s="21"/>
      <c r="B6" s="22"/>
      <c r="C6" s="17"/>
      <c r="D6" s="18"/>
      <c r="E6" s="19"/>
      <c r="F6" s="17"/>
      <c r="G6" s="20"/>
      <c r="H6" s="17"/>
      <c r="I6" s="20"/>
      <c r="J6" s="42"/>
      <c r="K6" s="20" t="s">
        <v>11</v>
      </c>
      <c r="L6" s="17" t="s">
        <v>12</v>
      </c>
      <c r="M6" s="20"/>
      <c r="N6" s="22" t="s">
        <v>13</v>
      </c>
      <c r="O6" s="21"/>
    </row>
    <row r="7" s="1" customFormat="1" spans="1:15">
      <c r="A7" s="21"/>
      <c r="B7" s="22"/>
      <c r="C7" s="17"/>
      <c r="D7" s="18"/>
      <c r="E7" s="19"/>
      <c r="F7" s="17"/>
      <c r="G7" s="20"/>
      <c r="H7" s="17"/>
      <c r="I7" s="20"/>
      <c r="J7" s="42"/>
      <c r="K7" s="22" t="s">
        <v>14</v>
      </c>
      <c r="L7" s="69" t="s">
        <v>15</v>
      </c>
      <c r="M7" s="70"/>
      <c r="N7" s="22" t="s">
        <v>16</v>
      </c>
      <c r="O7" s="71"/>
    </row>
    <row r="8" s="1" customFormat="1" spans="1:15">
      <c r="A8" s="22" t="s">
        <v>17</v>
      </c>
      <c r="B8" s="22" t="s">
        <v>18</v>
      </c>
      <c r="C8" s="23" t="s">
        <v>19</v>
      </c>
      <c r="D8" s="23"/>
      <c r="E8" s="24"/>
      <c r="F8" s="17" t="s">
        <v>20</v>
      </c>
      <c r="G8" s="20"/>
      <c r="H8" s="25" t="s">
        <v>21</v>
      </c>
      <c r="I8" s="31"/>
      <c r="J8" s="42"/>
      <c r="K8" s="27" t="s">
        <v>22</v>
      </c>
      <c r="L8" s="17"/>
      <c r="M8" s="20"/>
      <c r="N8" s="22" t="s">
        <v>23</v>
      </c>
      <c r="O8" s="71"/>
    </row>
    <row r="9" s="1" customFormat="1" spans="1:15">
      <c r="A9" s="18"/>
      <c r="B9" s="18"/>
      <c r="C9" s="18"/>
      <c r="D9" s="18"/>
      <c r="E9" s="26"/>
      <c r="F9" s="25"/>
      <c r="G9" s="25"/>
      <c r="H9" s="25"/>
      <c r="I9" s="18"/>
      <c r="J9" s="25"/>
      <c r="K9" s="18"/>
      <c r="L9" s="18"/>
      <c r="M9" s="18"/>
      <c r="N9" s="18"/>
      <c r="O9" s="72"/>
    </row>
    <row r="10" s="1" customFormat="1" spans="1:15">
      <c r="A10" s="27" t="s">
        <v>17</v>
      </c>
      <c r="B10" s="28" t="s">
        <v>24</v>
      </c>
      <c r="C10" s="29" t="s">
        <v>25</v>
      </c>
      <c r="D10" s="29" t="s">
        <v>17</v>
      </c>
      <c r="E10" s="30" t="s">
        <v>26</v>
      </c>
      <c r="F10" s="18"/>
      <c r="G10" s="18"/>
      <c r="H10" s="18"/>
      <c r="I10" s="20"/>
      <c r="J10" s="29" t="s">
        <v>17</v>
      </c>
      <c r="K10" s="17" t="s">
        <v>27</v>
      </c>
      <c r="L10" s="18"/>
      <c r="M10" s="18"/>
      <c r="N10" s="18"/>
      <c r="O10" s="20"/>
    </row>
    <row r="11" s="1" customFormat="1" spans="1:15">
      <c r="A11" s="23"/>
      <c r="B11" s="31"/>
      <c r="C11" s="31"/>
      <c r="D11" s="31"/>
      <c r="E11" s="32" t="s">
        <v>28</v>
      </c>
      <c r="F11" s="22" t="s">
        <v>29</v>
      </c>
      <c r="G11" s="22" t="s">
        <v>30</v>
      </c>
      <c r="H11" s="22" t="s">
        <v>31</v>
      </c>
      <c r="I11" s="22" t="s">
        <v>25</v>
      </c>
      <c r="J11" s="23"/>
      <c r="K11" s="22" t="s">
        <v>32</v>
      </c>
      <c r="L11" s="22" t="s">
        <v>33</v>
      </c>
      <c r="M11" s="22" t="s">
        <v>29</v>
      </c>
      <c r="N11" s="22" t="s">
        <v>34</v>
      </c>
      <c r="O11" s="22" t="s">
        <v>25</v>
      </c>
    </row>
    <row r="12" s="1" customFormat="1" spans="1:15">
      <c r="A12" s="22">
        <v>1</v>
      </c>
      <c r="B12" s="22" t="s">
        <v>35</v>
      </c>
      <c r="C12" s="33">
        <f>SUM(I12:I16)</f>
        <v>11.2</v>
      </c>
      <c r="D12" s="22">
        <v>1</v>
      </c>
      <c r="E12" s="34" t="s">
        <v>36</v>
      </c>
      <c r="F12" s="22" t="s">
        <v>37</v>
      </c>
      <c r="G12" s="35" t="s">
        <v>38</v>
      </c>
      <c r="H12" s="36">
        <v>15</v>
      </c>
      <c r="I12" s="36">
        <f>0.4*0.55*15</f>
        <v>3.3</v>
      </c>
      <c r="J12" s="22">
        <v>1</v>
      </c>
      <c r="K12" s="22" t="s">
        <v>39</v>
      </c>
      <c r="L12" s="36"/>
      <c r="M12" s="22"/>
      <c r="N12" s="22"/>
      <c r="O12" s="36">
        <v>0.05</v>
      </c>
    </row>
    <row r="13" s="1" customFormat="1" spans="1:15">
      <c r="A13" s="22">
        <v>2</v>
      </c>
      <c r="B13" s="22" t="s">
        <v>40</v>
      </c>
      <c r="C13" s="33">
        <f>I22</f>
        <v>11.97</v>
      </c>
      <c r="D13" s="22">
        <v>2</v>
      </c>
      <c r="E13" s="32" t="s">
        <v>41</v>
      </c>
      <c r="F13" s="22" t="s">
        <v>42</v>
      </c>
      <c r="G13" s="35">
        <v>4.6</v>
      </c>
      <c r="H13" s="36">
        <v>1.1</v>
      </c>
      <c r="I13" s="36">
        <f>G13*H13</f>
        <v>5.06</v>
      </c>
      <c r="J13" s="22">
        <v>2</v>
      </c>
      <c r="K13" s="22" t="s">
        <v>43</v>
      </c>
      <c r="L13" s="36"/>
      <c r="M13" s="22"/>
      <c r="N13" s="22"/>
      <c r="O13" s="36"/>
    </row>
    <row r="14" s="1" customFormat="1" spans="1:15">
      <c r="A14" s="22">
        <v>3</v>
      </c>
      <c r="B14" s="22" t="s">
        <v>44</v>
      </c>
      <c r="C14" s="33">
        <f>O22</f>
        <v>0.05</v>
      </c>
      <c r="D14" s="22">
        <v>3</v>
      </c>
      <c r="E14" s="32" t="s">
        <v>45</v>
      </c>
      <c r="F14" s="22" t="s">
        <v>37</v>
      </c>
      <c r="G14" s="37" t="s">
        <v>46</v>
      </c>
      <c r="H14" s="36">
        <v>25</v>
      </c>
      <c r="I14" s="36">
        <v>0.85</v>
      </c>
      <c r="J14" s="22">
        <v>3</v>
      </c>
      <c r="K14" s="22" t="s">
        <v>47</v>
      </c>
      <c r="L14" s="36"/>
      <c r="M14" s="22"/>
      <c r="N14" s="22"/>
      <c r="O14" s="36"/>
    </row>
    <row r="15" s="1" customFormat="1" spans="1:15">
      <c r="A15" s="22">
        <v>4</v>
      </c>
      <c r="B15" s="22" t="s">
        <v>48</v>
      </c>
      <c r="C15" s="33">
        <f>I26</f>
        <v>1.18166666666667</v>
      </c>
      <c r="D15" s="22">
        <v>4</v>
      </c>
      <c r="E15" s="32" t="s">
        <v>49</v>
      </c>
      <c r="F15" s="22" t="s">
        <v>50</v>
      </c>
      <c r="G15" s="38" t="s">
        <v>51</v>
      </c>
      <c r="H15" s="36">
        <v>16</v>
      </c>
      <c r="I15" s="36">
        <v>0.64</v>
      </c>
      <c r="J15" s="22">
        <v>4</v>
      </c>
      <c r="K15" s="22" t="s">
        <v>52</v>
      </c>
      <c r="L15" s="36"/>
      <c r="M15" s="22"/>
      <c r="N15" s="22"/>
      <c r="O15" s="36"/>
    </row>
    <row r="16" s="1" customFormat="1" spans="1:15">
      <c r="A16" s="22">
        <v>5</v>
      </c>
      <c r="B16" s="22" t="s">
        <v>53</v>
      </c>
      <c r="C16" s="33">
        <f>I40</f>
        <v>0.472666666666667</v>
      </c>
      <c r="D16" s="22">
        <v>5</v>
      </c>
      <c r="E16" s="32" t="s">
        <v>54</v>
      </c>
      <c r="F16" s="22" t="s">
        <v>55</v>
      </c>
      <c r="G16" s="22"/>
      <c r="H16" s="36"/>
      <c r="I16" s="36">
        <v>1.35</v>
      </c>
      <c r="J16" s="22">
        <v>5</v>
      </c>
      <c r="K16" s="22" t="s">
        <v>56</v>
      </c>
      <c r="L16" s="36"/>
      <c r="M16" s="22"/>
      <c r="N16" s="22"/>
      <c r="O16" s="36"/>
    </row>
    <row r="17" s="1" customFormat="1" spans="1:15">
      <c r="A17" s="22">
        <v>6</v>
      </c>
      <c r="B17" s="22" t="s">
        <v>57</v>
      </c>
      <c r="C17" s="33"/>
      <c r="D17" s="21"/>
      <c r="E17" s="30" t="s">
        <v>58</v>
      </c>
      <c r="F17" s="18"/>
      <c r="G17" s="18"/>
      <c r="H17" s="18"/>
      <c r="I17" s="20"/>
      <c r="J17" s="22">
        <v>6</v>
      </c>
      <c r="K17" s="22"/>
      <c r="L17" s="33"/>
      <c r="M17" s="21"/>
      <c r="N17" s="21"/>
      <c r="O17" s="33"/>
    </row>
    <row r="18" s="1" customFormat="1" spans="1:15">
      <c r="A18" s="22">
        <v>7</v>
      </c>
      <c r="B18" s="22"/>
      <c r="C18" s="33"/>
      <c r="D18" s="21"/>
      <c r="E18" s="32" t="s">
        <v>28</v>
      </c>
      <c r="F18" s="22" t="s">
        <v>29</v>
      </c>
      <c r="G18" s="22" t="s">
        <v>30</v>
      </c>
      <c r="H18" s="22" t="s">
        <v>31</v>
      </c>
      <c r="I18" s="22" t="s">
        <v>25</v>
      </c>
      <c r="J18" s="22">
        <v>7</v>
      </c>
      <c r="K18" s="22"/>
      <c r="L18" s="33"/>
      <c r="M18" s="21"/>
      <c r="N18" s="21"/>
      <c r="O18" s="33"/>
    </row>
    <row r="19" s="1" customFormat="1" spans="1:15">
      <c r="A19" s="22">
        <v>8</v>
      </c>
      <c r="B19" s="22" t="s">
        <v>59</v>
      </c>
      <c r="C19" s="33">
        <f>SUM(C12:C17)</f>
        <v>24.8743333333333</v>
      </c>
      <c r="D19" s="22">
        <v>1</v>
      </c>
      <c r="E19" s="32" t="s">
        <v>60</v>
      </c>
      <c r="F19" s="22" t="s">
        <v>61</v>
      </c>
      <c r="G19" s="22">
        <v>1</v>
      </c>
      <c r="H19" s="36">
        <v>1.3</v>
      </c>
      <c r="I19" s="73">
        <f>H19*G19</f>
        <v>1.3</v>
      </c>
      <c r="J19" s="22">
        <v>8</v>
      </c>
      <c r="K19" s="22"/>
      <c r="L19" s="33"/>
      <c r="M19" s="21"/>
      <c r="N19" s="21"/>
      <c r="O19" s="33"/>
    </row>
    <row r="20" s="1" customFormat="1" spans="1:15">
      <c r="A20" s="22">
        <v>9</v>
      </c>
      <c r="B20" s="22" t="s">
        <v>62</v>
      </c>
      <c r="C20" s="33">
        <v>0.15</v>
      </c>
      <c r="D20" s="22">
        <v>2</v>
      </c>
      <c r="E20" s="32" t="s">
        <v>63</v>
      </c>
      <c r="F20" s="22" t="s">
        <v>64</v>
      </c>
      <c r="G20" s="22">
        <v>1</v>
      </c>
      <c r="H20" s="36">
        <v>9.4</v>
      </c>
      <c r="I20" s="73">
        <f>H20*G20</f>
        <v>9.4</v>
      </c>
      <c r="J20" s="22">
        <v>9</v>
      </c>
      <c r="K20" s="22"/>
      <c r="L20" s="33"/>
      <c r="M20" s="21"/>
      <c r="N20" s="21"/>
      <c r="O20" s="33"/>
    </row>
    <row r="21" s="1" customFormat="1" spans="1:15">
      <c r="A21" s="22">
        <v>10</v>
      </c>
      <c r="B21" s="22" t="s">
        <v>65</v>
      </c>
      <c r="C21" s="33">
        <v>0.1</v>
      </c>
      <c r="D21" s="22">
        <v>3</v>
      </c>
      <c r="E21" s="32" t="s">
        <v>66</v>
      </c>
      <c r="F21" s="22" t="s">
        <v>61</v>
      </c>
      <c r="G21" s="22">
        <v>1</v>
      </c>
      <c r="H21" s="36">
        <v>1.2687</v>
      </c>
      <c r="I21" s="73">
        <v>1.27</v>
      </c>
      <c r="J21" s="22">
        <v>10</v>
      </c>
      <c r="K21" s="22"/>
      <c r="L21" s="33"/>
      <c r="M21" s="21"/>
      <c r="N21" s="21"/>
      <c r="O21" s="33"/>
    </row>
    <row r="22" s="1" customFormat="1" spans="1:15">
      <c r="A22" s="22">
        <v>11</v>
      </c>
      <c r="B22" s="22" t="s">
        <v>67</v>
      </c>
      <c r="C22" s="33">
        <f>C19*0.03</f>
        <v>0.74623</v>
      </c>
      <c r="D22" s="21"/>
      <c r="E22" s="32" t="s">
        <v>68</v>
      </c>
      <c r="F22" s="22"/>
      <c r="G22" s="22"/>
      <c r="H22" s="36"/>
      <c r="I22" s="36">
        <f>I19+I20+I21</f>
        <v>11.97</v>
      </c>
      <c r="J22" s="22"/>
      <c r="K22" s="22" t="s">
        <v>69</v>
      </c>
      <c r="L22" s="33"/>
      <c r="M22" s="21"/>
      <c r="N22" s="21"/>
      <c r="O22" s="33">
        <f>O12</f>
        <v>0.05</v>
      </c>
    </row>
    <row r="23" s="1" customFormat="1" spans="1:15">
      <c r="A23" s="22">
        <v>12</v>
      </c>
      <c r="B23" s="27" t="s">
        <v>70</v>
      </c>
      <c r="C23" s="33">
        <f>C19*0.03</f>
        <v>0.74623</v>
      </c>
      <c r="D23" s="27" t="s">
        <v>17</v>
      </c>
      <c r="E23" s="39" t="s">
        <v>71</v>
      </c>
      <c r="F23" s="25"/>
      <c r="G23" s="25"/>
      <c r="H23" s="25"/>
      <c r="I23" s="31"/>
      <c r="J23" s="27" t="s">
        <v>17</v>
      </c>
      <c r="K23" s="17" t="s">
        <v>72</v>
      </c>
      <c r="L23" s="18"/>
      <c r="M23" s="18"/>
      <c r="N23" s="18"/>
      <c r="O23" s="20"/>
    </row>
    <row r="24" s="1" customFormat="1" spans="1:15">
      <c r="A24" s="22">
        <v>13</v>
      </c>
      <c r="B24" s="40" t="s">
        <v>73</v>
      </c>
      <c r="C24" s="41">
        <f>C19*0.03</f>
        <v>0.74623</v>
      </c>
      <c r="D24" s="42"/>
      <c r="E24" s="43" t="s">
        <v>74</v>
      </c>
      <c r="F24" s="27" t="s">
        <v>75</v>
      </c>
      <c r="G24" s="27" t="s">
        <v>76</v>
      </c>
      <c r="H24" s="27" t="s">
        <v>77</v>
      </c>
      <c r="I24" s="27" t="s">
        <v>25</v>
      </c>
      <c r="J24" s="42"/>
      <c r="K24" s="27" t="s">
        <v>78</v>
      </c>
      <c r="L24" s="27" t="s">
        <v>31</v>
      </c>
      <c r="M24" s="27" t="s">
        <v>79</v>
      </c>
      <c r="N24" s="27" t="s">
        <v>25</v>
      </c>
      <c r="O24" s="27" t="s">
        <v>80</v>
      </c>
    </row>
    <row r="25" s="1" customFormat="1" spans="1:15">
      <c r="A25" s="22">
        <v>14</v>
      </c>
      <c r="B25" s="40"/>
      <c r="C25" s="44"/>
      <c r="D25" s="23"/>
      <c r="E25" s="24"/>
      <c r="F25" s="23" t="s">
        <v>81</v>
      </c>
      <c r="G25" s="23"/>
      <c r="H25" s="23"/>
      <c r="I25" s="23"/>
      <c r="J25" s="23"/>
      <c r="K25" s="23"/>
      <c r="L25" s="23"/>
      <c r="M25" s="23"/>
      <c r="N25" s="23"/>
      <c r="O25" s="23"/>
    </row>
    <row r="26" s="1" customFormat="1" spans="1:15">
      <c r="A26" s="22">
        <v>15</v>
      </c>
      <c r="B26" s="22" t="s">
        <v>82</v>
      </c>
      <c r="C26" s="33">
        <f>SUM(C19:C24)</f>
        <v>27.3630233333333</v>
      </c>
      <c r="D26" s="22">
        <v>1</v>
      </c>
      <c r="E26" s="32" t="s">
        <v>83</v>
      </c>
      <c r="F26" s="22">
        <v>25</v>
      </c>
      <c r="G26" s="22"/>
      <c r="H26" s="22">
        <f>SUM(H27:H39)</f>
        <v>0.0472666666666667</v>
      </c>
      <c r="I26" s="36">
        <f>F26*H26</f>
        <v>1.18166666666667</v>
      </c>
      <c r="J26" s="22">
        <v>1</v>
      </c>
      <c r="K26" s="22"/>
      <c r="L26" s="33"/>
      <c r="M26" s="21"/>
      <c r="N26" s="33"/>
      <c r="O26" s="21"/>
    </row>
    <row r="27" s="1" customFormat="1" spans="1:15">
      <c r="A27" s="22">
        <v>16</v>
      </c>
      <c r="B27" s="22" t="s">
        <v>84</v>
      </c>
      <c r="C27" s="45">
        <f>C26*0.05</f>
        <v>1.36815116666667</v>
      </c>
      <c r="D27" s="46" t="s">
        <v>85</v>
      </c>
      <c r="E27" s="47" t="s">
        <v>86</v>
      </c>
      <c r="F27" s="48"/>
      <c r="G27" s="49">
        <v>0.063</v>
      </c>
      <c r="H27" s="50">
        <f t="shared" ref="H27:H39" si="0">G27/60</f>
        <v>0.00105</v>
      </c>
      <c r="I27" s="36">
        <f>H27*F26</f>
        <v>0.02625</v>
      </c>
      <c r="J27" s="22">
        <v>2</v>
      </c>
      <c r="K27" s="22"/>
      <c r="L27" s="74"/>
      <c r="M27" s="21"/>
      <c r="N27" s="33"/>
      <c r="O27" s="21"/>
    </row>
    <row r="28" s="1" customFormat="1" spans="1:15">
      <c r="A28" s="22">
        <v>17</v>
      </c>
      <c r="B28" s="22" t="s">
        <v>87</v>
      </c>
      <c r="C28" s="45">
        <f>SUM(C26:C27)</f>
        <v>28.7311745</v>
      </c>
      <c r="D28" s="51"/>
      <c r="E28" s="47" t="s">
        <v>88</v>
      </c>
      <c r="F28" s="48"/>
      <c r="G28" s="49">
        <v>0.89</v>
      </c>
      <c r="H28" s="50">
        <v>0.0089</v>
      </c>
      <c r="I28" s="36">
        <v>0.22</v>
      </c>
      <c r="J28" s="22">
        <v>3</v>
      </c>
      <c r="K28" s="22"/>
      <c r="L28" s="33"/>
      <c r="M28" s="21"/>
      <c r="N28" s="33"/>
      <c r="O28" s="21"/>
    </row>
    <row r="29" s="1" customFormat="1" spans="1:15">
      <c r="A29" s="22">
        <v>18</v>
      </c>
      <c r="B29" s="22" t="s">
        <v>89</v>
      </c>
      <c r="C29" s="45">
        <f>C28*0.13</f>
        <v>3.735052685</v>
      </c>
      <c r="D29" s="51"/>
      <c r="E29" s="47" t="s">
        <v>90</v>
      </c>
      <c r="F29" s="48"/>
      <c r="G29" s="49">
        <v>0.45</v>
      </c>
      <c r="H29" s="50">
        <f t="shared" si="0"/>
        <v>0.0075</v>
      </c>
      <c r="I29" s="36">
        <f>H29*F26</f>
        <v>0.1875</v>
      </c>
      <c r="J29" s="22">
        <v>4</v>
      </c>
      <c r="K29" s="22"/>
      <c r="L29" s="33"/>
      <c r="M29" s="21"/>
      <c r="N29" s="33"/>
      <c r="O29" s="21"/>
    </row>
    <row r="30" s="1" customFormat="1" spans="1:15">
      <c r="A30" s="22">
        <v>19</v>
      </c>
      <c r="B30" s="22" t="s">
        <v>23</v>
      </c>
      <c r="C30" s="45">
        <f>SUM(C28:C29)</f>
        <v>32.466227185</v>
      </c>
      <c r="D30" s="51"/>
      <c r="E30" s="19" t="s">
        <v>91</v>
      </c>
      <c r="F30" s="22"/>
      <c r="G30" s="22">
        <v>0.063</v>
      </c>
      <c r="H30" s="50">
        <f t="shared" si="0"/>
        <v>0.00105</v>
      </c>
      <c r="I30" s="36">
        <f>H30*F26</f>
        <v>0.02625</v>
      </c>
      <c r="J30" s="22">
        <v>5</v>
      </c>
      <c r="K30" s="22"/>
      <c r="L30" s="33"/>
      <c r="M30" s="21"/>
      <c r="N30" s="33"/>
      <c r="O30" s="21"/>
    </row>
    <row r="31" s="1" customFormat="1" spans="1:15">
      <c r="A31" s="52"/>
      <c r="B31" s="40"/>
      <c r="C31" s="45"/>
      <c r="D31" s="51"/>
      <c r="E31" s="19" t="s">
        <v>92</v>
      </c>
      <c r="F31" s="22"/>
      <c r="G31" s="22">
        <v>0.093</v>
      </c>
      <c r="H31" s="50">
        <f t="shared" si="0"/>
        <v>0.00155</v>
      </c>
      <c r="I31" s="36">
        <f>H31*F26</f>
        <v>0.03875</v>
      </c>
      <c r="J31" s="22">
        <v>6</v>
      </c>
      <c r="K31" s="22"/>
      <c r="L31" s="33"/>
      <c r="M31" s="21"/>
      <c r="N31" s="33"/>
      <c r="O31" s="21"/>
    </row>
    <row r="32" s="1" customFormat="1" spans="1:15">
      <c r="A32" s="52"/>
      <c r="B32" s="40"/>
      <c r="C32" s="45"/>
      <c r="D32" s="51"/>
      <c r="E32" s="19" t="s">
        <v>93</v>
      </c>
      <c r="F32" s="22"/>
      <c r="G32" s="22">
        <v>0.25</v>
      </c>
      <c r="H32" s="50">
        <f t="shared" si="0"/>
        <v>0.00416666666666667</v>
      </c>
      <c r="I32" s="36">
        <f>H32*F26</f>
        <v>0.104166666666667</v>
      </c>
      <c r="J32" s="22">
        <v>7</v>
      </c>
      <c r="K32" s="22"/>
      <c r="L32" s="33"/>
      <c r="M32" s="21"/>
      <c r="N32" s="33"/>
      <c r="O32" s="21"/>
    </row>
    <row r="33" s="1" customFormat="1" spans="1:15">
      <c r="A33" s="52"/>
      <c r="B33" s="40"/>
      <c r="C33" s="45"/>
      <c r="D33" s="51"/>
      <c r="E33" s="19" t="s">
        <v>94</v>
      </c>
      <c r="F33" s="22"/>
      <c r="G33" s="22">
        <v>0.093</v>
      </c>
      <c r="H33" s="50">
        <f t="shared" si="0"/>
        <v>0.00155</v>
      </c>
      <c r="I33" s="36">
        <f>H33*F26</f>
        <v>0.03875</v>
      </c>
      <c r="J33" s="22">
        <v>8</v>
      </c>
      <c r="K33" s="22"/>
      <c r="L33" s="33"/>
      <c r="M33" s="21"/>
      <c r="N33" s="33"/>
      <c r="O33" s="21"/>
    </row>
    <row r="34" s="1" customFormat="1" spans="1:15">
      <c r="A34" s="52"/>
      <c r="B34" s="40"/>
      <c r="C34" s="45"/>
      <c r="D34" s="51"/>
      <c r="E34" s="19" t="s">
        <v>95</v>
      </c>
      <c r="F34" s="22"/>
      <c r="G34" s="22">
        <v>0.087</v>
      </c>
      <c r="H34" s="50">
        <f t="shared" si="0"/>
        <v>0.00145</v>
      </c>
      <c r="I34" s="36">
        <f>H34*F26</f>
        <v>0.03625</v>
      </c>
      <c r="J34" s="22">
        <v>9</v>
      </c>
      <c r="K34" s="22"/>
      <c r="L34" s="33"/>
      <c r="M34" s="21"/>
      <c r="N34" s="33"/>
      <c r="O34" s="21"/>
    </row>
    <row r="35" s="1" customFormat="1" spans="1:15">
      <c r="A35" s="52"/>
      <c r="B35" s="40"/>
      <c r="C35" s="45"/>
      <c r="D35" s="51"/>
      <c r="E35" s="19" t="s">
        <v>96</v>
      </c>
      <c r="F35" s="22"/>
      <c r="G35" s="22">
        <v>0.183</v>
      </c>
      <c r="H35" s="50">
        <f t="shared" si="0"/>
        <v>0.00305</v>
      </c>
      <c r="I35" s="36">
        <f>H35*F26</f>
        <v>0.07625</v>
      </c>
      <c r="J35" s="22">
        <v>10</v>
      </c>
      <c r="K35" s="22"/>
      <c r="L35" s="33"/>
      <c r="M35" s="21"/>
      <c r="N35" s="33"/>
      <c r="O35" s="21"/>
    </row>
    <row r="36" s="1" customFormat="1" spans="1:15">
      <c r="A36" s="52"/>
      <c r="B36" s="40"/>
      <c r="C36" s="45"/>
      <c r="D36" s="51"/>
      <c r="E36" s="19" t="s">
        <v>97</v>
      </c>
      <c r="F36" s="22"/>
      <c r="G36" s="22">
        <v>0.17</v>
      </c>
      <c r="H36" s="50">
        <f t="shared" si="0"/>
        <v>0.00283333333333333</v>
      </c>
      <c r="I36" s="36">
        <f>H36*F26</f>
        <v>0.0708333333333333</v>
      </c>
      <c r="J36" s="22">
        <v>11</v>
      </c>
      <c r="K36" s="22"/>
      <c r="L36" s="33"/>
      <c r="M36" s="21"/>
      <c r="N36" s="33"/>
      <c r="O36" s="21"/>
    </row>
    <row r="37" s="1" customFormat="1" spans="1:15">
      <c r="A37" s="52"/>
      <c r="B37" s="40"/>
      <c r="C37" s="45"/>
      <c r="D37" s="51"/>
      <c r="E37" s="19" t="s">
        <v>98</v>
      </c>
      <c r="F37" s="22"/>
      <c r="G37" s="22">
        <v>0.58</v>
      </c>
      <c r="H37" s="50">
        <f t="shared" si="0"/>
        <v>0.00966666666666667</v>
      </c>
      <c r="I37" s="36">
        <f>H37*F26</f>
        <v>0.241666666666667</v>
      </c>
      <c r="J37" s="22">
        <v>12</v>
      </c>
      <c r="K37" s="22"/>
      <c r="L37" s="33"/>
      <c r="M37" s="21"/>
      <c r="N37" s="33"/>
      <c r="O37" s="21"/>
    </row>
    <row r="38" s="1" customFormat="1" spans="1:15">
      <c r="A38" s="52"/>
      <c r="B38" s="40"/>
      <c r="C38" s="45"/>
      <c r="D38" s="51"/>
      <c r="E38" s="19" t="s">
        <v>99</v>
      </c>
      <c r="F38" s="22"/>
      <c r="G38" s="22">
        <v>0.09</v>
      </c>
      <c r="H38" s="50">
        <f t="shared" si="0"/>
        <v>0.0015</v>
      </c>
      <c r="I38" s="36">
        <f>H38*F26</f>
        <v>0.0375</v>
      </c>
      <c r="J38" s="22">
        <v>13</v>
      </c>
      <c r="K38" s="22"/>
      <c r="L38" s="33"/>
      <c r="M38" s="21"/>
      <c r="N38" s="33"/>
      <c r="O38" s="21"/>
    </row>
    <row r="39" s="1" customFormat="1" spans="1:15">
      <c r="A39" s="52"/>
      <c r="B39" s="40"/>
      <c r="C39" s="45"/>
      <c r="D39" s="51"/>
      <c r="E39" s="19" t="s">
        <v>100</v>
      </c>
      <c r="F39" s="22"/>
      <c r="G39" s="22">
        <v>0.18</v>
      </c>
      <c r="H39" s="50">
        <f t="shared" si="0"/>
        <v>0.003</v>
      </c>
      <c r="I39" s="36">
        <f>H39*F26</f>
        <v>0.075</v>
      </c>
      <c r="J39" s="22">
        <v>14</v>
      </c>
      <c r="K39" s="22"/>
      <c r="L39" s="33"/>
      <c r="M39" s="21"/>
      <c r="N39" s="33"/>
      <c r="O39" s="21"/>
    </row>
    <row r="40" s="1" customFormat="1" spans="1:15">
      <c r="A40" s="52"/>
      <c r="B40" s="40"/>
      <c r="C40" s="33"/>
      <c r="D40" s="22">
        <v>2</v>
      </c>
      <c r="E40" s="32" t="s">
        <v>53</v>
      </c>
      <c r="F40" s="22">
        <v>10</v>
      </c>
      <c r="G40" s="22"/>
      <c r="H40" s="22"/>
      <c r="I40" s="36">
        <f>F40*H26</f>
        <v>0.472666666666667</v>
      </c>
      <c r="J40" s="22">
        <v>15</v>
      </c>
      <c r="K40" s="22"/>
      <c r="L40" s="33"/>
      <c r="M40" s="21"/>
      <c r="N40" s="33"/>
      <c r="O40" s="21"/>
    </row>
    <row r="41" s="1" customFormat="1" spans="1:15">
      <c r="A41" s="52"/>
      <c r="B41" s="40"/>
      <c r="C41" s="33"/>
      <c r="D41" s="22">
        <v>3</v>
      </c>
      <c r="E41" s="32"/>
      <c r="F41" s="22"/>
      <c r="G41" s="22"/>
      <c r="H41" s="22"/>
      <c r="I41" s="36"/>
      <c r="J41" s="22">
        <v>16</v>
      </c>
      <c r="K41" s="22"/>
      <c r="L41" s="33"/>
      <c r="M41" s="21"/>
      <c r="N41" s="33"/>
      <c r="O41" s="21"/>
    </row>
    <row r="42" s="1" customFormat="1" spans="1:15">
      <c r="A42" s="21"/>
      <c r="B42" s="22"/>
      <c r="C42" s="21"/>
      <c r="D42" s="21"/>
      <c r="E42" s="32" t="s">
        <v>68</v>
      </c>
      <c r="F42" s="22"/>
      <c r="G42" s="22"/>
      <c r="H42" s="22"/>
      <c r="I42" s="36">
        <f>I26+I40</f>
        <v>1.65433333333333</v>
      </c>
      <c r="J42" s="22"/>
      <c r="K42" s="22" t="s">
        <v>68</v>
      </c>
      <c r="L42" s="33"/>
      <c r="M42" s="21"/>
      <c r="N42" s="33">
        <f>N26+N27+N28</f>
        <v>0</v>
      </c>
      <c r="O42" s="21"/>
    </row>
    <row r="43" s="1" customFormat="1" spans="1:15">
      <c r="A43" s="53" t="s">
        <v>101</v>
      </c>
      <c r="B43" s="54"/>
      <c r="C43" s="53"/>
      <c r="D43" s="53"/>
      <c r="E43" s="55"/>
      <c r="F43" s="54"/>
      <c r="G43" s="54"/>
      <c r="H43" s="54"/>
      <c r="I43" s="75"/>
      <c r="J43" s="54"/>
      <c r="K43" s="76"/>
      <c r="L43" s="77"/>
      <c r="M43" s="78"/>
      <c r="N43" s="77"/>
      <c r="O43" s="78"/>
    </row>
    <row r="44" s="1" customFormat="1" spans="1:15">
      <c r="A44" s="53" t="s">
        <v>102</v>
      </c>
      <c r="B44" s="54"/>
      <c r="C44" s="53"/>
      <c r="D44" s="53"/>
      <c r="E44" s="55"/>
      <c r="F44" s="54"/>
      <c r="G44" s="54"/>
      <c r="H44" s="54"/>
      <c r="I44" s="54"/>
      <c r="J44" s="54"/>
      <c r="K44" s="76"/>
      <c r="L44" s="78"/>
      <c r="M44" s="78"/>
      <c r="N44" s="78"/>
      <c r="O44" s="78"/>
    </row>
    <row r="45" s="1" customFormat="1" spans="1:15">
      <c r="A45" s="53" t="s">
        <v>103</v>
      </c>
      <c r="B45" s="54"/>
      <c r="C45" s="53"/>
      <c r="D45" s="53"/>
      <c r="E45" s="55"/>
      <c r="F45" s="54"/>
      <c r="G45" s="54"/>
      <c r="H45" s="56"/>
      <c r="I45" s="54"/>
      <c r="J45" s="54"/>
      <c r="K45" s="76"/>
      <c r="L45" s="78"/>
      <c r="M45" s="78"/>
      <c r="N45" s="78"/>
      <c r="O45" s="78"/>
    </row>
    <row r="46" s="1" customFormat="1" spans="1:15">
      <c r="A46" s="53" t="s">
        <v>104</v>
      </c>
      <c r="B46" s="54"/>
      <c r="C46" s="53"/>
      <c r="D46" s="53"/>
      <c r="E46" s="55"/>
      <c r="F46" s="54"/>
      <c r="G46" s="54"/>
      <c r="H46" s="54"/>
      <c r="I46" s="54"/>
      <c r="J46" s="54"/>
      <c r="K46" s="76"/>
      <c r="L46" s="78"/>
      <c r="M46" s="78"/>
      <c r="N46" s="78"/>
      <c r="O46" s="78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9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5" right="0.75" top="1" bottom="1" header="0.5" footer="0.5"/>
  <headerFooter/>
  <ignoredErrors>
    <ignoredError sqref="C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座垫加热垫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2021-02-22T03:02:00Z</dcterms:created>
  <dcterms:modified xsi:type="dcterms:W3CDTF">2024-12-20T09:04:38Z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DD04B133A68244C5AFAD407F194A9819_13</vt:lpwstr>
  </property>
</Properties>
</file>