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598" firstSheet="1" activeTab="3"/>
  </bookViews>
  <sheets>
    <sheet name="成本中心" sheetId="42" state="hidden" r:id="rId1"/>
    <sheet name="费用汇总" sheetId="44" r:id="rId2"/>
    <sheet name="2024年12月" sheetId="60" r:id="rId3"/>
    <sheet name="1月保险费 " sheetId="54" r:id="rId4"/>
    <sheet name="Sheet1" sheetId="48" r:id="rId5"/>
  </sheets>
  <definedNames>
    <definedName name="_xlnm._FilterDatabase" localSheetId="2" hidden="1">'2024年12月'!$A$1:$O$20</definedName>
    <definedName name="_xlnm._FilterDatabase" localSheetId="3" hidden="1">'1月保险费 '!$A$1:$O$20</definedName>
    <definedName name="_xlnm.Print_Area" localSheetId="3">'1月保险费 '!$A$1:$O$13</definedName>
    <definedName name="_xlnm.Print_Area" localSheetId="2">'2024年12月'!$A$1:$O$13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<sst xmlns="http://schemas.openxmlformats.org/spreadsheetml/2006/main" count="384" uniqueCount="219">
  <si>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</si>
  <si>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</si>
  <si>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</si>
  <si>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</si>
  <si>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</si>
  <si>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</si>
  <si>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</si>
  <si>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</si>
  <si>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</si>
  <si>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</si>
  <si>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</si>
  <si>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</si>
  <si>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</si>
  <si>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</si>
  <si>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</si>
  <si>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</si>
  <si>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</si>
  <si>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</si>
  <si>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</si>
  <si>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</si>
  <si>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</si>
  <si>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</si>
  <si>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</si>
  <si>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</si>
  <si>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</si>
  <si>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</si>
  <si>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</si>
  <si>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</si>
  <si>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</si>
  <si>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</si>
  <si>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</si>
  <si>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</si>
  <si>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</si>
  <si>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</si>
  <si>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</si>
  <si>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</si>
  <si>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</si>
  <si>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</si>
  <si>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</si>
  <si>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</si>
  <si>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</si>
  <si>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</si>
  <si>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</si>
  <si>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</si>
  <si>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</si>
  <si>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</si>
  <si>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</si>
  <si>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</si>
  <si>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</si>
  <si>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</si>
  <si>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</si>
  <si>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</si>
  <si>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</si>
  <si>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</si>
  <si>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</si>
  <si>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</si>
  <si>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</si>
  <si>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</si>
  <si>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</si>
  <si>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</si>
  <si>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</si>
  <si>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</si>
  <si>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</si>
  <si>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</si>
  <si>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</si>
  <si>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</si>
  <si>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</si>
  <si>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</si>
  <si>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</si>
  <si>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</si>
  <si>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</si>
  <si>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</si>
  <si>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</si>
  <si>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</si>
  <si>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</si>
  <si>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</si>
  <si>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</si>
  <si>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</si>
  <si>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</si>
  <si>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</si>
  <si>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</si>
  <si>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</si>
  <si>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</si>
  <si>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</si>
  <si>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</si>
  <si>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</si>
  <si>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</si>
  <si>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</si>
  <si>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</si>
  <si>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</si>
  <si>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</si>
  <si>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</si>
  <si>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</si>
  <si>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</si>
  <si>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</si>
  <si>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</si>
  <si>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</si>
  <si>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</si>
  <si>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</si>
  <si>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</si>
  <si>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</si>
  <si>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</si>
  <si>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</si>
  <si>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</si>
  <si>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</si>
  <si>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</si>
  <si>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</si>
  <si>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</si>
  <si>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</si>
  <si>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</si>
  <si>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</si>
  <si>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</si>
  <si>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</si>
  <si>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</si>
  <si>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</si>
  <si>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</si>
  <si>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</si>
  <si>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</si>
  <si>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</si>
  <si>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</si>
  <si>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</si>
  <si>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</si>
  <si>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</si>
  <si>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</si>
  <si>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</si>
  <si>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</si>
  <si>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</si>
  <si>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</si>
  <si>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</si>
  <si>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</si>
  <si>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</si>
  <si>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</si>
  <si>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</si>
  <si>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</si>
  <si>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</si>
  <si>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</si>
  <si>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</si>
  <si>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</si>
  <si>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</si>
  <si>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</si>
  <si>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</si>
  <si>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</si>
  <si>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</si>
  <si>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</si>
  <si>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</si>
  <si>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</si>
  <si>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</si>
  <si>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</si>
  <si>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</si>
  <si>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</si>
  <si>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</si>
  <si>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</si>
  <si>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</si>
  <si>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</si>
  <si>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</si>
  <si>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</si>
  <si>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</si>
  <si>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</si>
  <si>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</si>
  <si>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</si>
  <si>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</si>
  <si>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t>费用归属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</si>
  <si>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</si>
  <si>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</si>
  <si>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</si>
  <si>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</si>
  <si>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</si>
  <si>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</si>
  <si>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</si>
  <si>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</si>
  <si>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</si>
  <si>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</si>
  <si>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</si>
  <si>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</si>
  <si>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</si>
  <si>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</si>
  <si>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</si>
  <si>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</si>
  <si>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</si>
  <si>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r>
      <rPr>
        <b/>
        <sz val="11"/>
        <color rgb="FFFF0000"/>
        <rFont val="宋体"/>
        <charset val="134"/>
      </rPr>
      <t>含税额（</t>
    </r>
    <r>
      <rPr>
        <b/>
        <sz val="11"/>
        <color rgb="FFFF0000"/>
        <rFont val="Tahoma"/>
        <charset val="134"/>
      </rPr>
      <t>6%</t>
    </r>
    <r>
      <rPr>
        <b/>
        <sz val="11"/>
        <color rgb="FFFF0000"/>
        <rFont val="宋体"/>
        <charset val="134"/>
      </rPr>
      <t>）</t>
    </r>
  </si>
  <si>
    <t>2024年12月份挂靠劳务人员保险缴费明细表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</si>
  <si>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</si>
  <si>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</si>
  <si>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</si>
  <si>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</si>
  <si>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</si>
  <si>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</si>
  <si>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</si>
  <si>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</si>
  <si>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</si>
  <si>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</si>
  <si>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</si>
  <si>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</si>
  <si>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</si>
  <si>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成本中心2</t>
  </si>
  <si>
    <t>刘石头</t>
  </si>
  <si>
    <t>发泡车间</t>
  </si>
  <si>
    <t>130926199403023016</t>
  </si>
  <si>
    <t>√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</si>
  <si>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</si>
  <si>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</si>
  <si>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</si>
  <si>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</si>
  <si>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</si>
  <si>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</si>
  <si>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</si>
  <si>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</si>
  <si>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</si>
  <si>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</si>
  <si>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</si>
  <si>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</si>
  <si>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</si>
  <si>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</si>
  <si>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</si>
  <si>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</si>
  <si>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刘宁</t>
  </si>
  <si>
    <t>412728198710024250</t>
  </si>
  <si>
    <t>合计</t>
  </si>
  <si>
    <t>2025年1月份挂靠劳务人员保险缴费明细表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</si>
</sst>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0.00_ "/>
    <numFmt numFmtId="179" formatCode="yyyy\-mm\-dd;@"/>
  </numFmts>
  <fonts count="62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sz val="10"/>
      <color rgb="FF000000"/>
      <name val="宋体"/>
      <charset val="134"/>
    </font>
    <font>
      <sz val="9"/>
      <color indexed="8"/>
      <name val="微软雅黑"/>
      <charset val="134"/>
    </font>
    <font>
      <b/>
      <sz val="11"/>
      <color theme="1"/>
      <name val="Tahoma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11"/>
      <color rgb="FF000000"/>
      <name val="Microsoft Sans Serif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4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6" applyNumberFormat="0" applyAlignment="0" applyProtection="0">
      <alignment vertical="center"/>
    </xf>
    <xf numFmtId="0" fontId="31" fillId="6" borderId="17" applyNumberFormat="0" applyAlignment="0" applyProtection="0">
      <alignment vertical="center"/>
    </xf>
    <xf numFmtId="0" fontId="32" fillId="6" borderId="16" applyNumberFormat="0" applyAlignment="0" applyProtection="0">
      <alignment vertical="center"/>
    </xf>
    <xf numFmtId="0" fontId="33" fillId="7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1" fillId="0" borderId="0"/>
    <xf numFmtId="0" fontId="43" fillId="0" borderId="0"/>
    <xf numFmtId="0" fontId="0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176" fontId="46" fillId="0" borderId="0" applyFont="0" applyFill="0" applyBorder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5" fillId="36" borderId="22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6" fillId="38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6" fillId="39" borderId="0" applyNumberFormat="0" applyBorder="0" applyAlignment="0" applyProtection="0"/>
    <xf numFmtId="0" fontId="41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8" fillId="40" borderId="0" applyNumberFormat="0" applyBorder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41" borderId="0" applyNumberFormat="0" applyBorder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8" fillId="42" borderId="0" applyNumberFormat="0" applyBorder="0" applyAlignment="0" applyProtection="0"/>
    <xf numFmtId="0" fontId="41" fillId="0" borderId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6" fillId="43" borderId="0" applyNumberFormat="0" applyBorder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8" fillId="44" borderId="0" applyNumberFormat="0" applyBorder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8" fillId="45" borderId="0" applyNumberFormat="0" applyBorder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6" fillId="46" borderId="0" applyNumberFormat="0" applyBorder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47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6" fillId="44" borderId="0" applyNumberFormat="0" applyBorder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6" fillId="45" borderId="0" applyNumberFormat="0" applyBorder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6" fillId="38" borderId="0" applyNumberFormat="0" applyBorder="0" applyAlignment="0" applyProtection="0"/>
    <xf numFmtId="0" fontId="43" fillId="0" borderId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6" fillId="47" borderId="0" applyNumberFormat="0" applyBorder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8" fillId="48" borderId="0" applyNumberFormat="0" applyBorder="0" applyAlignment="0" applyProtection="0"/>
    <xf numFmtId="0" fontId="41" fillId="0" borderId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8" fillId="49" borderId="0" applyNumberFormat="0" applyBorder="0" applyAlignment="0" applyProtection="0"/>
    <xf numFmtId="0" fontId="48" fillId="50" borderId="0" applyNumberFormat="0" applyBorder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8" fillId="51" borderId="0" applyNumberFormat="0" applyBorder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8" fillId="5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8" fillId="48" borderId="0" applyNumberFormat="0" applyBorder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8" fillId="40" borderId="0" applyNumberFormat="0" applyBorder="0" applyAlignment="0" applyProtection="0"/>
    <xf numFmtId="0" fontId="41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8" fillId="53" borderId="0" applyNumberFormat="0" applyBorder="0" applyAlignment="0" applyProtection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9" fillId="54" borderId="0" applyNumberFormat="0" applyBorder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1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5" fillId="36" borderId="22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1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1" fillId="0" borderId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9" fontId="46" fillId="0" borderId="0" applyFont="0" applyFill="0" applyBorder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5" fillId="36" borderId="22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1" fillId="0" borderId="0"/>
    <xf numFmtId="0" fontId="43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7" fillId="0" borderId="24" applyNumberFormat="0" applyFill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1" fillId="0" borderId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1" fillId="0" borderId="0"/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50" fillId="0" borderId="25" applyNumberFormat="0" applyFill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51" fillId="0" borderId="26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51" fillId="0" borderId="0" applyNumberFormat="0" applyFill="0" applyBorder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5" fillId="36" borderId="22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5" fillId="36" borderId="22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5" fillId="36" borderId="22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1" fillId="0" borderId="0"/>
    <xf numFmtId="0" fontId="41" fillId="0" borderId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0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43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1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0" fillId="0" borderId="0"/>
    <xf numFmtId="0" fontId="0" fillId="0" borderId="0"/>
    <xf numFmtId="0" fontId="45" fillId="36" borderId="22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5" fillId="36" borderId="22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5" fillId="36" borderId="22" applyNumberFormat="0" applyAlignment="0" applyProtection="0"/>
    <xf numFmtId="0" fontId="44" fillId="36" borderId="21" applyNumberFormat="0" applyAlignment="0" applyProtection="0"/>
    <xf numFmtId="0" fontId="43" fillId="0" borderId="0"/>
    <xf numFmtId="0" fontId="45" fillId="36" borderId="22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1" fillId="0" borderId="0"/>
    <xf numFmtId="0" fontId="45" fillId="36" borderId="22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5" fillId="36" borderId="22" applyNumberFormat="0" applyAlignment="0" applyProtection="0"/>
    <xf numFmtId="0" fontId="43" fillId="0" borderId="0"/>
    <xf numFmtId="0" fontId="41" fillId="0" borderId="0"/>
    <xf numFmtId="0" fontId="52" fillId="41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1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1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4" fillId="36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4" fillId="36" borderId="21" applyNumberFormat="0" applyAlignment="0" applyProtection="0"/>
    <xf numFmtId="0" fontId="41" fillId="0" borderId="0"/>
    <xf numFmtId="0" fontId="43" fillId="0" borderId="0"/>
    <xf numFmtId="0" fontId="44" fillId="36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4" fillId="36" borderId="21" applyNumberForma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1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4" fillId="36" borderId="21" applyNumberFormat="0" applyAlignment="0" applyProtection="0"/>
    <xf numFmtId="0" fontId="44" fillId="36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53" fillId="55" borderId="27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54" fillId="0" borderId="0" applyNumberFormat="0" applyFill="0" applyBorder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55" fillId="0" borderId="28" applyNumberFormat="0" applyFill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43" fillId="0" borderId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56" fillId="0" borderId="29" applyNumberFormat="0" applyFill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1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0" fillId="0" borderId="0"/>
    <xf numFmtId="0" fontId="42" fillId="35" borderId="21" applyNumberFormat="0" applyAlignment="0" applyProtection="0"/>
    <xf numFmtId="0" fontId="41" fillId="0" borderId="0"/>
    <xf numFmtId="0" fontId="45" fillId="36" borderId="22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0" fillId="0" borderId="0"/>
    <xf numFmtId="0" fontId="0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0" fillId="0" borderId="0"/>
    <xf numFmtId="0" fontId="42" fillId="35" borderId="21" applyNumberFormat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5" fillId="36" borderId="22" applyNumberFormat="0" applyAlignment="0" applyProtection="0"/>
    <xf numFmtId="0" fontId="42" fillId="35" borderId="21" applyNumberFormat="0" applyAlignment="0" applyProtection="0"/>
    <xf numFmtId="0" fontId="45" fillId="36" borderId="22" applyNumberFormat="0" applyAlignment="0" applyProtection="0"/>
    <xf numFmtId="0" fontId="42" fillId="35" borderId="21" applyNumberFormat="0" applyAlignment="0" applyProtection="0"/>
    <xf numFmtId="0" fontId="45" fillId="36" borderId="22" applyNumberFormat="0" applyAlignment="0" applyProtection="0"/>
    <xf numFmtId="0" fontId="43" fillId="0" borderId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1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5" fillId="36" borderId="22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57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42" fillId="35" borderId="21" applyNumberFormat="0" applyAlignment="0" applyProtection="0"/>
    <xf numFmtId="0" fontId="41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0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43" fillId="0" borderId="0"/>
    <xf numFmtId="0" fontId="43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7" fillId="0" borderId="24" applyNumberFormat="0" applyFill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0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0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2" fillId="35" borderId="21" applyNumberFormat="0" applyAlignment="0" applyProtection="0"/>
    <xf numFmtId="0" fontId="41" fillId="0" borderId="0"/>
    <xf numFmtId="0" fontId="42" fillId="35" borderId="21" applyNumberFormat="0" applyAlignment="0" applyProtection="0"/>
    <xf numFmtId="0" fontId="42" fillId="35" borderId="21" applyNumberForma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35" borderId="21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2" fillId="35" borderId="21" applyNumberFormat="0" applyAlignment="0" applyProtection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2" fillId="35" borderId="21" applyNumberFormat="0" applyAlignment="0" applyProtection="0"/>
    <xf numFmtId="0" fontId="17" fillId="0" borderId="0">
      <alignment vertical="center"/>
    </xf>
    <xf numFmtId="0" fontId="42" fillId="35" borderId="21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2" fillId="35" borderId="21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58" fillId="56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>
      <alignment vertical="center"/>
    </xf>
    <xf numFmtId="0" fontId="5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5" fillId="36" borderId="22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1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1" fillId="0" borderId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7" fillId="0" borderId="24" applyNumberFormat="0" applyFill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1" fillId="0" borderId="0"/>
    <xf numFmtId="0" fontId="41" fillId="0" borderId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1" fillId="0" borderId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1" fillId="0" borderId="0"/>
    <xf numFmtId="0" fontId="41" fillId="0" borderId="0"/>
    <xf numFmtId="0" fontId="41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36" borderId="22" applyNumberFormat="0" applyAlignment="0" applyProtection="0"/>
    <xf numFmtId="0" fontId="41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17" fillId="0" borderId="0">
      <alignment vertical="center"/>
    </xf>
    <xf numFmtId="0" fontId="45" fillId="36" borderId="22" applyNumberForma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1" fillId="0" borderId="0"/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41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3" fillId="0" borderId="0"/>
    <xf numFmtId="0" fontId="46" fillId="37" borderId="23" applyNumberFormat="0" applyFont="0" applyAlignment="0" applyProtection="0"/>
    <xf numFmtId="0" fontId="47" fillId="0" borderId="24" applyNumberFormat="0" applyFill="0" applyAlignment="0" applyProtection="0"/>
    <xf numFmtId="0" fontId="0" fillId="0" borderId="0"/>
    <xf numFmtId="0" fontId="43" fillId="0" borderId="0"/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0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17" fillId="0" borderId="0">
      <alignment vertical="center"/>
    </xf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1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46" fillId="37" borderId="23" applyNumberFormat="0" applyFont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6" fillId="37" borderId="23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6" fillId="37" borderId="23" applyNumberFormat="0" applyFon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1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1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41" fillId="0" borderId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0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0" fillId="0" borderId="0"/>
    <xf numFmtId="0" fontId="45" fillId="36" borderId="22" applyNumberFormat="0" applyAlignment="0" applyProtection="0"/>
    <xf numFmtId="0" fontId="43" fillId="0" borderId="0"/>
    <xf numFmtId="0" fontId="0" fillId="0" borderId="0"/>
    <xf numFmtId="0" fontId="0" fillId="0" borderId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0" fillId="0" borderId="0"/>
    <xf numFmtId="0" fontId="0" fillId="0" borderId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1" fillId="0" borderId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1" fillId="0" borderId="0"/>
    <xf numFmtId="0" fontId="43" fillId="0" borderId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3" fillId="0" borderId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1" fillId="0" borderId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0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0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1" fillId="0" borderId="0"/>
    <xf numFmtId="0" fontId="4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0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3" fillId="0" borderId="0"/>
    <xf numFmtId="0" fontId="0" fillId="0" borderId="0"/>
    <xf numFmtId="0" fontId="45" fillId="36" borderId="22" applyNumberFormat="0" applyAlignment="0" applyProtection="0"/>
    <xf numFmtId="0" fontId="17" fillId="0" borderId="0">
      <alignment vertical="center"/>
    </xf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3" fillId="0" borderId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5" fillId="36" borderId="22" applyNumberFormat="0" applyAlignment="0" applyProtection="0"/>
    <xf numFmtId="0" fontId="41" fillId="0" borderId="0"/>
    <xf numFmtId="0" fontId="17" fillId="0" borderId="0">
      <alignment vertical="center"/>
    </xf>
    <xf numFmtId="0" fontId="60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0" fillId="0" borderId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1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3" fillId="0" borderId="0"/>
    <xf numFmtId="0" fontId="41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1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1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41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7" fillId="0" borderId="24" applyNumberFormat="0" applyFill="0" applyAlignment="0" applyProtection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3" fillId="0" borderId="0"/>
    <xf numFmtId="0" fontId="43" fillId="0" borderId="0"/>
    <xf numFmtId="0" fontId="47" fillId="0" borderId="24" applyNumberFormat="0" applyFill="0" applyAlignment="0" applyProtection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1" fillId="0" borderId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3" fillId="0" borderId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17" fillId="0" borderId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1" fillId="0" borderId="0"/>
    <xf numFmtId="0" fontId="0" fillId="0" borderId="0"/>
    <xf numFmtId="0" fontId="17" fillId="0" borderId="0">
      <alignment vertical="center"/>
    </xf>
    <xf numFmtId="0" fontId="41" fillId="0" borderId="0"/>
    <xf numFmtId="0" fontId="0" fillId="0" borderId="0"/>
    <xf numFmtId="0" fontId="0" fillId="0" borderId="0"/>
    <xf numFmtId="0" fontId="43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4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0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1" fillId="0" borderId="0"/>
    <xf numFmtId="0" fontId="43" fillId="0" borderId="0"/>
    <xf numFmtId="0" fontId="0" fillId="0" borderId="0"/>
    <xf numFmtId="0" fontId="43" fillId="0" borderId="0"/>
    <xf numFmtId="0" fontId="17" fillId="0" borderId="0">
      <alignment vertical="center"/>
    </xf>
    <xf numFmtId="0" fontId="0" fillId="0" borderId="0"/>
    <xf numFmtId="0" fontId="0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0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0" fillId="0" borderId="0"/>
    <xf numFmtId="0" fontId="43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41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0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43" fillId="0" borderId="0"/>
    <xf numFmtId="0" fontId="0" fillId="0" borderId="0"/>
    <xf numFmtId="0" fontId="17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0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0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0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176" fontId="43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176" fontId="43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76" fontId="43" fillId="0" borderId="0" applyFont="0" applyFill="0" applyBorder="0" applyAlignment="0" applyProtection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0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3" fillId="0" borderId="0"/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41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3" fillId="0" borderId="0"/>
    <xf numFmtId="0" fontId="43" fillId="0" borderId="0"/>
    <xf numFmtId="0" fontId="17" fillId="0" borderId="0">
      <alignment vertical="center"/>
    </xf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0"/>
    <xf numFmtId="0" fontId="43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176" fontId="43" fillId="0" borderId="0" applyFont="0" applyFill="0" applyBorder="0" applyAlignment="0" applyProtection="0"/>
    <xf numFmtId="0" fontId="43" fillId="0" borderId="0"/>
  </cellStyleXfs>
  <cellXfs count="56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3" xfId="13282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4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0" fillId="0" borderId="0" xfId="0" applyAlignment="1">
      <alignment wrapText="1"/>
    </xf>
    <xf numFmtId="0" fontId="1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0" fillId="0" borderId="5" xfId="0" applyBorder="1"/>
    <xf numFmtId="178" fontId="0" fillId="0" borderId="5" xfId="0" applyNumberFormat="1" applyBorder="1"/>
    <xf numFmtId="178" fontId="0" fillId="0" borderId="3" xfId="0" applyNumberFormat="1" applyBorder="1"/>
    <xf numFmtId="0" fontId="0" fillId="0" borderId="3" xfId="0" applyBorder="1"/>
    <xf numFmtId="0" fontId="0" fillId="0" borderId="3" xfId="0" applyBorder="1" applyAlignment="1">
      <alignment wrapText="1"/>
    </xf>
    <xf numFmtId="178" fontId="0" fillId="0" borderId="6" xfId="0" applyNumberFormat="1" applyBorder="1"/>
    <xf numFmtId="0" fontId="0" fillId="0" borderId="7" xfId="0" applyBorder="1"/>
    <xf numFmtId="178" fontId="0" fillId="0" borderId="7" xfId="0" applyNumberFormat="1" applyBorder="1"/>
    <xf numFmtId="0" fontId="15" fillId="0" borderId="8" xfId="0" applyFont="1" applyBorder="1"/>
    <xf numFmtId="178" fontId="16" fillId="0" borderId="3" xfId="0" applyNumberFormat="1" applyFont="1" applyBorder="1"/>
    <xf numFmtId="0" fontId="17" fillId="0" borderId="0" xfId="0" applyFont="1" applyFill="1" applyBorder="1" applyAlignment="1"/>
    <xf numFmtId="0" fontId="17" fillId="0" borderId="0" xfId="0" applyFont="1" applyFill="1" applyAlignment="1"/>
    <xf numFmtId="0" fontId="18" fillId="0" borderId="9" xfId="0" applyFont="1" applyFill="1" applyBorder="1" applyAlignment="1">
      <alignment horizontal="left" vertical="center"/>
    </xf>
    <xf numFmtId="0" fontId="18" fillId="0" borderId="10" xfId="0" applyFont="1" applyFill="1" applyBorder="1" applyAlignment="1">
      <alignment horizontal="right" vertical="center"/>
    </xf>
    <xf numFmtId="0" fontId="19" fillId="0" borderId="11" xfId="0" applyFont="1" applyFill="1" applyBorder="1" applyAlignment="1">
      <alignment horizontal="left" vertical="center"/>
    </xf>
    <xf numFmtId="0" fontId="20" fillId="0" borderId="12" xfId="0" applyFont="1" applyFill="1" applyBorder="1" applyAlignment="1">
      <alignment horizontal="left" vertical="center"/>
    </xf>
    <xf numFmtId="0" fontId="21" fillId="0" borderId="10" xfId="0" applyFont="1" applyFill="1" applyBorder="1" applyAlignment="1">
      <alignment horizontal="right" vertical="center"/>
    </xf>
    <xf numFmtId="0" fontId="19" fillId="3" borderId="11" xfId="0" applyFont="1" applyFill="1" applyBorder="1" applyAlignment="1">
      <alignment horizontal="left" vertical="center"/>
    </xf>
    <xf numFmtId="0" fontId="20" fillId="3" borderId="12" xfId="0" applyFont="1" applyFill="1" applyBorder="1" applyAlignment="1">
      <alignment horizontal="left" vertical="center"/>
    </xf>
    <xf numFmtId="0" fontId="21" fillId="3" borderId="10" xfId="0" applyFont="1" applyFill="1" applyBorder="1" applyAlignment="1">
      <alignment horizontal="right" vertical="center"/>
    </xf>
    <xf numFmtId="0" fontId="21" fillId="3" borderId="12" xfId="0" applyFont="1" applyFill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000000"/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意外险费用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费用汇总!$A$2</c:f>
              <c:strCache>
                <c:ptCount val="1"/>
                <c:pt idx="0">
                  <c:v>管理费用-河北后视镜事业部</c:v>
                </c:pt>
              </c:strCache>
            </c:strRef>
          </c:tx>
          <c:spPr>
            <a:gradFill>
              <a:gsLst>
                <a:gs pos="0">
                  <a:schemeClr val="accent1">
                    <a:shade val="76667"/>
                    <a:lumMod val="40000"/>
                    <a:lumOff val="60000"/>
                  </a:schemeClr>
                </a:gs>
                <a:gs pos="90000">
                  <a:schemeClr val="accent1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1">
                      <a:shade val="76667"/>
                    </a:schemeClr>
                  </a:gs>
                  <a:gs pos="100000">
                    <a:schemeClr val="accent1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1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费用汇总!$B$2:$M$2</c:f>
              <c:numCache>
                <c:formatCode>0.00_ </c:formatCode>
                <c:ptCount val="12"/>
              </c:numCache>
            </c:numRef>
          </c:val>
        </c:ser>
        <c:ser>
          <c:idx val="2"/>
          <c:order val="1"/>
          <c:tx>
            <c:strRef>
              <c:f>费用汇总!$A$3</c:f>
              <c:strCache>
                <c:ptCount val="1"/>
                <c:pt idx="0">
                  <c:v>管理费用-河北金属件事业部</c:v>
                </c:pt>
              </c:strCache>
            </c:strRef>
          </c:tx>
          <c:spPr>
            <a:gradFill>
              <a:gsLst>
                <a:gs pos="0">
                  <a:schemeClr val="accent3">
                    <a:shade val="76667"/>
                    <a:lumMod val="40000"/>
                    <a:lumOff val="60000"/>
                  </a:schemeClr>
                </a:gs>
                <a:gs pos="90000">
                  <a:schemeClr val="accent3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3">
                      <a:shade val="76667"/>
                    </a:schemeClr>
                  </a:gs>
                  <a:gs pos="100000">
                    <a:schemeClr val="accent3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3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费用汇总!$B$3:$M$3</c:f>
              <c:numCache>
                <c:formatCode>0.00_ </c:formatCode>
                <c:ptCount val="12"/>
              </c:numCache>
            </c:numRef>
          </c:val>
        </c:ser>
        <c:ser>
          <c:idx val="3"/>
          <c:order val="2"/>
          <c:tx>
            <c:strRef>
              <c:f>费用汇总!$A$4</c:f>
              <c:strCache>
                <c:ptCount val="1"/>
                <c:pt idx="0">
                  <c:v>管理费用-河北座椅事业部</c:v>
                </c:pt>
              </c:strCache>
            </c:strRef>
          </c:tx>
          <c:spPr>
            <a:gradFill>
              <a:gsLst>
                <a:gs pos="0">
                  <a:schemeClr val="accent4">
                    <a:shade val="76667"/>
                    <a:lumMod val="40000"/>
                    <a:lumOff val="60000"/>
                  </a:schemeClr>
                </a:gs>
                <a:gs pos="90000">
                  <a:schemeClr val="accent4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4">
                      <a:shade val="76667"/>
                    </a:schemeClr>
                  </a:gs>
                  <a:gs pos="100000">
                    <a:schemeClr val="accent4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4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费用汇总!$B$4:$M$4</c:f>
              <c:numCache>
                <c:formatCode>0.00_ </c:formatCode>
                <c:ptCount val="12"/>
              </c:numCache>
            </c:numRef>
          </c:val>
        </c:ser>
        <c:ser>
          <c:idx val="1"/>
          <c:order val="3"/>
          <c:tx>
            <c:strRef>
              <c:f>费用汇总!$A$5</c:f>
              <c:strCache>
                <c:ptCount val="1"/>
                <c:pt idx="0">
                  <c:v>管理费用-综合</c:v>
                </c:pt>
              </c:strCache>
            </c:strRef>
          </c:tx>
          <c:spPr>
            <a:gradFill>
              <a:gsLst>
                <a:gs pos="0">
                  <a:schemeClr val="accent2">
                    <a:shade val="76667"/>
                    <a:lumMod val="40000"/>
                    <a:lumOff val="60000"/>
                  </a:schemeClr>
                </a:gs>
                <a:gs pos="90000">
                  <a:schemeClr val="accent2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2">
                      <a:shade val="76667"/>
                    </a:schemeClr>
                  </a:gs>
                  <a:gs pos="100000">
                    <a:schemeClr val="accent2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2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费用汇总!$B$5:$M$5</c:f>
              <c:numCache>
                <c:formatCode>0.00_ 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96790556"/>
        <c:axId val="446392437"/>
      </c:barChart>
      <c:lineChart>
        <c:grouping val="standard"/>
        <c:varyColors val="0"/>
        <c:ser>
          <c:idx val="5"/>
          <c:order val="5"/>
          <c:tx>
            <c:strRef>
              <c:f>费用汇总!$A$7</c:f>
              <c:strCache>
                <c:ptCount val="1"/>
                <c:pt idx="0">
                  <c:v>含税额（6%）</c:v>
                </c:pt>
              </c:strCache>
            </c:strRef>
          </c:tx>
          <c:spPr>
            <a:ln w="28575" cap="rnd">
              <a:solidFill>
                <a:schemeClr val="accent6">
                  <a:shade val="76667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费用汇总!$B$7:$M$7</c:f>
              <c:numCache>
                <c:formatCode>0.00_ </c:formatCode>
                <c:ptCount val="12"/>
                <c:pt idx="0">
                  <c:v>1054.34666666667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6790556"/>
        <c:axId val="446392437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费用汇总!$A$6</c15:sqref>
                        </c15:formulaRef>
                      </c:ext>
                    </c:extLst>
                    <c:strCache>
                      <c:ptCount val="1"/>
                      <c:pt idx="0">
                        <c:v>总计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shade val="76667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费用汇总!$B$1:$M$1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费用汇总!$B$6:$M$6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994.666666666667</c:v>
                      </c:pt>
                      <c:pt idx="1" c:formatCode="General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5967905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6392437"/>
        <c:crosses val="autoZero"/>
        <c:auto val="1"/>
        <c:lblAlgn val="ctr"/>
        <c:lblOffset val="100"/>
        <c:noMultiLvlLbl val="0"/>
      </c:catAx>
      <c:valAx>
        <c:axId val="44639243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67905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c3b46e1-4a61-4850-ac14-fc0004bd6bc9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00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54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5400000" scaled="1"/>
        </a:gradFill>
      </a:ln>
      <a:effectLst>
        <a:outerShdw blurRad="76200" dist="25400" dir="2700000" algn="tl" rotWithShape="0">
          <a:schemeClr val="phClr">
            <a:lumMod val="50000"/>
            <a:alpha val="30000"/>
          </a:schemeClr>
        </a:outerShdw>
      </a:effectLst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20320</xdr:colOff>
      <xdr:row>7</xdr:row>
      <xdr:rowOff>117475</xdr:rowOff>
    </xdr:from>
    <xdr:to>
      <xdr:col>13</xdr:col>
      <xdr:colOff>45720</xdr:colOff>
      <xdr:row>21</xdr:row>
      <xdr:rowOff>149860</xdr:rowOff>
    </xdr:to>
    <xdr:graphicFrame>
      <xdr:nvGraphicFramePr>
        <xdr:cNvPr id="4" name="图表 3" descr="7b0a202020202263686172745265734964223a20223230343638383439220a7d0a"/>
        <xdr:cNvGraphicFramePr/>
      </xdr:nvGraphicFramePr>
      <xdr:xfrm>
        <a:off x="20320" y="2339975"/>
        <a:ext cx="8245475" cy="2566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45" customWidth="1"/>
    <col min="2" max="2" width="91.425" style="45" customWidth="1"/>
    <col min="3" max="3" width="134.858333333333" style="44" customWidth="1"/>
    <col min="4" max="16384" width="9.14166666666667" style="44"/>
  </cols>
  <sheetData>
    <row r="1" s="44" customFormat="1" ht="18" customHeight="1" spans="1:3">
      <c r="A1" s="46" t="s">
        <v>0</v>
      </c>
      <c r="B1" s="46" t="s">
        <v>1</v>
      </c>
      <c r="C1" s="47" t="s">
        <v>2</v>
      </c>
    </row>
    <row r="2" s="44" customFormat="1" ht="14.25" spans="1:3">
      <c r="A2" s="48" t="s">
        <v>3</v>
      </c>
      <c r="B2" s="49" t="s">
        <v>4</v>
      </c>
      <c r="C2" s="50" t="s">
        <v>5</v>
      </c>
    </row>
    <row r="3" s="44" customFormat="1" ht="14.25" spans="1:3">
      <c r="A3" s="51" t="s">
        <v>6</v>
      </c>
      <c r="B3" s="52" t="s">
        <v>7</v>
      </c>
      <c r="C3" s="53" t="s">
        <v>5</v>
      </c>
    </row>
    <row r="4" s="44" customFormat="1" ht="14.25" spans="1:3">
      <c r="A4" s="48" t="s">
        <v>8</v>
      </c>
      <c r="B4" s="49" t="s">
        <v>9</v>
      </c>
      <c r="C4" s="50" t="s">
        <v>5</v>
      </c>
    </row>
    <row r="5" s="44" customFormat="1" ht="14.25" spans="1:3">
      <c r="A5" s="51" t="s">
        <v>10</v>
      </c>
      <c r="B5" s="54" t="s">
        <v>11</v>
      </c>
      <c r="C5" s="53" t="s">
        <v>5</v>
      </c>
    </row>
    <row r="6" s="44" customFormat="1" ht="14.25" spans="1:3">
      <c r="A6" s="48" t="s">
        <v>12</v>
      </c>
      <c r="B6" s="55" t="s">
        <v>13</v>
      </c>
      <c r="C6" s="50" t="s">
        <v>5</v>
      </c>
    </row>
    <row r="7" s="44" customFormat="1" ht="14.25" spans="1:3">
      <c r="A7" s="51" t="s">
        <v>14</v>
      </c>
      <c r="B7" s="54" t="s">
        <v>15</v>
      </c>
      <c r="C7" s="53" t="s">
        <v>16</v>
      </c>
    </row>
    <row r="8" s="44" customFormat="1" ht="14.25" spans="1:3">
      <c r="A8" s="48" t="s">
        <v>17</v>
      </c>
      <c r="B8" s="55" t="s">
        <v>18</v>
      </c>
      <c r="C8" s="50" t="s">
        <v>16</v>
      </c>
    </row>
    <row r="9" s="44" customFormat="1" ht="14.25" spans="1:3">
      <c r="A9" s="51" t="s">
        <v>19</v>
      </c>
      <c r="B9" s="54" t="s">
        <v>20</v>
      </c>
      <c r="C9" s="53" t="s">
        <v>16</v>
      </c>
    </row>
    <row r="10" s="44" customFormat="1" ht="14.25" spans="1:3">
      <c r="A10" s="48" t="s">
        <v>21</v>
      </c>
      <c r="B10" s="55" t="s">
        <v>22</v>
      </c>
      <c r="C10" s="50" t="s">
        <v>16</v>
      </c>
    </row>
    <row r="11" s="44" customFormat="1" ht="14.25" spans="1:3">
      <c r="A11" s="51" t="s">
        <v>23</v>
      </c>
      <c r="B11" s="54" t="s">
        <v>24</v>
      </c>
      <c r="C11" s="53" t="s">
        <v>16</v>
      </c>
    </row>
    <row r="12" s="44" customFormat="1" ht="14.25" spans="1:3">
      <c r="A12" s="48" t="s">
        <v>25</v>
      </c>
      <c r="B12" s="55" t="s">
        <v>26</v>
      </c>
      <c r="C12" s="50" t="s">
        <v>16</v>
      </c>
    </row>
    <row r="13" s="44" customFormat="1" ht="14.25" spans="1:3">
      <c r="A13" s="51" t="s">
        <v>27</v>
      </c>
      <c r="B13" s="54" t="s">
        <v>28</v>
      </c>
      <c r="C13" s="53" t="s">
        <v>16</v>
      </c>
    </row>
    <row r="14" s="44" customFormat="1" ht="14.25" spans="1:3">
      <c r="A14" s="48" t="s">
        <v>29</v>
      </c>
      <c r="B14" s="55" t="s">
        <v>30</v>
      </c>
      <c r="C14" s="50" t="s">
        <v>16</v>
      </c>
    </row>
    <row r="15" s="44" customFormat="1" ht="14.25" spans="1:3">
      <c r="A15" s="51" t="s">
        <v>31</v>
      </c>
      <c r="B15" s="54" t="s">
        <v>32</v>
      </c>
      <c r="C15" s="53" t="s">
        <v>16</v>
      </c>
    </row>
    <row r="16" s="44" customFormat="1" ht="14.25" spans="1:3">
      <c r="A16" s="48" t="s">
        <v>33</v>
      </c>
      <c r="B16" s="55" t="s">
        <v>34</v>
      </c>
      <c r="C16" s="50" t="s">
        <v>16</v>
      </c>
    </row>
    <row r="17" s="44" customFormat="1" ht="14.25" spans="1:3">
      <c r="A17" s="51" t="s">
        <v>35</v>
      </c>
      <c r="B17" s="54" t="s">
        <v>36</v>
      </c>
      <c r="C17" s="53" t="s">
        <v>16</v>
      </c>
    </row>
    <row r="18" s="44" customFormat="1" ht="14.25" spans="1:3">
      <c r="A18" s="48" t="s">
        <v>37</v>
      </c>
      <c r="B18" s="55" t="s">
        <v>38</v>
      </c>
      <c r="C18" s="50" t="s">
        <v>16</v>
      </c>
    </row>
    <row r="19" s="44" customFormat="1" ht="14.25" spans="1:3">
      <c r="A19" s="51" t="s">
        <v>39</v>
      </c>
      <c r="B19" s="54" t="s">
        <v>40</v>
      </c>
      <c r="C19" s="53" t="s">
        <v>16</v>
      </c>
    </row>
    <row r="20" s="44" customFormat="1" ht="14.25" spans="1:3">
      <c r="A20" s="48" t="s">
        <v>41</v>
      </c>
      <c r="B20" s="55" t="s">
        <v>42</v>
      </c>
      <c r="C20" s="50" t="s">
        <v>16</v>
      </c>
    </row>
    <row r="21" s="44" customFormat="1" ht="14.25" spans="1:3">
      <c r="A21" s="51" t="s">
        <v>43</v>
      </c>
      <c r="B21" s="54" t="s">
        <v>44</v>
      </c>
      <c r="C21" s="53" t="s">
        <v>16</v>
      </c>
    </row>
    <row r="22" s="44" customFormat="1" ht="14.25" spans="1:3">
      <c r="A22" s="48" t="s">
        <v>45</v>
      </c>
      <c r="B22" s="55" t="s">
        <v>46</v>
      </c>
      <c r="C22" s="50" t="s">
        <v>16</v>
      </c>
    </row>
    <row r="23" s="44" customFormat="1" ht="14.25" spans="1:3">
      <c r="A23" s="51" t="s">
        <v>47</v>
      </c>
      <c r="B23" s="54" t="s">
        <v>48</v>
      </c>
      <c r="C23" s="53" t="s">
        <v>16</v>
      </c>
    </row>
    <row r="24" s="44" customFormat="1" ht="14.25" spans="1:3">
      <c r="A24" s="48" t="s">
        <v>49</v>
      </c>
      <c r="B24" s="55" t="s">
        <v>50</v>
      </c>
      <c r="C24" s="50" t="s">
        <v>16</v>
      </c>
    </row>
    <row r="25" s="44" customFormat="1" ht="14.25" spans="1:3">
      <c r="A25" s="51" t="s">
        <v>51</v>
      </c>
      <c r="B25" s="54" t="s">
        <v>52</v>
      </c>
      <c r="C25" s="53" t="s">
        <v>16</v>
      </c>
    </row>
    <row r="26" s="44" customFormat="1" ht="14.25" spans="1:3">
      <c r="A26" s="48" t="s">
        <v>53</v>
      </c>
      <c r="B26" s="55" t="s">
        <v>54</v>
      </c>
      <c r="C26" s="50" t="s">
        <v>16</v>
      </c>
    </row>
    <row r="27" s="44" customFormat="1" ht="14.25" spans="1:3">
      <c r="A27" s="51" t="s">
        <v>55</v>
      </c>
      <c r="B27" s="54" t="s">
        <v>56</v>
      </c>
      <c r="C27" s="53" t="s">
        <v>16</v>
      </c>
    </row>
    <row r="28" s="44" customFormat="1" ht="14.25" spans="1:3">
      <c r="A28" s="48" t="s">
        <v>57</v>
      </c>
      <c r="B28" s="55" t="s">
        <v>58</v>
      </c>
      <c r="C28" s="50" t="s">
        <v>16</v>
      </c>
    </row>
    <row r="29" s="44" customFormat="1" ht="14.25" spans="1:3">
      <c r="A29" s="51" t="s">
        <v>59</v>
      </c>
      <c r="B29" s="54" t="s">
        <v>60</v>
      </c>
      <c r="C29" s="53" t="s">
        <v>16</v>
      </c>
    </row>
    <row r="30" s="44" customFormat="1" ht="14.25" spans="1:3">
      <c r="A30" s="48" t="s">
        <v>61</v>
      </c>
      <c r="B30" s="55" t="s">
        <v>62</v>
      </c>
      <c r="C30" s="50" t="s">
        <v>16</v>
      </c>
    </row>
    <row r="31" s="44" customFormat="1" ht="14.25" spans="1:3">
      <c r="A31" s="51" t="s">
        <v>63</v>
      </c>
      <c r="B31" s="54" t="s">
        <v>64</v>
      </c>
      <c r="C31" s="53" t="s">
        <v>16</v>
      </c>
    </row>
    <row r="32" s="44" customFormat="1" ht="14.25" spans="1:3">
      <c r="A32" s="48" t="s">
        <v>65</v>
      </c>
      <c r="B32" s="55" t="s">
        <v>66</v>
      </c>
      <c r="C32" s="50" t="s">
        <v>16</v>
      </c>
    </row>
    <row r="33" s="44" customFormat="1" ht="14.25" spans="1:3">
      <c r="A33" s="51" t="s">
        <v>67</v>
      </c>
      <c r="B33" s="54" t="s">
        <v>68</v>
      </c>
      <c r="C33" s="53" t="s">
        <v>16</v>
      </c>
    </row>
    <row r="34" s="44" customFormat="1" ht="14.25" spans="1:3">
      <c r="A34" s="48" t="s">
        <v>69</v>
      </c>
      <c r="B34" s="55" t="s">
        <v>70</v>
      </c>
      <c r="C34" s="50" t="s">
        <v>16</v>
      </c>
    </row>
    <row r="35" s="44" customFormat="1" ht="14.25" spans="1:3">
      <c r="A35" s="51" t="s">
        <v>71</v>
      </c>
      <c r="B35" s="54" t="s">
        <v>72</v>
      </c>
      <c r="C35" s="53" t="s">
        <v>16</v>
      </c>
    </row>
    <row r="36" s="44" customFormat="1" ht="14.25" spans="1:3">
      <c r="A36" s="48" t="s">
        <v>73</v>
      </c>
      <c r="B36" s="55" t="s">
        <v>74</v>
      </c>
      <c r="C36" s="50" t="s">
        <v>16</v>
      </c>
    </row>
    <row r="37" s="44" customFormat="1" ht="14.25" spans="1:3">
      <c r="A37" s="51" t="s">
        <v>75</v>
      </c>
      <c r="B37" s="54" t="s">
        <v>76</v>
      </c>
      <c r="C37" s="53" t="s">
        <v>16</v>
      </c>
    </row>
    <row r="38" s="44" customFormat="1" ht="14.25" spans="1:3">
      <c r="A38" s="48" t="s">
        <v>77</v>
      </c>
      <c r="B38" s="55" t="s">
        <v>78</v>
      </c>
      <c r="C38" s="50" t="s">
        <v>16</v>
      </c>
    </row>
    <row r="39" s="44" customFormat="1" ht="14.25" spans="1:3">
      <c r="A39" s="51" t="s">
        <v>79</v>
      </c>
      <c r="B39" s="54" t="s">
        <v>80</v>
      </c>
      <c r="C39" s="53" t="s">
        <v>16</v>
      </c>
    </row>
    <row r="40" s="44" customFormat="1" ht="14.25" spans="1:3">
      <c r="A40" s="48" t="s">
        <v>81</v>
      </c>
      <c r="B40" s="55" t="s">
        <v>82</v>
      </c>
      <c r="C40" s="50" t="s">
        <v>16</v>
      </c>
    </row>
    <row r="41" s="44" customFormat="1" ht="14.25" spans="1:3">
      <c r="A41" s="51" t="s">
        <v>83</v>
      </c>
      <c r="B41" s="54" t="s">
        <v>84</v>
      </c>
      <c r="C41" s="53" t="s">
        <v>16</v>
      </c>
    </row>
    <row r="42" s="44" customFormat="1" ht="14.25" spans="1:3">
      <c r="A42" s="48" t="s">
        <v>85</v>
      </c>
      <c r="B42" s="55" t="s">
        <v>86</v>
      </c>
      <c r="C42" s="50" t="s">
        <v>16</v>
      </c>
    </row>
    <row r="43" s="44" customFormat="1" ht="14.25" spans="1:3">
      <c r="A43" s="51" t="s">
        <v>87</v>
      </c>
      <c r="B43" s="54" t="s">
        <v>88</v>
      </c>
      <c r="C43" s="53" t="s">
        <v>16</v>
      </c>
    </row>
    <row r="44" s="44" customFormat="1" ht="14.25" spans="1:3">
      <c r="A44" s="48" t="s">
        <v>89</v>
      </c>
      <c r="B44" s="55" t="s">
        <v>90</v>
      </c>
      <c r="C44" s="50" t="s">
        <v>16</v>
      </c>
    </row>
    <row r="45" s="44" customFormat="1" ht="14.25" spans="1:3">
      <c r="A45" s="51" t="s">
        <v>91</v>
      </c>
      <c r="B45" s="54" t="s">
        <v>92</v>
      </c>
      <c r="C45" s="53" t="s">
        <v>16</v>
      </c>
    </row>
    <row r="46" s="44" customFormat="1" ht="14.25" spans="1:3">
      <c r="A46" s="48" t="s">
        <v>93</v>
      </c>
      <c r="B46" s="55" t="s">
        <v>94</v>
      </c>
      <c r="C46" s="50" t="s">
        <v>16</v>
      </c>
    </row>
    <row r="47" s="44" customFormat="1" ht="14.25" spans="1:3">
      <c r="A47" s="51" t="s">
        <v>95</v>
      </c>
      <c r="B47" s="54" t="s">
        <v>96</v>
      </c>
      <c r="C47" s="53" t="s">
        <v>16</v>
      </c>
    </row>
    <row r="48" s="44" customFormat="1" ht="14.25" spans="1:3">
      <c r="A48" s="48" t="s">
        <v>97</v>
      </c>
      <c r="B48" s="55" t="s">
        <v>98</v>
      </c>
      <c r="C48" s="50" t="s">
        <v>16</v>
      </c>
    </row>
    <row r="49" s="44" customFormat="1" ht="14.25" spans="1:3">
      <c r="A49" s="51" t="s">
        <v>99</v>
      </c>
      <c r="B49" s="54" t="s">
        <v>100</v>
      </c>
      <c r="C49" s="53" t="s">
        <v>16</v>
      </c>
    </row>
    <row r="50" s="44" customFormat="1" ht="14.25" spans="1:3">
      <c r="A50" s="48" t="s">
        <v>101</v>
      </c>
      <c r="B50" s="55" t="s">
        <v>102</v>
      </c>
      <c r="C50" s="50" t="s">
        <v>16</v>
      </c>
    </row>
    <row r="51" s="44" customFormat="1" ht="14.25" spans="1:3">
      <c r="A51" s="51" t="s">
        <v>103</v>
      </c>
      <c r="B51" s="54" t="s">
        <v>104</v>
      </c>
      <c r="C51" s="53" t="s">
        <v>16</v>
      </c>
    </row>
    <row r="52" s="44" customFormat="1" ht="14.25" spans="1:3">
      <c r="A52" s="48" t="s">
        <v>105</v>
      </c>
      <c r="B52" s="55" t="s">
        <v>106</v>
      </c>
      <c r="C52" s="50" t="s">
        <v>16</v>
      </c>
    </row>
    <row r="53" s="44" customFormat="1" ht="14.25" spans="1:3">
      <c r="A53" s="51" t="s">
        <v>107</v>
      </c>
      <c r="B53" s="54" t="s">
        <v>108</v>
      </c>
      <c r="C53" s="53" t="s">
        <v>16</v>
      </c>
    </row>
    <row r="54" s="44" customFormat="1" ht="14.25" spans="1:3">
      <c r="A54" s="48" t="s">
        <v>109</v>
      </c>
      <c r="B54" s="55" t="s">
        <v>110</v>
      </c>
      <c r="C54" s="50" t="s">
        <v>16</v>
      </c>
    </row>
    <row r="55" s="44" customFormat="1" ht="14.25" spans="1:3">
      <c r="A55" s="51" t="s">
        <v>111</v>
      </c>
      <c r="B55" s="54" t="s">
        <v>112</v>
      </c>
      <c r="C55" s="53" t="s">
        <v>16</v>
      </c>
    </row>
    <row r="56" s="44" customFormat="1" ht="14.25" spans="1:3">
      <c r="A56" s="48" t="s">
        <v>113</v>
      </c>
      <c r="B56" s="55" t="s">
        <v>114</v>
      </c>
      <c r="C56" s="50" t="s">
        <v>16</v>
      </c>
    </row>
    <row r="57" s="44" customFormat="1" ht="14.25" spans="1:3">
      <c r="A57" s="51" t="s">
        <v>115</v>
      </c>
      <c r="B57" s="54" t="s">
        <v>116</v>
      </c>
      <c r="C57" s="53" t="s">
        <v>16</v>
      </c>
    </row>
    <row r="58" s="44" customFormat="1" ht="14.25" spans="1:3">
      <c r="A58" s="48" t="s">
        <v>117</v>
      </c>
      <c r="B58" s="55" t="s">
        <v>118</v>
      </c>
      <c r="C58" s="50" t="s">
        <v>16</v>
      </c>
    </row>
    <row r="59" s="44" customFormat="1" ht="14.25" spans="1:3">
      <c r="A59" s="51" t="s">
        <v>119</v>
      </c>
      <c r="B59" s="54" t="s">
        <v>120</v>
      </c>
      <c r="C59" s="53" t="s">
        <v>16</v>
      </c>
    </row>
    <row r="60" s="44" customFormat="1" ht="14.25" spans="1:3">
      <c r="A60" s="48" t="s">
        <v>121</v>
      </c>
      <c r="B60" s="55" t="s">
        <v>122</v>
      </c>
      <c r="C60" s="50" t="s">
        <v>16</v>
      </c>
    </row>
    <row r="61" s="44" customFormat="1" ht="14.25" spans="1:3">
      <c r="A61" s="51" t="s">
        <v>123</v>
      </c>
      <c r="B61" s="54" t="s">
        <v>124</v>
      </c>
      <c r="C61" s="53" t="s">
        <v>16</v>
      </c>
    </row>
    <row r="62" s="44" customFormat="1" ht="14.25" spans="1:3">
      <c r="A62" s="48" t="s">
        <v>125</v>
      </c>
      <c r="B62" s="55" t="s">
        <v>126</v>
      </c>
      <c r="C62" s="50" t="s">
        <v>16</v>
      </c>
    </row>
    <row r="63" s="44" customFormat="1" ht="14.25" spans="1:3">
      <c r="A63" s="51" t="s">
        <v>127</v>
      </c>
      <c r="B63" s="54" t="s">
        <v>128</v>
      </c>
      <c r="C63" s="53" t="s">
        <v>16</v>
      </c>
    </row>
    <row r="64" s="44" customFormat="1" ht="14.25" spans="1:3">
      <c r="A64" s="48" t="s">
        <v>129</v>
      </c>
      <c r="B64" s="55" t="s">
        <v>130</v>
      </c>
      <c r="C64" s="50" t="s">
        <v>16</v>
      </c>
    </row>
    <row r="65" s="44" customFormat="1" ht="14.25" spans="1:3">
      <c r="A65" s="51" t="s">
        <v>131</v>
      </c>
      <c r="B65" s="54" t="s">
        <v>132</v>
      </c>
      <c r="C65" s="53" t="s">
        <v>16</v>
      </c>
    </row>
    <row r="66" s="44" customFormat="1" ht="14.25" spans="1:3">
      <c r="A66" s="48" t="s">
        <v>133</v>
      </c>
      <c r="B66" s="55" t="s">
        <v>134</v>
      </c>
      <c r="C66" s="50" t="s">
        <v>16</v>
      </c>
    </row>
    <row r="67" s="44" customFormat="1" ht="14.25" spans="1:3">
      <c r="A67" s="51" t="s">
        <v>135</v>
      </c>
      <c r="B67" s="54" t="s">
        <v>136</v>
      </c>
      <c r="C67" s="53" t="s">
        <v>16</v>
      </c>
    </row>
    <row r="68" s="44" customFormat="1" ht="14.25" spans="1:3">
      <c r="A68" s="48" t="s">
        <v>137</v>
      </c>
      <c r="B68" s="55" t="s">
        <v>138</v>
      </c>
      <c r="C68" s="50" t="s">
        <v>16</v>
      </c>
    </row>
    <row r="69" s="44" customFormat="1" ht="14.25" spans="1:3">
      <c r="A69" s="51" t="s">
        <v>139</v>
      </c>
      <c r="B69" s="54" t="s">
        <v>140</v>
      </c>
      <c r="C69" s="53" t="s">
        <v>16</v>
      </c>
    </row>
    <row r="70" s="44" customFormat="1" ht="14.25" spans="1:3">
      <c r="A70" s="48" t="s">
        <v>141</v>
      </c>
      <c r="B70" s="55" t="s">
        <v>142</v>
      </c>
      <c r="C70" s="50" t="s">
        <v>16</v>
      </c>
    </row>
    <row r="71" s="44" customFormat="1" ht="14.25" spans="1:3">
      <c r="A71" s="51" t="s">
        <v>143</v>
      </c>
      <c r="B71" s="54" t="s">
        <v>144</v>
      </c>
      <c r="C71" s="53" t="s">
        <v>16</v>
      </c>
    </row>
    <row r="72" s="44" customFormat="1" ht="14.25" spans="1:3">
      <c r="A72" s="48" t="s">
        <v>145</v>
      </c>
      <c r="B72" s="55" t="s">
        <v>146</v>
      </c>
      <c r="C72" s="50" t="s">
        <v>16</v>
      </c>
    </row>
    <row r="73" s="44" customFormat="1" ht="14.25" spans="1:3">
      <c r="A73" s="51" t="s">
        <v>147</v>
      </c>
      <c r="B73" s="54" t="s">
        <v>148</v>
      </c>
      <c r="C73" s="53" t="s">
        <v>16</v>
      </c>
    </row>
    <row r="74" ht="14.25" spans="1:2">
      <c r="A74" s="48" t="s">
        <v>149</v>
      </c>
      <c r="B74" s="55" t="s">
        <v>150</v>
      </c>
    </row>
    <row r="75" ht="14.25" spans="1:2">
      <c r="A75" s="51" t="s">
        <v>151</v>
      </c>
      <c r="B75" s="54" t="s">
        <v>152</v>
      </c>
    </row>
    <row r="76" ht="14.25" spans="1:2">
      <c r="A76" s="48" t="s">
        <v>153</v>
      </c>
      <c r="B76" s="55" t="s">
        <v>154</v>
      </c>
    </row>
    <row r="77" ht="14.25" spans="1:2">
      <c r="A77" s="51" t="s">
        <v>155</v>
      </c>
      <c r="B77" s="54" t="s">
        <v>156</v>
      </c>
    </row>
    <row r="78" ht="14.25" spans="1:2">
      <c r="A78" s="48" t="s">
        <v>157</v>
      </c>
      <c r="B78" s="55" t="s">
        <v>158</v>
      </c>
    </row>
    <row r="79" ht="14.25" spans="1:2">
      <c r="A79" s="51" t="s">
        <v>159</v>
      </c>
      <c r="B79" s="54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31"/>
  <sheetViews>
    <sheetView showGridLines="0" workbookViewId="0">
      <selection activeCell="O10" sqref="O10"/>
    </sheetView>
  </sheetViews>
  <sheetFormatPr defaultColWidth="9" defaultRowHeight="14.25"/>
  <cols>
    <col min="1" max="1" width="26.125" style="31"/>
    <col min="2" max="2" width="10.25" customWidth="1"/>
    <col min="3" max="5" width="6.5" customWidth="1"/>
    <col min="6" max="6" width="6.5" style="31" customWidth="1"/>
    <col min="7" max="13" width="6.5" customWidth="1"/>
    <col min="14" max="14" width="13.625"/>
  </cols>
  <sheetData>
    <row r="1" s="30" customFormat="1" ht="24" customHeight="1" spans="1:13">
      <c r="A1" s="32" t="s">
        <v>161</v>
      </c>
      <c r="B1" s="33" t="s">
        <v>162</v>
      </c>
      <c r="C1" s="33" t="s">
        <v>163</v>
      </c>
      <c r="D1" s="33" t="s">
        <v>164</v>
      </c>
      <c r="E1" s="33" t="s">
        <v>165</v>
      </c>
      <c r="F1" s="33" t="s">
        <v>166</v>
      </c>
      <c r="G1" s="33" t="s">
        <v>167</v>
      </c>
      <c r="H1" s="33" t="s">
        <v>168</v>
      </c>
      <c r="I1" s="33" t="s">
        <v>169</v>
      </c>
      <c r="J1" s="33" t="s">
        <v>170</v>
      </c>
      <c r="K1" s="33" t="s">
        <v>171</v>
      </c>
      <c r="L1" s="33" t="s">
        <v>172</v>
      </c>
      <c r="M1" s="33" t="s">
        <v>173</v>
      </c>
    </row>
    <row r="2" ht="24" customHeight="1" spans="1:13">
      <c r="A2" s="34" t="s">
        <v>174</v>
      </c>
      <c r="B2" s="35"/>
      <c r="C2" s="36"/>
      <c r="D2" s="36"/>
      <c r="E2" s="37"/>
      <c r="F2" s="38"/>
      <c r="G2" s="37"/>
      <c r="H2" s="37"/>
      <c r="I2" s="37"/>
      <c r="J2" s="37"/>
      <c r="K2" s="37"/>
      <c r="L2" s="37"/>
      <c r="M2" s="37"/>
    </row>
    <row r="3" ht="24" customHeight="1" spans="1:13">
      <c r="A3" s="34" t="s">
        <v>175</v>
      </c>
      <c r="B3" s="35"/>
      <c r="C3" s="36"/>
      <c r="D3" s="36"/>
      <c r="E3" s="37"/>
      <c r="F3" s="38"/>
      <c r="G3" s="37"/>
      <c r="H3" s="37"/>
      <c r="I3" s="37"/>
      <c r="J3" s="37"/>
      <c r="K3" s="37"/>
      <c r="L3" s="37"/>
      <c r="M3" s="37"/>
    </row>
    <row r="4" ht="24" customHeight="1" spans="1:13">
      <c r="A4" s="34" t="s">
        <v>176</v>
      </c>
      <c r="B4" s="35"/>
      <c r="C4" s="36"/>
      <c r="D4" s="36"/>
      <c r="E4" s="37"/>
      <c r="F4" s="38"/>
      <c r="G4" s="37"/>
      <c r="H4" s="37"/>
      <c r="I4" s="37"/>
      <c r="J4" s="37"/>
      <c r="K4" s="37"/>
      <c r="L4" s="37"/>
      <c r="M4" s="37"/>
    </row>
    <row r="5" ht="24" customHeight="1" spans="1:13">
      <c r="A5" s="34" t="s">
        <v>177</v>
      </c>
      <c r="B5" s="35"/>
      <c r="C5" s="37"/>
      <c r="D5" s="36"/>
      <c r="E5" s="37"/>
      <c r="F5" s="38"/>
      <c r="G5" s="37"/>
      <c r="H5" s="37"/>
      <c r="I5" s="37"/>
      <c r="J5" s="37"/>
      <c r="K5" s="37"/>
      <c r="L5" s="37"/>
      <c r="M5" s="37"/>
    </row>
    <row r="6" ht="24" customHeight="1" spans="1:13">
      <c r="A6" s="34" t="s">
        <v>178</v>
      </c>
      <c r="B6" s="39">
        <v>994.666666666667</v>
      </c>
      <c r="C6" s="40">
        <f>SUM(C2:C5)</f>
        <v>0</v>
      </c>
      <c r="D6" s="41">
        <f>SUM(D2:D5)</f>
        <v>0</v>
      </c>
      <c r="E6" s="41">
        <f>SUM(E2:E5)</f>
        <v>0</v>
      </c>
      <c r="F6" s="41">
        <f>SUM(F2:F5)</f>
        <v>0</v>
      </c>
      <c r="G6" s="41">
        <f>SUM(G2:G5)</f>
        <v>0</v>
      </c>
      <c r="H6" s="41">
        <f t="shared" ref="G6:M6" si="0">SUM(H2:H5)</f>
        <v>0</v>
      </c>
      <c r="I6" s="41">
        <f t="shared" si="0"/>
        <v>0</v>
      </c>
      <c r="J6" s="41">
        <f t="shared" si="0"/>
        <v>0</v>
      </c>
      <c r="K6" s="41">
        <f t="shared" si="0"/>
        <v>0</v>
      </c>
      <c r="L6" s="41">
        <f t="shared" si="0"/>
        <v>0</v>
      </c>
      <c r="M6" s="41">
        <f t="shared" si="0"/>
        <v>0</v>
      </c>
    </row>
    <row r="7" ht="31" customHeight="1" spans="1:13">
      <c r="A7" s="42" t="s">
        <v>179</v>
      </c>
      <c r="B7" s="43">
        <f>B6*106%</f>
        <v>1054.34666666667</v>
      </c>
      <c r="C7" s="43">
        <f t="shared" ref="C7:M7" si="1">C6*106%</f>
        <v>0</v>
      </c>
      <c r="D7" s="43">
        <f t="shared" si="1"/>
        <v>0</v>
      </c>
      <c r="E7" s="43">
        <f t="shared" si="1"/>
        <v>0</v>
      </c>
      <c r="F7" s="43">
        <f t="shared" si="1"/>
        <v>0</v>
      </c>
      <c r="G7" s="43">
        <f t="shared" si="1"/>
        <v>0</v>
      </c>
      <c r="H7" s="43">
        <f t="shared" si="1"/>
        <v>0</v>
      </c>
      <c r="I7" s="43">
        <f t="shared" si="1"/>
        <v>0</v>
      </c>
      <c r="J7" s="43">
        <f t="shared" si="1"/>
        <v>0</v>
      </c>
      <c r="K7" s="43">
        <f t="shared" si="1"/>
        <v>0</v>
      </c>
      <c r="L7" s="43">
        <f t="shared" si="1"/>
        <v>0</v>
      </c>
      <c r="M7" s="43">
        <f t="shared" si="1"/>
        <v>0</v>
      </c>
    </row>
    <row r="11" spans="1:1">
      <c r="A11"/>
    </row>
    <row r="12" spans="1:1">
      <c r="A12"/>
    </row>
    <row r="14" spans="1:6">
      <c r="A14"/>
      <c r="F14"/>
    </row>
    <row r="15" spans="1:6">
      <c r="A15"/>
      <c r="F15"/>
    </row>
    <row r="16" spans="1:6">
      <c r="A16"/>
      <c r="F16"/>
    </row>
    <row r="17" spans="1:6">
      <c r="A17"/>
      <c r="F17"/>
    </row>
    <row r="18" spans="1:6">
      <c r="A18"/>
      <c r="F18"/>
    </row>
    <row r="19" spans="1:6">
      <c r="A19"/>
      <c r="F19"/>
    </row>
    <row r="20" spans="1:6">
      <c r="A20"/>
      <c r="F20"/>
    </row>
    <row r="21" spans="1:6">
      <c r="A21"/>
      <c r="F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E15" sqref="E15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180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6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12" si="0">ROW()-2</f>
        <v>1</v>
      </c>
      <c r="B3" s="12" t="s">
        <v>195</v>
      </c>
      <c r="C3" s="13" t="s">
        <v>196</v>
      </c>
      <c r="D3" s="14">
        <v>45642</v>
      </c>
      <c r="E3" s="15" t="s">
        <v>197</v>
      </c>
      <c r="F3" s="16" t="str">
        <f t="shared" ref="F3:F12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8"/>
      <c r="I3" s="17" t="s">
        <v>198</v>
      </c>
      <c r="J3" s="25">
        <f>DAY(EOMONTH(D3,0))-DAY(D3)+1</f>
        <v>16</v>
      </c>
      <c r="K3" s="27">
        <v>70</v>
      </c>
      <c r="L3" s="27">
        <f t="shared" ref="L3:L12" si="2">IF(H3="",30/30*J3,0)</f>
        <v>16</v>
      </c>
      <c r="M3" s="27">
        <f t="shared" ref="M3:M12" si="3">SUM(K3:L3)</f>
        <v>86</v>
      </c>
      <c r="N3" s="28"/>
      <c r="O3" s="28" t="s">
        <v>176</v>
      </c>
    </row>
    <row r="4" s="1" customFormat="1" ht="24" customHeight="1" spans="1:15">
      <c r="A4" s="11">
        <f t="shared" si="0"/>
        <v>2</v>
      </c>
      <c r="B4" s="12" t="s">
        <v>199</v>
      </c>
      <c r="C4" s="13" t="s">
        <v>196</v>
      </c>
      <c r="D4" s="14">
        <v>45642</v>
      </c>
      <c r="E4" s="15" t="s">
        <v>200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8"/>
      <c r="I4" s="17" t="s">
        <v>198</v>
      </c>
      <c r="J4" s="25">
        <f t="shared" ref="J3:J12" si="4">DAY(EOMONTH(D4,0))-DAY(D4)+1</f>
        <v>16</v>
      </c>
      <c r="K4" s="27">
        <v>70</v>
      </c>
      <c r="L4" s="27">
        <f t="shared" si="2"/>
        <v>16</v>
      </c>
      <c r="M4" s="27">
        <f t="shared" si="3"/>
        <v>86</v>
      </c>
      <c r="N4" s="28"/>
      <c r="O4" s="28" t="s">
        <v>176</v>
      </c>
    </row>
    <row r="5" s="1" customFormat="1" ht="24" customHeight="1" spans="1:15">
      <c r="A5" s="11">
        <f t="shared" si="0"/>
        <v>3</v>
      </c>
      <c r="B5" s="12" t="s">
        <v>201</v>
      </c>
      <c r="C5" s="13" t="s">
        <v>196</v>
      </c>
      <c r="D5" s="14">
        <v>45647</v>
      </c>
      <c r="E5" s="56" t="s">
        <v>202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9"/>
      <c r="I5" s="17" t="s">
        <v>198</v>
      </c>
      <c r="J5" s="25">
        <f t="shared" si="4"/>
        <v>11</v>
      </c>
      <c r="K5" s="27">
        <v>70</v>
      </c>
      <c r="L5" s="27">
        <f t="shared" si="2"/>
        <v>11</v>
      </c>
      <c r="M5" s="27">
        <f t="shared" si="3"/>
        <v>81</v>
      </c>
      <c r="N5" s="28"/>
      <c r="O5" s="28" t="s">
        <v>176</v>
      </c>
    </row>
    <row r="6" s="1" customFormat="1" ht="24" customHeight="1" spans="1:15">
      <c r="A6" s="11">
        <f t="shared" si="0"/>
        <v>4</v>
      </c>
      <c r="B6" s="12" t="s">
        <v>203</v>
      </c>
      <c r="C6" s="13" t="s">
        <v>196</v>
      </c>
      <c r="D6" s="14">
        <v>45647</v>
      </c>
      <c r="E6" s="15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9"/>
      <c r="I6" s="17" t="s">
        <v>198</v>
      </c>
      <c r="J6" s="25">
        <f t="shared" si="4"/>
        <v>11</v>
      </c>
      <c r="K6" s="27">
        <v>70</v>
      </c>
      <c r="L6" s="27">
        <f t="shared" si="2"/>
        <v>11</v>
      </c>
      <c r="M6" s="27">
        <f t="shared" si="3"/>
        <v>81</v>
      </c>
      <c r="N6" s="28"/>
      <c r="O6" s="28" t="s">
        <v>176</v>
      </c>
    </row>
    <row r="7" s="1" customFormat="1" ht="24" customHeight="1" spans="1:15">
      <c r="A7" s="11">
        <f t="shared" si="0"/>
        <v>5</v>
      </c>
      <c r="B7" s="12" t="s">
        <v>205</v>
      </c>
      <c r="C7" s="13" t="s">
        <v>196</v>
      </c>
      <c r="D7" s="14">
        <v>45650</v>
      </c>
      <c r="E7" s="15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9"/>
      <c r="I7" s="17" t="s">
        <v>198</v>
      </c>
      <c r="J7" s="25">
        <f t="shared" si="4"/>
        <v>8</v>
      </c>
      <c r="K7" s="27">
        <v>70</v>
      </c>
      <c r="L7" s="27">
        <f t="shared" si="2"/>
        <v>8</v>
      </c>
      <c r="M7" s="27">
        <f t="shared" si="3"/>
        <v>78</v>
      </c>
      <c r="N7" s="28"/>
      <c r="O7" s="28" t="s">
        <v>176</v>
      </c>
    </row>
    <row r="8" s="1" customFormat="1" ht="24" customHeight="1" spans="1:15">
      <c r="A8" s="11">
        <f t="shared" si="0"/>
        <v>6</v>
      </c>
      <c r="B8" s="12" t="s">
        <v>207</v>
      </c>
      <c r="C8" s="13" t="s">
        <v>196</v>
      </c>
      <c r="D8" s="14">
        <v>45650</v>
      </c>
      <c r="E8" s="56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9"/>
      <c r="I8" s="17" t="s">
        <v>198</v>
      </c>
      <c r="J8" s="25">
        <f t="shared" si="4"/>
        <v>8</v>
      </c>
      <c r="K8" s="27">
        <v>70</v>
      </c>
      <c r="L8" s="27">
        <f t="shared" si="2"/>
        <v>8</v>
      </c>
      <c r="M8" s="27">
        <f t="shared" si="3"/>
        <v>78</v>
      </c>
      <c r="N8" s="28"/>
      <c r="O8" s="28" t="s">
        <v>176</v>
      </c>
    </row>
    <row r="9" s="1" customFormat="1" ht="24" customHeight="1" spans="1:15">
      <c r="A9" s="11">
        <f t="shared" si="0"/>
        <v>7</v>
      </c>
      <c r="B9" s="12" t="s">
        <v>209</v>
      </c>
      <c r="C9" s="13" t="s">
        <v>196</v>
      </c>
      <c r="D9" s="14">
        <v>45651</v>
      </c>
      <c r="E9" s="56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9"/>
      <c r="I9" s="17" t="s">
        <v>198</v>
      </c>
      <c r="J9" s="25">
        <f t="shared" si="4"/>
        <v>7</v>
      </c>
      <c r="K9" s="27">
        <v>70</v>
      </c>
      <c r="L9" s="27">
        <f t="shared" si="2"/>
        <v>7</v>
      </c>
      <c r="M9" s="27">
        <f t="shared" si="3"/>
        <v>77</v>
      </c>
      <c r="N9" s="28"/>
      <c r="O9" s="28" t="s">
        <v>176</v>
      </c>
    </row>
    <row r="10" s="1" customFormat="1" ht="24" customHeight="1" spans="1:15">
      <c r="A10" s="11">
        <f t="shared" si="0"/>
        <v>8</v>
      </c>
      <c r="B10" s="12" t="s">
        <v>211</v>
      </c>
      <c r="C10" s="13" t="s">
        <v>196</v>
      </c>
      <c r="D10" s="14">
        <v>45651</v>
      </c>
      <c r="E10" s="20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9"/>
      <c r="I10" s="17" t="s">
        <v>198</v>
      </c>
      <c r="J10" s="25">
        <f t="shared" si="4"/>
        <v>7</v>
      </c>
      <c r="K10" s="27">
        <v>70</v>
      </c>
      <c r="L10" s="27">
        <f t="shared" si="2"/>
        <v>7</v>
      </c>
      <c r="M10" s="27">
        <f t="shared" si="3"/>
        <v>77</v>
      </c>
      <c r="N10" s="28"/>
      <c r="O10" s="28" t="s">
        <v>176</v>
      </c>
    </row>
    <row r="11" s="1" customFormat="1" ht="24" customHeight="1" spans="1:15">
      <c r="A11" s="11">
        <f t="shared" si="0"/>
        <v>9</v>
      </c>
      <c r="B11" s="12" t="s">
        <v>213</v>
      </c>
      <c r="C11" s="13" t="s">
        <v>196</v>
      </c>
      <c r="D11" s="14">
        <v>45651</v>
      </c>
      <c r="E11" s="20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9"/>
      <c r="I11" s="17" t="s">
        <v>198</v>
      </c>
      <c r="J11" s="25">
        <f t="shared" si="4"/>
        <v>7</v>
      </c>
      <c r="K11" s="27">
        <v>70</v>
      </c>
      <c r="L11" s="27">
        <f t="shared" si="2"/>
        <v>7</v>
      </c>
      <c r="M11" s="27">
        <f t="shared" si="3"/>
        <v>77</v>
      </c>
      <c r="N11" s="28"/>
      <c r="O11" s="28" t="s">
        <v>176</v>
      </c>
    </row>
    <row r="12" s="1" customFormat="1" ht="24" customHeight="1" spans="1:15">
      <c r="A12" s="11">
        <f t="shared" si="0"/>
        <v>10</v>
      </c>
      <c r="B12" s="21" t="s">
        <v>215</v>
      </c>
      <c r="C12" s="13" t="s">
        <v>196</v>
      </c>
      <c r="D12" s="14">
        <v>45652</v>
      </c>
      <c r="E12" s="20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9"/>
      <c r="I12" s="17" t="s">
        <v>198</v>
      </c>
      <c r="J12" s="25">
        <f t="shared" si="4"/>
        <v>6</v>
      </c>
      <c r="K12" s="27">
        <v>70</v>
      </c>
      <c r="L12" s="27">
        <f t="shared" si="2"/>
        <v>6</v>
      </c>
      <c r="M12" s="27">
        <f t="shared" si="3"/>
        <v>76</v>
      </c>
      <c r="N12" s="28"/>
      <c r="O12" s="28" t="s">
        <v>176</v>
      </c>
    </row>
    <row r="13" s="1" customFormat="1" ht="24" customHeight="1" spans="1:15">
      <c r="A13" s="11" t="s">
        <v>217</v>
      </c>
      <c r="B13" s="22"/>
      <c r="C13" s="23"/>
      <c r="D13" s="14"/>
      <c r="E13" s="24"/>
      <c r="F13" s="16"/>
      <c r="G13" s="17"/>
      <c r="H13" s="25"/>
      <c r="I13" s="17"/>
      <c r="J13" s="29"/>
      <c r="K13" s="27">
        <f>SUM(K3:K12)</f>
        <v>700</v>
      </c>
      <c r="L13" s="27">
        <f t="shared" ref="K13:M13" si="5">SUM(L3:L12)</f>
        <v>97</v>
      </c>
      <c r="M13" s="27">
        <f t="shared" si="5"/>
        <v>797</v>
      </c>
      <c r="N13" s="28"/>
      <c r="O13" s="28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1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12">
    <cfRule type="duplicateValues" dxfId="0" priority="1"/>
  </conditionalFormatting>
  <conditionalFormatting sqref="E13">
    <cfRule type="duplicateValues" dxfId="0" priority="66"/>
  </conditionalFormatting>
  <conditionalFormatting sqref="H13">
    <cfRule type="duplicateValues" dxfId="0" priority="70"/>
    <cfRule type="duplicateValues" dxfId="0" priority="69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1" priority="56"/>
    <cfRule type="duplicateValues" dxfId="0" priority="55"/>
    <cfRule type="duplicateValues" dxfId="0" priority="54"/>
  </conditionalFormatting>
  <conditionalFormatting sqref="B1:B2 B13:B1048576">
    <cfRule type="duplicateValues" dxfId="0" priority="49"/>
    <cfRule type="duplicateValues" dxfId="0" priority="48"/>
  </conditionalFormatting>
  <conditionalFormatting sqref="H2 B2 B13:B1048576 H14:H15 H23:H1048576 F16:F22">
    <cfRule type="duplicateValues" dxfId="0" priority="80"/>
  </conditionalFormatting>
  <conditionalFormatting sqref="B2 B13:B104857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1"/>
    <cfRule type="duplicateValues" dxfId="0" priority="64"/>
    <cfRule type="duplicateValues" dxfId="0" priority="52"/>
    <cfRule type="duplicateValues" dxfId="0" priority="51"/>
    <cfRule type="duplicateValues" dxfId="0" priority="50"/>
  </conditionalFormatting>
  <conditionalFormatting sqref="B2 H2 H14:H15 H23:H1048576 B13:B1048576 F16:F22">
    <cfRule type="duplicateValues" dxfId="0" priority="72"/>
  </conditionalFormatting>
  <conditionalFormatting sqref="H2 B2 H13:H15 H23:H1048576 B13:B1048576 F16:F22">
    <cfRule type="duplicateValues" dxfId="0" priority="68"/>
    <cfRule type="duplicateValues" dxfId="0" priority="67"/>
  </conditionalFormatting>
  <conditionalFormatting sqref="B2 H2:H15 H23:H1048576 B13:B1048576 F16:F22">
    <cfRule type="duplicateValues" dxfId="0" priority="65"/>
  </conditionalFormatting>
  <conditionalFormatting sqref="H2:H15 H23:H1048576 B13:B1048576 B2 F16:F22">
    <cfRule type="duplicateValues" dxfId="0" priority="53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tabSelected="1" view="pageBreakPreview" zoomScaleNormal="100" workbookViewId="0">
      <selection activeCell="R11" sqref="R11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218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6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>ROW()-2</f>
        <v>1</v>
      </c>
      <c r="B3" s="12" t="s">
        <v>195</v>
      </c>
      <c r="C3" s="13" t="s">
        <v>196</v>
      </c>
      <c r="D3" s="14">
        <v>45658</v>
      </c>
      <c r="E3" s="15" t="s">
        <v>197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8"/>
      <c r="I3" s="17" t="s">
        <v>198</v>
      </c>
      <c r="J3" s="25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176</v>
      </c>
    </row>
    <row r="4" s="1" customFormat="1" ht="24" customHeight="1" spans="1:15">
      <c r="A4" s="11">
        <f>ROW()-2</f>
        <v>2</v>
      </c>
      <c r="B4" s="12" t="s">
        <v>199</v>
      </c>
      <c r="C4" s="13" t="s">
        <v>196</v>
      </c>
      <c r="D4" s="14">
        <v>45658</v>
      </c>
      <c r="E4" s="15" t="s">
        <v>200</v>
      </c>
      <c r="F4" s="16" t="str">
        <f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8"/>
      <c r="I4" s="17" t="s">
        <v>198</v>
      </c>
      <c r="J4" s="25">
        <f>DAY(EOMONTH(D4,0))-DAY(D4)+1</f>
        <v>31</v>
      </c>
      <c r="K4" s="27">
        <v>70</v>
      </c>
      <c r="L4" s="27">
        <f>IF(H4="",30/30*J4,0)</f>
        <v>31</v>
      </c>
      <c r="M4" s="27">
        <f>SUM(K4:L4)</f>
        <v>101</v>
      </c>
      <c r="N4" s="28"/>
      <c r="O4" s="28" t="s">
        <v>176</v>
      </c>
    </row>
    <row r="5" s="1" customFormat="1" ht="24" customHeight="1" spans="1:15">
      <c r="A5" s="11">
        <f t="shared" ref="A5:A12" si="0">ROW()-2</f>
        <v>3</v>
      </c>
      <c r="B5" s="12" t="s">
        <v>201</v>
      </c>
      <c r="C5" s="13" t="s">
        <v>196</v>
      </c>
      <c r="D5" s="14">
        <v>45658</v>
      </c>
      <c r="E5" s="56" t="s">
        <v>202</v>
      </c>
      <c r="F5" s="16" t="str">
        <f t="shared" ref="F5:F12" si="1"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9"/>
      <c r="I5" s="17" t="s">
        <v>198</v>
      </c>
      <c r="J5" s="25">
        <f t="shared" ref="J5:J12" si="2">DAY(EOMONTH(D5,0))-DAY(D5)+1</f>
        <v>31</v>
      </c>
      <c r="K5" s="27">
        <v>70</v>
      </c>
      <c r="L5" s="27">
        <f t="shared" ref="L5:L15" si="3">IF(H5="",30/30*J5,0)</f>
        <v>31</v>
      </c>
      <c r="M5" s="27">
        <f t="shared" ref="M5:M15" si="4">SUM(K5:L5)</f>
        <v>101</v>
      </c>
      <c r="N5" s="28"/>
      <c r="O5" s="28" t="s">
        <v>176</v>
      </c>
    </row>
    <row r="6" s="1" customFormat="1" ht="24" customHeight="1" spans="1:15">
      <c r="A6" s="11">
        <f t="shared" si="0"/>
        <v>4</v>
      </c>
      <c r="B6" s="12" t="s">
        <v>203</v>
      </c>
      <c r="C6" s="13" t="s">
        <v>196</v>
      </c>
      <c r="D6" s="14">
        <v>45658</v>
      </c>
      <c r="E6" s="15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9"/>
      <c r="I6" s="17" t="s">
        <v>198</v>
      </c>
      <c r="J6" s="25">
        <f t="shared" si="2"/>
        <v>31</v>
      </c>
      <c r="K6" s="27">
        <v>70</v>
      </c>
      <c r="L6" s="27">
        <f t="shared" si="3"/>
        <v>31</v>
      </c>
      <c r="M6" s="27">
        <f t="shared" si="4"/>
        <v>101</v>
      </c>
      <c r="N6" s="28"/>
      <c r="O6" s="28" t="s">
        <v>176</v>
      </c>
    </row>
    <row r="7" s="1" customFormat="1" ht="24" customHeight="1" spans="1:15">
      <c r="A7" s="11">
        <f t="shared" si="0"/>
        <v>5</v>
      </c>
      <c r="B7" s="12" t="s">
        <v>205</v>
      </c>
      <c r="C7" s="13" t="s">
        <v>196</v>
      </c>
      <c r="D7" s="14">
        <v>45658</v>
      </c>
      <c r="E7" s="15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9"/>
      <c r="I7" s="17" t="s">
        <v>198</v>
      </c>
      <c r="J7" s="25">
        <f t="shared" si="2"/>
        <v>31</v>
      </c>
      <c r="K7" s="27">
        <v>70</v>
      </c>
      <c r="L7" s="27">
        <f t="shared" si="3"/>
        <v>31</v>
      </c>
      <c r="M7" s="27">
        <f t="shared" si="4"/>
        <v>101</v>
      </c>
      <c r="N7" s="28"/>
      <c r="O7" s="28" t="s">
        <v>176</v>
      </c>
    </row>
    <row r="8" s="1" customFormat="1" ht="24" customHeight="1" spans="1:15">
      <c r="A8" s="11">
        <f t="shared" si="0"/>
        <v>6</v>
      </c>
      <c r="B8" s="12" t="s">
        <v>207</v>
      </c>
      <c r="C8" s="13" t="s">
        <v>196</v>
      </c>
      <c r="D8" s="14">
        <v>45658</v>
      </c>
      <c r="E8" s="56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9"/>
      <c r="I8" s="17" t="s">
        <v>198</v>
      </c>
      <c r="J8" s="25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176</v>
      </c>
    </row>
    <row r="9" s="1" customFormat="1" ht="24" customHeight="1" spans="1:15">
      <c r="A9" s="11">
        <f t="shared" si="0"/>
        <v>7</v>
      </c>
      <c r="B9" s="12" t="s">
        <v>209</v>
      </c>
      <c r="C9" s="13" t="s">
        <v>196</v>
      </c>
      <c r="D9" s="14">
        <v>45658</v>
      </c>
      <c r="E9" s="56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9"/>
      <c r="I9" s="17" t="s">
        <v>198</v>
      </c>
      <c r="J9" s="25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176</v>
      </c>
    </row>
    <row r="10" s="1" customFormat="1" ht="24" customHeight="1" spans="1:15">
      <c r="A10" s="11">
        <f t="shared" si="0"/>
        <v>8</v>
      </c>
      <c r="B10" s="12" t="s">
        <v>211</v>
      </c>
      <c r="C10" s="13" t="s">
        <v>196</v>
      </c>
      <c r="D10" s="14">
        <v>45658</v>
      </c>
      <c r="E10" s="20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9"/>
      <c r="I10" s="17" t="s">
        <v>198</v>
      </c>
      <c r="J10" s="25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176</v>
      </c>
    </row>
    <row r="11" s="1" customFormat="1" ht="24" customHeight="1" spans="1:15">
      <c r="A11" s="11">
        <f t="shared" si="0"/>
        <v>9</v>
      </c>
      <c r="B11" s="12" t="s">
        <v>213</v>
      </c>
      <c r="C11" s="13" t="s">
        <v>196</v>
      </c>
      <c r="D11" s="14">
        <v>45658</v>
      </c>
      <c r="E11" s="20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9"/>
      <c r="I11" s="17" t="s">
        <v>198</v>
      </c>
      <c r="J11" s="25">
        <f t="shared" si="2"/>
        <v>31</v>
      </c>
      <c r="K11" s="27">
        <v>70</v>
      </c>
      <c r="L11" s="27">
        <f t="shared" si="3"/>
        <v>31</v>
      </c>
      <c r="M11" s="27">
        <f t="shared" si="4"/>
        <v>101</v>
      </c>
      <c r="N11" s="28"/>
      <c r="O11" s="28" t="s">
        <v>176</v>
      </c>
    </row>
    <row r="12" s="1" customFormat="1" ht="24" customHeight="1" spans="1:15">
      <c r="A12" s="11">
        <f t="shared" si="0"/>
        <v>10</v>
      </c>
      <c r="B12" s="21" t="s">
        <v>215</v>
      </c>
      <c r="C12" s="13" t="s">
        <v>196</v>
      </c>
      <c r="D12" s="14">
        <v>45658</v>
      </c>
      <c r="E12" s="20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9"/>
      <c r="I12" s="17" t="s">
        <v>198</v>
      </c>
      <c r="J12" s="25">
        <f t="shared" si="2"/>
        <v>31</v>
      </c>
      <c r="K12" s="27">
        <v>70</v>
      </c>
      <c r="L12" s="27">
        <f t="shared" si="3"/>
        <v>31</v>
      </c>
      <c r="M12" s="27">
        <f t="shared" si="4"/>
        <v>101</v>
      </c>
      <c r="N12" s="28"/>
      <c r="O12" s="28" t="s">
        <v>176</v>
      </c>
    </row>
    <row r="13" s="1" customFormat="1" ht="24" customHeight="1" spans="1:15">
      <c r="A13" s="11" t="s">
        <v>217</v>
      </c>
      <c r="B13" s="22"/>
      <c r="C13" s="23"/>
      <c r="D13" s="14"/>
      <c r="E13" s="24"/>
      <c r="F13" s="16"/>
      <c r="G13" s="17"/>
      <c r="H13" s="25"/>
      <c r="I13" s="17"/>
      <c r="J13" s="29"/>
      <c r="K13" s="27">
        <f>SUM(K3:K12)</f>
        <v>700</v>
      </c>
      <c r="L13" s="27">
        <f>SUM(L3:L12)</f>
        <v>310</v>
      </c>
      <c r="M13" s="27">
        <f>SUM(M3:M12)</f>
        <v>1010</v>
      </c>
      <c r="N13" s="28"/>
      <c r="O13" s="28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2">
    <cfRule type="duplicateValues" dxfId="0" priority="1"/>
  </conditionalFormatting>
  <conditionalFormatting sqref="E13">
    <cfRule type="duplicateValues" dxfId="0" priority="160"/>
  </conditionalFormatting>
  <conditionalFormatting sqref="H13">
    <cfRule type="duplicateValues" dxfId="0" priority="170"/>
    <cfRule type="duplicateValues" dxfId="0" priority="171"/>
  </conditionalFormatting>
  <conditionalFormatting sqref="B3:B6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8:B11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146"/>
    <cfRule type="duplicateValues" dxfId="0" priority="147"/>
    <cfRule type="duplicateValues" dxfId="1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1:B2 B13:B1048576">
    <cfRule type="duplicateValues" dxfId="0" priority="52"/>
    <cfRule type="duplicateValues" dxfId="0" priority="58"/>
  </conditionalFormatting>
  <conditionalFormatting sqref="B2 B13:B1048576">
    <cfRule type="duplicateValues" dxfId="0" priority="173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69"/>
    <cfRule type="duplicateValues" dxfId="0" priority="72"/>
    <cfRule type="duplicateValues" dxfId="0" priority="144"/>
    <cfRule type="duplicateValues" dxfId="0" priority="156"/>
  </conditionalFormatting>
  <conditionalFormatting sqref="H2 B2 B13:B1048576 H14:H15 H23:H1048576 F16:F22">
    <cfRule type="duplicateValues" dxfId="0" priority="182"/>
  </conditionalFormatting>
  <conditionalFormatting sqref="B2 H2 H14:H15 H23:H1048576 B13:B1048576 F16:F22">
    <cfRule type="duplicateValues" dxfId="0" priority="174"/>
  </conditionalFormatting>
  <conditionalFormatting sqref="H2 B2 H13:H15 H23:H1048576 B13:B1048576 F16:F22">
    <cfRule type="duplicateValues" dxfId="0" priority="168"/>
    <cfRule type="duplicateValues" dxfId="0" priority="169"/>
  </conditionalFormatting>
  <conditionalFormatting sqref="B2 H2:H15 H23:H1048576 B13:B1048576 F16:F22">
    <cfRule type="duplicateValues" dxfId="0" priority="159"/>
  </conditionalFormatting>
  <conditionalFormatting sqref="H2:H15 H23:H1048576 B13:B1048576 B2 F16:F22">
    <cfRule type="duplicateValues" dxfId="0" priority="145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"/>
  <sheetViews>
    <sheetView workbookViewId="0">
      <selection activeCell="L27" sqref="L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成本中心</vt:lpstr>
      <vt:lpstr>费用汇总</vt:lpstr>
      <vt:lpstr>2024年12月</vt:lpstr>
      <vt:lpstr>1月保险费 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2008-09-11T17:22:00Z</dcterms:created>
  <cp:lastPrinted>2019-02-13T06:08:00Z</cp:lastPrinted>
  <dcterms:modified xsi:type="dcterms:W3CDTF">2025-01-17T09:22:34Z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