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0" windowWidth="20730" windowHeight="1176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H5" i="1" l="1"/>
  <c r="AI5" i="1"/>
  <c r="AH6" i="1"/>
  <c r="AI6" i="1" s="1"/>
  <c r="AH7" i="1"/>
  <c r="AI7" i="1"/>
  <c r="AH8" i="1"/>
  <c r="AI8" i="1"/>
  <c r="AH9" i="1"/>
  <c r="AI9" i="1" s="1"/>
  <c r="AH10" i="1"/>
  <c r="AI10" i="1"/>
  <c r="AH11" i="1"/>
  <c r="AI11" i="1"/>
  <c r="AH12" i="1"/>
  <c r="AI12" i="1" s="1"/>
  <c r="AH13" i="1"/>
  <c r="AI13" i="1"/>
  <c r="AH14" i="1"/>
  <c r="AI14" i="1"/>
  <c r="AH15" i="1"/>
  <c r="AI15" i="1" s="1"/>
  <c r="AH16" i="1"/>
  <c r="AI16" i="1"/>
  <c r="AH17" i="1"/>
  <c r="AI17" i="1" s="1"/>
  <c r="AH18" i="1"/>
  <c r="AI18" i="1" s="1"/>
  <c r="AH19" i="1"/>
  <c r="AI19" i="1" s="1"/>
  <c r="AI4" i="1"/>
  <c r="AH4" i="1"/>
  <c r="AA4" i="1"/>
  <c r="AA12" i="1" l="1"/>
  <c r="AB12" i="1"/>
  <c r="AC12" i="1"/>
  <c r="AA13" i="1"/>
  <c r="AB13" i="1" s="1"/>
  <c r="AC13" i="1" s="1"/>
  <c r="AF13" i="1" s="1"/>
  <c r="AA14" i="1"/>
  <c r="AB14" i="1"/>
  <c r="AC14" i="1" s="1"/>
  <c r="AF14" i="1" s="1"/>
  <c r="AA15" i="1"/>
  <c r="AB15" i="1"/>
  <c r="AC15" i="1"/>
  <c r="AA16" i="1"/>
  <c r="AB16" i="1" s="1"/>
  <c r="AC16" i="1" s="1"/>
  <c r="AF16" i="1" s="1"/>
  <c r="AA17" i="1"/>
  <c r="AB17" i="1"/>
  <c r="AC17" i="1" s="1"/>
  <c r="AF17" i="1" s="1"/>
  <c r="AA18" i="1"/>
  <c r="AB18" i="1"/>
  <c r="AC18" i="1"/>
  <c r="AA19" i="1"/>
  <c r="AB19" i="1" s="1"/>
  <c r="AC19" i="1" s="1"/>
  <c r="AF19" i="1" s="1"/>
  <c r="AD5" i="1"/>
  <c r="AE5" i="1"/>
  <c r="AB8" i="1"/>
  <c r="AC8" i="1"/>
  <c r="AF8" i="1" s="1"/>
  <c r="AB4" i="1"/>
  <c r="AC4" i="1" s="1"/>
  <c r="AA5" i="1"/>
  <c r="AB5" i="1" s="1"/>
  <c r="AC5" i="1" s="1"/>
  <c r="AF5" i="1" s="1"/>
  <c r="AA6" i="1"/>
  <c r="AB6" i="1" s="1"/>
  <c r="AC6" i="1" s="1"/>
  <c r="AA7" i="1"/>
  <c r="AB7" i="1" s="1"/>
  <c r="AC7" i="1" s="1"/>
  <c r="AF7" i="1" s="1"/>
  <c r="AA8" i="1"/>
  <c r="AA9" i="1"/>
  <c r="AB9" i="1" s="1"/>
  <c r="AC9" i="1" s="1"/>
  <c r="AA10" i="1"/>
  <c r="AB10" i="1" s="1"/>
  <c r="AC10" i="1" s="1"/>
  <c r="AA11" i="1"/>
  <c r="AB11" i="1" s="1"/>
  <c r="AC11" i="1" s="1"/>
  <c r="AF10" i="1" l="1"/>
  <c r="AD10" i="1"/>
  <c r="AE10" i="1"/>
  <c r="AF9" i="1"/>
  <c r="AE9" i="1"/>
  <c r="AD9" i="1"/>
  <c r="AF6" i="1"/>
  <c r="AE6" i="1"/>
  <c r="AD6" i="1"/>
  <c r="AF11" i="1"/>
  <c r="AD11" i="1"/>
  <c r="AE11" i="1"/>
  <c r="AE8" i="1"/>
  <c r="AD18" i="1"/>
  <c r="AF18" i="1"/>
  <c r="AD15" i="1"/>
  <c r="AF15" i="1"/>
  <c r="AD12" i="1"/>
  <c r="AF12" i="1"/>
  <c r="AE7" i="1"/>
  <c r="AD8" i="1"/>
  <c r="AD7" i="1"/>
  <c r="AF4" i="1"/>
  <c r="AD4" i="1"/>
  <c r="AE4" i="1"/>
  <c r="AD17" i="1"/>
  <c r="AE17" i="1"/>
  <c r="AD14" i="1"/>
  <c r="AE14" i="1"/>
  <c r="AE19" i="1"/>
  <c r="AD19" i="1"/>
  <c r="AE16" i="1"/>
  <c r="AD16" i="1"/>
  <c r="AE13" i="1"/>
  <c r="AD13" i="1"/>
  <c r="AE18" i="1"/>
  <c r="AE15" i="1"/>
  <c r="AE12" i="1"/>
  <c r="R6" i="1" l="1"/>
  <c r="S6" i="1" s="1"/>
  <c r="R9" i="1"/>
  <c r="S9" i="1" s="1"/>
  <c r="R12" i="1"/>
  <c r="S12" i="1" s="1"/>
  <c r="R15" i="1"/>
  <c r="S15" i="1" s="1"/>
  <c r="R18" i="1"/>
  <c r="S18" i="1" s="1"/>
  <c r="Q5" i="1"/>
  <c r="R5" i="1" s="1"/>
  <c r="S5" i="1" s="1"/>
  <c r="Q6" i="1"/>
  <c r="Q7" i="1"/>
  <c r="R7" i="1" s="1"/>
  <c r="S7" i="1" s="1"/>
  <c r="Q8" i="1"/>
  <c r="R8" i="1" s="1"/>
  <c r="S8" i="1" s="1"/>
  <c r="Q9" i="1"/>
  <c r="Q10" i="1"/>
  <c r="R10" i="1" s="1"/>
  <c r="S10" i="1" s="1"/>
  <c r="Q11" i="1"/>
  <c r="R11" i="1" s="1"/>
  <c r="S11" i="1" s="1"/>
  <c r="Q12" i="1"/>
  <c r="Q13" i="1"/>
  <c r="R13" i="1" s="1"/>
  <c r="S13" i="1" s="1"/>
  <c r="Q14" i="1"/>
  <c r="R14" i="1" s="1"/>
  <c r="S14" i="1" s="1"/>
  <c r="Q15" i="1"/>
  <c r="Q16" i="1"/>
  <c r="R16" i="1" s="1"/>
  <c r="S16" i="1" s="1"/>
  <c r="Q17" i="1"/>
  <c r="R17" i="1" s="1"/>
  <c r="S17" i="1" s="1"/>
  <c r="Q18" i="1"/>
  <c r="Q19" i="1"/>
  <c r="R19" i="1" s="1"/>
  <c r="S19" i="1" s="1"/>
  <c r="Q4" i="1"/>
  <c r="R4" i="1" s="1"/>
  <c r="S4" i="1" s="1"/>
</calcChain>
</file>

<file path=xl/sharedStrings.xml><?xml version="1.0" encoding="utf-8"?>
<sst xmlns="http://schemas.openxmlformats.org/spreadsheetml/2006/main" count="120" uniqueCount="77">
  <si>
    <t>编号：</t>
  </si>
  <si>
    <t>序号</t>
  </si>
  <si>
    <t>图号/编码</t>
  </si>
  <si>
    <t>物料/工装名称</t>
  </si>
  <si>
    <t>单位</t>
  </si>
  <si>
    <t>增值税率</t>
  </si>
  <si>
    <t>分摊</t>
  </si>
  <si>
    <t>审批价格</t>
  </si>
  <si>
    <t>供应商</t>
  </si>
  <si>
    <t>备注</t>
  </si>
  <si>
    <t>/</t>
  </si>
  <si>
    <t xml:space="preserve">
总经理
日期：
</t>
  </si>
  <si>
    <t xml:space="preserve">
采购负责人
日期：
</t>
  </si>
  <si>
    <t xml:space="preserve">
成本部门
日期：
</t>
  </si>
  <si>
    <t xml:space="preserve">
采购工程师
日期：
</t>
    <phoneticPr fontId="4" type="noConversion"/>
  </si>
  <si>
    <t>QAD</t>
    <phoneticPr fontId="1" type="noConversion"/>
  </si>
  <si>
    <t>山东金达汽车部件制造有限公司</t>
    <phoneticPr fontId="1" type="noConversion"/>
  </si>
  <si>
    <t>物料及工装采购价格审批表（未税、元）</t>
    <phoneticPr fontId="1" type="noConversion"/>
  </si>
  <si>
    <t>SHT0016200</t>
    <phoneticPr fontId="1" type="noConversion"/>
  </si>
  <si>
    <t>驾驶员靠背护面总成（通风加热）</t>
    <phoneticPr fontId="4" type="noConversion"/>
  </si>
  <si>
    <t>驾驶员座垫护面总成（通风加热）</t>
    <phoneticPr fontId="1" type="noConversion"/>
  </si>
  <si>
    <t>驾驶员座垫护面总成（无通风加热）</t>
    <phoneticPr fontId="1" type="noConversion"/>
  </si>
  <si>
    <t>副驾驶员座垫护面总成（非通风）</t>
    <phoneticPr fontId="1" type="noConversion"/>
  </si>
  <si>
    <t>副驾驶员座垫护面总成（非通风翻折座垫）</t>
    <phoneticPr fontId="1" type="noConversion"/>
  </si>
  <si>
    <t>棕灰</t>
    <phoneticPr fontId="1" type="noConversion"/>
  </si>
  <si>
    <t>SHT0017368</t>
    <phoneticPr fontId="1" type="noConversion"/>
  </si>
  <si>
    <t>驾驶员靠背护面总成（通风加热）</t>
    <phoneticPr fontId="1" type="noConversion"/>
  </si>
  <si>
    <t>SHT0017369</t>
    <phoneticPr fontId="1" type="noConversion"/>
  </si>
  <si>
    <t>SHT0017371</t>
    <phoneticPr fontId="1" type="noConversion"/>
  </si>
  <si>
    <t>SHT0017373</t>
    <phoneticPr fontId="1" type="noConversion"/>
  </si>
  <si>
    <t>副驾驶员靠背护面总成（非通风
翻折座垫）</t>
    <phoneticPr fontId="1" type="noConversion"/>
  </si>
  <si>
    <t>套</t>
    <phoneticPr fontId="4" type="noConversion"/>
  </si>
  <si>
    <t>套</t>
    <phoneticPr fontId="1" type="noConversion"/>
  </si>
  <si>
    <t>蓝灰</t>
    <phoneticPr fontId="1" type="noConversion"/>
  </si>
  <si>
    <t>SHT0016178</t>
    <phoneticPr fontId="1" type="noConversion"/>
  </si>
  <si>
    <t>SHT0016087</t>
    <phoneticPr fontId="1" type="noConversion"/>
  </si>
  <si>
    <t>SHT0016177</t>
    <phoneticPr fontId="1" type="noConversion"/>
  </si>
  <si>
    <t>SHT0016195</t>
    <phoneticPr fontId="1" type="noConversion"/>
  </si>
  <si>
    <t>SHT0016206</t>
    <phoneticPr fontId="1" type="noConversion"/>
  </si>
  <si>
    <t>SHT0016118</t>
    <phoneticPr fontId="1" type="noConversion"/>
  </si>
  <si>
    <t>SHT0017370</t>
    <phoneticPr fontId="1" type="noConversion"/>
  </si>
  <si>
    <t>SHT0017367</t>
    <phoneticPr fontId="1" type="noConversion"/>
  </si>
  <si>
    <t>SHT0017372</t>
    <phoneticPr fontId="1" type="noConversion"/>
  </si>
  <si>
    <t>SHT0017374</t>
    <phoneticPr fontId="1" type="noConversion"/>
  </si>
  <si>
    <t>驾驶员靠背护面总成（无通风加热）</t>
    <phoneticPr fontId="1" type="noConversion"/>
  </si>
  <si>
    <t>副驾驶员靠背护面总成（非通风加热）</t>
    <phoneticPr fontId="1" type="noConversion"/>
  </si>
  <si>
    <t>副驾驶员靠背护面总成（非通风翻折座垫）</t>
    <phoneticPr fontId="1" type="noConversion"/>
  </si>
  <si>
    <t>副驾驶员座垫护面总成（非通风）</t>
    <phoneticPr fontId="1" type="noConversion"/>
  </si>
  <si>
    <t>副驾驶员座垫护面总成（非通风翻折座垫）</t>
    <phoneticPr fontId="1" type="noConversion"/>
  </si>
  <si>
    <t>驾驶员座垫护面总成（通风加热）</t>
    <phoneticPr fontId="1" type="noConversion"/>
  </si>
  <si>
    <t>驾驶员靠背护面总成（非通风加热）</t>
    <phoneticPr fontId="1" type="noConversion"/>
  </si>
  <si>
    <t>驾驶员座垫护面总成（非通风加热）</t>
    <phoneticPr fontId="1" type="noConversion"/>
  </si>
  <si>
    <t>副驾驶员靠背护面总成（非通风）</t>
    <phoneticPr fontId="1" type="noConversion"/>
  </si>
  <si>
    <t>山东金达汽车部件制造有限公司</t>
    <phoneticPr fontId="1" type="noConversion"/>
  </si>
  <si>
    <t>舒适性海绵费用</t>
    <phoneticPr fontId="1" type="noConversion"/>
  </si>
  <si>
    <t>低于正常核算比例</t>
    <phoneticPr fontId="1" type="noConversion"/>
  </si>
  <si>
    <t>相同物料-原审批价格</t>
    <phoneticPr fontId="1" type="noConversion"/>
  </si>
  <si>
    <r>
      <t>说明：A6项目，项目号ZY2248,前期已经审批完成，因增加舒适性，采购部与造型部对山东金达工艺及工时、舒适性海绵用量核算协商，最终金达同意在原审批价格基础上增加舒适性海绵实际产生费，不增加其他费用，后经造型部配合协商最终审批价格在原价格基础上又降低1%-5%；
1、价值工程部提供目标价格；相同物料价格为原审批价格；
2、定点：山东金达汽车部件制造有限公司；
3、定价（详见明细表）；
4、结算方式:银行承兑结算，90天账期；
5、</t>
    </r>
    <r>
      <rPr>
        <sz val="12"/>
        <color rgb="FFFF0000"/>
        <rFont val="宋体"/>
        <family val="3"/>
        <charset val="134"/>
      </rPr>
      <t>上述价格未税，不含面料，含所有辅料、含加热垫、含舒适性海绵、含缝纫加工</t>
    </r>
    <r>
      <rPr>
        <sz val="12"/>
        <rFont val="宋体"/>
        <family val="3"/>
        <charset val="134"/>
      </rPr>
      <t xml:space="preserve">；
</t>
    </r>
    <phoneticPr fontId="4" type="noConversion"/>
  </si>
  <si>
    <t>辅料</t>
    <phoneticPr fontId="1" type="noConversion"/>
  </si>
  <si>
    <t>加热垫</t>
    <phoneticPr fontId="1" type="noConversion"/>
  </si>
  <si>
    <t>海绵</t>
  </si>
  <si>
    <t>厂家未税报价（不含面料）</t>
    <phoneticPr fontId="1" type="noConversion"/>
  </si>
  <si>
    <t>目标未税价格（不含面料）</t>
    <phoneticPr fontId="1" type="noConversion"/>
  </si>
  <si>
    <t>报批未税价格</t>
    <phoneticPr fontId="1" type="noConversion"/>
  </si>
  <si>
    <t>面料（我方单独采购）</t>
    <phoneticPr fontId="1" type="noConversion"/>
  </si>
  <si>
    <t>金达加工费</t>
    <phoneticPr fontId="1" type="noConversion"/>
  </si>
  <si>
    <t>加工费占含面料总采购价比重</t>
    <phoneticPr fontId="1" type="noConversion"/>
  </si>
  <si>
    <t>加工费占金达成本比重</t>
    <phoneticPr fontId="1" type="noConversion"/>
  </si>
  <si>
    <t>含面料未税成本合计</t>
    <phoneticPr fontId="1" type="noConversion"/>
  </si>
  <si>
    <t>不含面临未税成本合计</t>
    <phoneticPr fontId="1" type="noConversion"/>
  </si>
  <si>
    <t>SHT0016088</t>
    <phoneticPr fontId="1" type="noConversion"/>
  </si>
  <si>
    <t>加工费占含面料成本比重</t>
    <phoneticPr fontId="1" type="noConversion"/>
  </si>
  <si>
    <t>采购价格分析</t>
    <phoneticPr fontId="1" type="noConversion"/>
  </si>
  <si>
    <t>纸箱包装</t>
    <phoneticPr fontId="1" type="noConversion"/>
  </si>
  <si>
    <t>4.2米货车运费</t>
    <phoneticPr fontId="1" type="noConversion"/>
  </si>
  <si>
    <t>报批价格与目标价格差异</t>
    <phoneticPr fontId="1" type="noConversion"/>
  </si>
  <si>
    <t>价差占采购价格比率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</si>
</sst>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00_ "/>
    <numFmt numFmtId="177" formatCode="0.0%"/>
    <numFmt numFmtId="180" formatCode="_ * #,##0.0000_ ;_ * \-#,##0.0000_ ;_ * &quot;-&quot;??_ ;_ @_ "/>
  </numFmts>
  <fonts count="1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Arial"/>
      <family val="2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6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1">
    <xf numFmtId="0" fontId="0" fillId="0" borderId="0"/>
    <xf numFmtId="0" fontId="6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7" fillId="0" borderId="1" applyNumberForma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0" fillId="0" borderId="0" applyNumberFormat="0" applyFill="0" applyBorder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</cellStyleXfs>
  <cellXfs count="52">
    <xf numFmtId="0" fontId="0" fillId="0" borderId="0" xfId="0"/>
    <xf numFmtId="0" fontId="5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1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2" borderId="1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3" fillId="2" borderId="1" xfId="24" applyFont="1" applyFill="1" applyBorder="1" applyAlignment="1">
      <alignment horizontal="center" vertical="center"/>
    </xf>
    <xf numFmtId="176" fontId="0" fillId="0" borderId="0" xfId="0" applyNumberFormat="1"/>
    <xf numFmtId="176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9" fontId="0" fillId="0" borderId="0" xfId="39" applyFont="1" applyAlignment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43" fontId="0" fillId="0" borderId="1" xfId="40" applyFont="1" applyBorder="1" applyAlignment="1">
      <alignment horizontal="center" vertical="center"/>
    </xf>
    <xf numFmtId="177" fontId="0" fillId="0" borderId="1" xfId="39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43" fontId="0" fillId="3" borderId="1" xfId="40" applyFont="1" applyFill="1" applyBorder="1" applyAlignment="1">
      <alignment horizontal="center" vertical="center"/>
    </xf>
    <xf numFmtId="176" fontId="0" fillId="4" borderId="1" xfId="0" applyNumberFormat="1" applyFont="1" applyFill="1" applyBorder="1" applyAlignment="1">
      <alignment horizontal="center" vertical="center"/>
    </xf>
    <xf numFmtId="176" fontId="0" fillId="5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177" fontId="13" fillId="0" borderId="1" xfId="39" applyNumberFormat="1" applyFont="1" applyBorder="1" applyAlignment="1">
      <alignment vertical="center"/>
    </xf>
    <xf numFmtId="177" fontId="13" fillId="3" borderId="1" xfId="39" applyNumberFormat="1" applyFont="1" applyFill="1" applyBorder="1" applyAlignment="1">
      <alignment horizontal="center" vertical="center"/>
    </xf>
    <xf numFmtId="177" fontId="13" fillId="4" borderId="1" xfId="39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80" fontId="0" fillId="0" borderId="1" xfId="40" applyNumberFormat="1" applyFont="1" applyFill="1" applyBorder="1" applyAlignment="1">
      <alignment horizontal="center" vertical="center"/>
    </xf>
  </cellXfs>
  <cellStyles count="41">
    <cellStyle name="BOM_Level_Below3" xfId="5"/>
    <cellStyle name="Normal" xfId="8"/>
    <cellStyle name="Normal 2" xfId="11"/>
    <cellStyle name="Normal 3" xfId="12"/>
    <cellStyle name="Normal 4" xfId="13"/>
    <cellStyle name="百分比" xfId="39" builtinId="5"/>
    <cellStyle name="常规" xfId="0" builtinId="0"/>
    <cellStyle name="常规 10" xfId="7"/>
    <cellStyle name="常规 10 2" xfId="14"/>
    <cellStyle name="常规 10 3" xfId="15"/>
    <cellStyle name="常规 10 4" xfId="16"/>
    <cellStyle name="常规 12" xfId="6"/>
    <cellStyle name="常规 12 2" xfId="17"/>
    <cellStyle name="常规 12 3" xfId="18"/>
    <cellStyle name="常规 12 4" xfId="19"/>
    <cellStyle name="常规 2" xfId="9"/>
    <cellStyle name="常规 2 2" xfId="20"/>
    <cellStyle name="常规 2 3" xfId="21"/>
    <cellStyle name="常规 2 4" xfId="22"/>
    <cellStyle name="常规 3" xfId="1"/>
    <cellStyle name="常规 3 2" xfId="24"/>
    <cellStyle name="常规 3 3" xfId="23"/>
    <cellStyle name="常规 4" xfId="25"/>
    <cellStyle name="常规 5" xfId="26"/>
    <cellStyle name="常规 6" xfId="27"/>
    <cellStyle name="超链接 2" xfId="28"/>
    <cellStyle name="货币 2" xfId="2"/>
    <cellStyle name="货币 2 2" xfId="29"/>
    <cellStyle name="货币 3" xfId="30"/>
    <cellStyle name="千位分隔" xfId="40" builtinId="3"/>
    <cellStyle name="千位分隔 2" xfId="4"/>
    <cellStyle name="千位分隔 2 2" xfId="31"/>
    <cellStyle name="千位分隔 3" xfId="32"/>
    <cellStyle name="样式 1" xfId="10"/>
    <cellStyle name="样式 1 10" xfId="3"/>
    <cellStyle name="样式 1 10 2" xfId="33"/>
    <cellStyle name="样式 1 10 3" xfId="34"/>
    <cellStyle name="样式 1 10 4" xfId="35"/>
    <cellStyle name="样式 1 2" xfId="36"/>
    <cellStyle name="样式 1 3" xfId="37"/>
    <cellStyle name="样式 1 4" xfId="38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2"/>
  <sheetViews>
    <sheetView tabSelected="1" zoomScale="80" zoomScaleNormal="80" workbookViewId="0">
      <selection activeCell="L13" sqref="L13"/>
    </sheetView>
  </sheetViews>
  <sheetFormatPr defaultRowHeight="14.25" x14ac:dyDescent="0.2"/>
  <cols>
    <col min="1" max="1" width="4.625" customWidth="1"/>
    <col min="2" max="2" width="12.625" customWidth="1"/>
    <col min="3" max="3" width="9.75" hidden="1" customWidth="1"/>
    <col min="4" max="4" width="22.75" customWidth="1"/>
    <col min="5" max="5" width="5.125" customWidth="1"/>
    <col min="6" max="6" width="8.125" customWidth="1"/>
    <col min="7" max="7" width="5.875" customWidth="1"/>
    <col min="8" max="8" width="8.5" hidden="1" customWidth="1"/>
    <col min="9" max="9" width="9.25" customWidth="1"/>
    <col min="10" max="10" width="8.875" hidden="1" customWidth="1"/>
    <col min="11" max="11" width="7.25" hidden="1" customWidth="1"/>
    <col min="12" max="12" width="8.5" customWidth="1"/>
    <col min="13" max="13" width="8.75" hidden="1" customWidth="1"/>
    <col min="14" max="14" width="27.25" hidden="1" customWidth="1"/>
    <col min="15" max="15" width="5.75" hidden="1" customWidth="1"/>
    <col min="16" max="16" width="3.5" hidden="1" customWidth="1"/>
    <col min="17" max="19" width="0" hidden="1" customWidth="1"/>
    <col min="20" max="20" width="1.5" customWidth="1"/>
    <col min="21" max="21" width="7.875" style="20" customWidth="1"/>
    <col min="22" max="22" width="6.875" style="20" customWidth="1"/>
    <col min="23" max="23" width="6.375" style="20" customWidth="1"/>
    <col min="24" max="24" width="6.625" style="20" customWidth="1"/>
    <col min="25" max="25" width="6.5" style="20" customWidth="1"/>
    <col min="26" max="26" width="6.75" style="20" customWidth="1"/>
    <col min="27" max="27" width="8.375" style="20" customWidth="1"/>
    <col min="28" max="28" width="9" style="20"/>
    <col min="29" max="29" width="7.75" style="20" customWidth="1"/>
    <col min="30" max="31" width="9" style="20"/>
    <col min="33" max="33" width="1.5" customWidth="1"/>
  </cols>
  <sheetData>
    <row r="1" spans="1:35" ht="31.5" customHeight="1" x14ac:dyDescent="0.2">
      <c r="A1" s="50" t="s">
        <v>17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U1" s="49" t="s">
        <v>72</v>
      </c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</row>
    <row r="2" spans="1:35" ht="15.7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2" t="s">
        <v>0</v>
      </c>
      <c r="M2" s="32"/>
      <c r="N2" s="32"/>
      <c r="O2" s="32"/>
      <c r="P2" s="32"/>
    </row>
    <row r="3" spans="1:35" ht="57" x14ac:dyDescent="0.2">
      <c r="A3" s="2" t="s">
        <v>1</v>
      </c>
      <c r="B3" s="2" t="s">
        <v>15</v>
      </c>
      <c r="C3" s="2" t="s">
        <v>2</v>
      </c>
      <c r="D3" s="2" t="s">
        <v>3</v>
      </c>
      <c r="E3" s="2" t="s">
        <v>4</v>
      </c>
      <c r="F3" s="3" t="s">
        <v>61</v>
      </c>
      <c r="G3" s="3" t="s">
        <v>5</v>
      </c>
      <c r="H3" s="3" t="s">
        <v>56</v>
      </c>
      <c r="I3" s="3" t="s">
        <v>62</v>
      </c>
      <c r="J3" s="3" t="s">
        <v>54</v>
      </c>
      <c r="K3" s="3" t="s">
        <v>6</v>
      </c>
      <c r="L3" s="43" t="s">
        <v>63</v>
      </c>
      <c r="M3" s="2" t="s">
        <v>7</v>
      </c>
      <c r="N3" s="2" t="s">
        <v>8</v>
      </c>
      <c r="O3" s="33" t="s">
        <v>9</v>
      </c>
      <c r="P3" s="34"/>
      <c r="Q3" s="15"/>
      <c r="S3" s="19" t="s">
        <v>55</v>
      </c>
      <c r="U3" s="24" t="s">
        <v>64</v>
      </c>
      <c r="V3" s="23" t="s">
        <v>58</v>
      </c>
      <c r="W3" s="23" t="s">
        <v>59</v>
      </c>
      <c r="X3" s="23" t="s">
        <v>60</v>
      </c>
      <c r="Y3" s="24" t="s">
        <v>73</v>
      </c>
      <c r="Z3" s="24" t="s">
        <v>74</v>
      </c>
      <c r="AA3" s="25" t="s">
        <v>68</v>
      </c>
      <c r="AB3" s="24" t="s">
        <v>69</v>
      </c>
      <c r="AC3" s="25" t="s">
        <v>65</v>
      </c>
      <c r="AD3" s="45" t="s">
        <v>67</v>
      </c>
      <c r="AE3" s="24" t="s">
        <v>71</v>
      </c>
      <c r="AF3" s="44" t="s">
        <v>66</v>
      </c>
      <c r="AH3" s="24" t="s">
        <v>75</v>
      </c>
      <c r="AI3" s="24" t="s">
        <v>76</v>
      </c>
    </row>
    <row r="4" spans="1:35" ht="29.25" customHeight="1" x14ac:dyDescent="0.2">
      <c r="A4" s="4">
        <v>1</v>
      </c>
      <c r="B4" s="14" t="s">
        <v>70</v>
      </c>
      <c r="C4" s="5"/>
      <c r="D4" s="12" t="s">
        <v>19</v>
      </c>
      <c r="E4" s="6" t="s">
        <v>32</v>
      </c>
      <c r="F4" s="7">
        <v>72.589299999999994</v>
      </c>
      <c r="G4" s="8">
        <v>0.13</v>
      </c>
      <c r="H4" s="16">
        <v>64.2</v>
      </c>
      <c r="I4" s="51">
        <v>61.3</v>
      </c>
      <c r="J4" s="9">
        <v>8.39</v>
      </c>
      <c r="K4" s="9" t="s">
        <v>10</v>
      </c>
      <c r="L4" s="27">
        <v>70.204400000000007</v>
      </c>
      <c r="M4" s="7"/>
      <c r="N4" s="9" t="s">
        <v>16</v>
      </c>
      <c r="O4" s="37" t="s">
        <v>24</v>
      </c>
      <c r="P4" s="38"/>
      <c r="Q4" s="15">
        <f>H4+J4</f>
        <v>72.59</v>
      </c>
      <c r="R4" s="15">
        <f>Q4-L4</f>
        <v>2.3855999999999966</v>
      </c>
      <c r="S4" s="18">
        <f>R4/Q4</f>
        <v>3.2864030858244887E-2</v>
      </c>
      <c r="U4" s="21">
        <v>54.413129399999995</v>
      </c>
      <c r="V4" s="21">
        <v>10.85</v>
      </c>
      <c r="W4" s="21">
        <v>20.085000000000001</v>
      </c>
      <c r="X4" s="21">
        <v>8.39</v>
      </c>
      <c r="Y4" s="21">
        <v>0.9</v>
      </c>
      <c r="Z4" s="21">
        <v>1.6</v>
      </c>
      <c r="AA4" s="26">
        <f>SUM(U4:Z4)</f>
        <v>96.238129400000005</v>
      </c>
      <c r="AB4" s="21">
        <f>AA4-U4</f>
        <v>41.82500000000001</v>
      </c>
      <c r="AC4" s="26">
        <f t="shared" ref="AC4:AC11" si="0">L4-AB4</f>
        <v>28.379399999999997</v>
      </c>
      <c r="AD4" s="47">
        <f>AC4/AA4</f>
        <v>0.29488727780696034</v>
      </c>
      <c r="AE4" s="22">
        <f>AC4/AB4</f>
        <v>0.67852719665271943</v>
      </c>
      <c r="AF4" s="46">
        <f>AC4/(L4+U4)</f>
        <v>0.22773200637694554</v>
      </c>
      <c r="AH4" s="21">
        <f>L4-I4</f>
        <v>8.9044000000000096</v>
      </c>
      <c r="AI4" s="22">
        <f>AH4/L4</f>
        <v>0.12683535504897142</v>
      </c>
    </row>
    <row r="5" spans="1:35" ht="29.25" customHeight="1" x14ac:dyDescent="0.2">
      <c r="A5" s="4">
        <v>2</v>
      </c>
      <c r="B5" s="14" t="s">
        <v>34</v>
      </c>
      <c r="C5" s="10"/>
      <c r="D5" s="11" t="s">
        <v>20</v>
      </c>
      <c r="E5" s="6" t="s">
        <v>32</v>
      </c>
      <c r="F5" s="7">
        <v>50.427300000000002</v>
      </c>
      <c r="G5" s="8">
        <v>0.13</v>
      </c>
      <c r="H5" s="17">
        <v>41.25</v>
      </c>
      <c r="I5" s="51">
        <v>44.92</v>
      </c>
      <c r="J5" s="9">
        <v>9.18</v>
      </c>
      <c r="K5" s="9" t="s">
        <v>10</v>
      </c>
      <c r="L5" s="27">
        <v>50.188000000000002</v>
      </c>
      <c r="M5" s="7"/>
      <c r="N5" s="9" t="s">
        <v>16</v>
      </c>
      <c r="O5" s="39"/>
      <c r="P5" s="40"/>
      <c r="Q5" s="15">
        <f t="shared" ref="Q5:Q19" si="1">H5+J5</f>
        <v>50.43</v>
      </c>
      <c r="R5" s="15">
        <f t="shared" ref="R5:R19" si="2">Q5-L5</f>
        <v>0.24199999999999733</v>
      </c>
      <c r="S5" s="18">
        <f t="shared" ref="S5:S19" si="3">R5/Q5</f>
        <v>4.7987309141383563E-3</v>
      </c>
      <c r="U5" s="21">
        <v>22.709911399999999</v>
      </c>
      <c r="V5" s="21">
        <v>3.46</v>
      </c>
      <c r="W5" s="21">
        <v>22.9175</v>
      </c>
      <c r="X5" s="21">
        <v>9.18</v>
      </c>
      <c r="Y5" s="21">
        <v>0.6</v>
      </c>
      <c r="Z5" s="21">
        <v>1.1000000000000001</v>
      </c>
      <c r="AA5" s="26">
        <f t="shared" ref="AA5:AA11" si="4">SUM(U5:Z5)</f>
        <v>59.967411400000003</v>
      </c>
      <c r="AB5" s="21">
        <f t="shared" ref="AB5:AB11" si="5">AA5-U5</f>
        <v>37.257500000000007</v>
      </c>
      <c r="AC5" s="26">
        <f t="shared" si="0"/>
        <v>12.930499999999995</v>
      </c>
      <c r="AD5" s="47">
        <f t="shared" ref="AD5:AD11" si="6">AC5/AA5</f>
        <v>0.21562544885837767</v>
      </c>
      <c r="AE5" s="22">
        <f t="shared" ref="AE5:AE11" si="7">AC5/AB5</f>
        <v>0.34705763940146261</v>
      </c>
      <c r="AF5" s="46">
        <f t="shared" ref="AF5:AF19" si="8">AC5/(L5+U5)</f>
        <v>0.17737819577640185</v>
      </c>
      <c r="AH5" s="21">
        <f t="shared" ref="AH5:AH19" si="9">L5-I5</f>
        <v>5.2680000000000007</v>
      </c>
      <c r="AI5" s="22">
        <f t="shared" ref="AI5:AI19" si="10">AH5/L5</f>
        <v>0.10496533035785448</v>
      </c>
    </row>
    <row r="6" spans="1:35" ht="29.25" customHeight="1" x14ac:dyDescent="0.2">
      <c r="A6" s="4">
        <v>3</v>
      </c>
      <c r="B6" s="14" t="s">
        <v>35</v>
      </c>
      <c r="C6" s="10"/>
      <c r="D6" s="13" t="s">
        <v>44</v>
      </c>
      <c r="E6" s="6" t="s">
        <v>32</v>
      </c>
      <c r="F6" s="7">
        <v>49.699399999999997</v>
      </c>
      <c r="G6" s="8">
        <v>0.13</v>
      </c>
      <c r="H6" s="17">
        <v>41.31</v>
      </c>
      <c r="I6" s="51">
        <v>40.76</v>
      </c>
      <c r="J6" s="9">
        <v>8.39</v>
      </c>
      <c r="K6" s="9" t="s">
        <v>10</v>
      </c>
      <c r="L6" s="27">
        <v>47.0473</v>
      </c>
      <c r="M6" s="7"/>
      <c r="N6" s="9" t="s">
        <v>16</v>
      </c>
      <c r="O6" s="39"/>
      <c r="P6" s="40"/>
      <c r="Q6" s="15">
        <f t="shared" si="1"/>
        <v>49.7</v>
      </c>
      <c r="R6" s="15">
        <f t="shared" si="2"/>
        <v>2.6527000000000029</v>
      </c>
      <c r="S6" s="18">
        <f t="shared" si="3"/>
        <v>5.3374245472837076E-2</v>
      </c>
      <c r="U6" s="21">
        <v>51.169349799999999</v>
      </c>
      <c r="V6" s="21">
        <v>10.85</v>
      </c>
      <c r="W6" s="21"/>
      <c r="X6" s="21">
        <v>8.39</v>
      </c>
      <c r="Y6" s="21">
        <v>0.9</v>
      </c>
      <c r="Z6" s="21">
        <v>1.6</v>
      </c>
      <c r="AA6" s="26">
        <f t="shared" si="4"/>
        <v>72.909349800000001</v>
      </c>
      <c r="AB6" s="21">
        <f t="shared" si="5"/>
        <v>21.740000000000002</v>
      </c>
      <c r="AC6" s="26">
        <f t="shared" si="0"/>
        <v>25.307299999999998</v>
      </c>
      <c r="AD6" s="47">
        <f t="shared" si="6"/>
        <v>0.34710637345445094</v>
      </c>
      <c r="AE6" s="22">
        <f t="shared" si="7"/>
        <v>1.1640892364305426</v>
      </c>
      <c r="AF6" s="46">
        <f t="shared" si="8"/>
        <v>0.25766812502293268</v>
      </c>
      <c r="AH6" s="21">
        <f t="shared" si="9"/>
        <v>6.2873000000000019</v>
      </c>
      <c r="AI6" s="22">
        <f t="shared" si="10"/>
        <v>0.1336378495684131</v>
      </c>
    </row>
    <row r="7" spans="1:35" ht="29.25" customHeight="1" x14ac:dyDescent="0.2">
      <c r="A7" s="4">
        <v>4</v>
      </c>
      <c r="B7" s="14" t="s">
        <v>36</v>
      </c>
      <c r="C7" s="10"/>
      <c r="D7" s="13" t="s">
        <v>21</v>
      </c>
      <c r="E7" s="6" t="s">
        <v>32</v>
      </c>
      <c r="F7" s="7">
        <v>26.147300000000001</v>
      </c>
      <c r="G7" s="8">
        <v>0.13</v>
      </c>
      <c r="H7" s="17">
        <v>16.97</v>
      </c>
      <c r="I7" s="51">
        <v>23.23</v>
      </c>
      <c r="J7" s="9">
        <v>9.18</v>
      </c>
      <c r="K7" s="9" t="s">
        <v>10</v>
      </c>
      <c r="L7" s="27">
        <v>25.734999999999999</v>
      </c>
      <c r="M7" s="7"/>
      <c r="N7" s="9" t="s">
        <v>16</v>
      </c>
      <c r="O7" s="39"/>
      <c r="P7" s="40"/>
      <c r="Q7" s="15">
        <f t="shared" si="1"/>
        <v>26.15</v>
      </c>
      <c r="R7" s="15">
        <f t="shared" si="2"/>
        <v>0.41499999999999915</v>
      </c>
      <c r="S7" s="18">
        <f t="shared" si="3"/>
        <v>1.5869980879541078E-2</v>
      </c>
      <c r="U7" s="21">
        <v>18.8956178</v>
      </c>
      <c r="V7" s="21">
        <v>3.64</v>
      </c>
      <c r="W7" s="21"/>
      <c r="X7" s="21">
        <v>9.18</v>
      </c>
      <c r="Y7" s="21">
        <v>0.9</v>
      </c>
      <c r="Z7" s="21">
        <v>1.6</v>
      </c>
      <c r="AA7" s="26">
        <f t="shared" si="4"/>
        <v>34.215617800000004</v>
      </c>
      <c r="AB7" s="21">
        <f t="shared" si="5"/>
        <v>15.320000000000004</v>
      </c>
      <c r="AC7" s="26">
        <f t="shared" si="0"/>
        <v>10.414999999999996</v>
      </c>
      <c r="AD7" s="47">
        <f t="shared" si="6"/>
        <v>0.30439315931334709</v>
      </c>
      <c r="AE7" s="22">
        <f t="shared" si="7"/>
        <v>0.67983028720626582</v>
      </c>
      <c r="AF7" s="46">
        <f t="shared" si="8"/>
        <v>0.2333599782703433</v>
      </c>
      <c r="AH7" s="21">
        <f t="shared" si="9"/>
        <v>2.504999999999999</v>
      </c>
      <c r="AI7" s="22">
        <f t="shared" si="10"/>
        <v>9.7338255294346185E-2</v>
      </c>
    </row>
    <row r="8" spans="1:35" ht="29.25" customHeight="1" x14ac:dyDescent="0.2">
      <c r="A8" s="4">
        <v>5</v>
      </c>
      <c r="B8" s="14" t="s">
        <v>18</v>
      </c>
      <c r="C8" s="10"/>
      <c r="D8" s="13" t="s">
        <v>45</v>
      </c>
      <c r="E8" s="6" t="s">
        <v>32</v>
      </c>
      <c r="F8" s="7">
        <v>47.243400000000001</v>
      </c>
      <c r="G8" s="8">
        <v>0.13</v>
      </c>
      <c r="H8" s="17">
        <v>41.21</v>
      </c>
      <c r="I8" s="51">
        <v>31.67</v>
      </c>
      <c r="J8" s="9">
        <v>0</v>
      </c>
      <c r="K8" s="9" t="s">
        <v>10</v>
      </c>
      <c r="L8" s="27">
        <v>41.15</v>
      </c>
      <c r="M8" s="7"/>
      <c r="N8" s="9" t="s">
        <v>16</v>
      </c>
      <c r="O8" s="39"/>
      <c r="P8" s="40"/>
      <c r="Q8" s="15">
        <f t="shared" si="1"/>
        <v>41.21</v>
      </c>
      <c r="R8" s="15">
        <f t="shared" si="2"/>
        <v>6.0000000000002274E-2</v>
      </c>
      <c r="S8" s="18">
        <f t="shared" si="3"/>
        <v>1.4559572919194922E-3</v>
      </c>
      <c r="U8" s="21">
        <v>51.169349799999999</v>
      </c>
      <c r="V8" s="21">
        <v>10.85</v>
      </c>
      <c r="W8" s="21"/>
      <c r="X8" s="21"/>
      <c r="Y8" s="21">
        <v>0.9</v>
      </c>
      <c r="Z8" s="21">
        <v>1.6</v>
      </c>
      <c r="AA8" s="26">
        <f t="shared" si="4"/>
        <v>64.519349800000001</v>
      </c>
      <c r="AB8" s="21">
        <f t="shared" si="5"/>
        <v>13.350000000000001</v>
      </c>
      <c r="AC8" s="26">
        <f t="shared" si="0"/>
        <v>27.799999999999997</v>
      </c>
      <c r="AD8" s="48">
        <f t="shared" si="6"/>
        <v>0.43087848972712367</v>
      </c>
      <c r="AE8" s="22">
        <f t="shared" si="7"/>
        <v>2.0823970037453181</v>
      </c>
      <c r="AF8" s="46">
        <f t="shared" si="8"/>
        <v>0.30112863728162864</v>
      </c>
      <c r="AH8" s="21">
        <f t="shared" si="9"/>
        <v>9.4799999999999969</v>
      </c>
      <c r="AI8" s="22">
        <f t="shared" si="10"/>
        <v>0.23037667071688936</v>
      </c>
    </row>
    <row r="9" spans="1:35" ht="29.25" customHeight="1" x14ac:dyDescent="0.2">
      <c r="A9" s="4">
        <v>6</v>
      </c>
      <c r="B9" s="14" t="s">
        <v>37</v>
      </c>
      <c r="C9" s="10"/>
      <c r="D9" s="13" t="s">
        <v>46</v>
      </c>
      <c r="E9" s="6" t="s">
        <v>31</v>
      </c>
      <c r="F9" s="7">
        <v>48.979399999999998</v>
      </c>
      <c r="G9" s="8">
        <v>0.13</v>
      </c>
      <c r="H9" s="17">
        <v>42.24</v>
      </c>
      <c r="I9" s="51">
        <v>32.450000000000003</v>
      </c>
      <c r="J9" s="9">
        <v>0</v>
      </c>
      <c r="K9" s="9" t="s">
        <v>10</v>
      </c>
      <c r="L9" s="27">
        <v>42.15</v>
      </c>
      <c r="M9" s="7"/>
      <c r="N9" s="9" t="s">
        <v>16</v>
      </c>
      <c r="O9" s="39"/>
      <c r="P9" s="40"/>
      <c r="Q9" s="15">
        <f t="shared" si="1"/>
        <v>42.24</v>
      </c>
      <c r="R9" s="15">
        <f t="shared" si="2"/>
        <v>9.0000000000003411E-2</v>
      </c>
      <c r="S9" s="18">
        <f t="shared" si="3"/>
        <v>2.1306818181818987E-3</v>
      </c>
      <c r="U9" s="21">
        <v>51.169349799999999</v>
      </c>
      <c r="V9" s="21">
        <v>12.39</v>
      </c>
      <c r="W9" s="21"/>
      <c r="X9" s="21"/>
      <c r="Y9" s="21">
        <v>0.6</v>
      </c>
      <c r="Z9" s="21">
        <v>1.1000000000000001</v>
      </c>
      <c r="AA9" s="26">
        <f t="shared" si="4"/>
        <v>65.259349799999995</v>
      </c>
      <c r="AB9" s="21">
        <f t="shared" si="5"/>
        <v>14.089999999999996</v>
      </c>
      <c r="AC9" s="26">
        <f t="shared" si="0"/>
        <v>28.060000000000002</v>
      </c>
      <c r="AD9" s="48">
        <f t="shared" si="6"/>
        <v>0.42997670197443499</v>
      </c>
      <c r="AE9" s="22">
        <f t="shared" si="7"/>
        <v>1.9914833215046139</v>
      </c>
      <c r="AF9" s="46">
        <f t="shared" si="8"/>
        <v>0.30068790727901112</v>
      </c>
      <c r="AH9" s="21">
        <f t="shared" si="9"/>
        <v>9.6999999999999957</v>
      </c>
      <c r="AI9" s="22">
        <f t="shared" si="10"/>
        <v>0.23013048635824426</v>
      </c>
    </row>
    <row r="10" spans="1:35" ht="29.25" customHeight="1" x14ac:dyDescent="0.2">
      <c r="A10" s="4">
        <v>7</v>
      </c>
      <c r="B10" s="14" t="s">
        <v>38</v>
      </c>
      <c r="C10" s="10"/>
      <c r="D10" s="13" t="s">
        <v>47</v>
      </c>
      <c r="E10" s="6" t="s">
        <v>31</v>
      </c>
      <c r="F10" s="7">
        <v>21.062899999999999</v>
      </c>
      <c r="G10" s="8">
        <v>0.13</v>
      </c>
      <c r="H10" s="17">
        <v>16.170000000000002</v>
      </c>
      <c r="I10" s="51">
        <v>12.93</v>
      </c>
      <c r="J10" s="9">
        <v>0</v>
      </c>
      <c r="K10" s="9" t="s">
        <v>10</v>
      </c>
      <c r="L10" s="27">
        <v>16</v>
      </c>
      <c r="M10" s="7"/>
      <c r="N10" s="9" t="s">
        <v>16</v>
      </c>
      <c r="O10" s="39"/>
      <c r="P10" s="40"/>
      <c r="Q10" s="15">
        <f t="shared" si="1"/>
        <v>16.170000000000002</v>
      </c>
      <c r="R10" s="15">
        <f t="shared" si="2"/>
        <v>0.17000000000000171</v>
      </c>
      <c r="S10" s="18">
        <f t="shared" si="3"/>
        <v>1.0513296227582047E-2</v>
      </c>
      <c r="U10" s="21">
        <v>18.8956178</v>
      </c>
      <c r="V10" s="21">
        <v>3.64</v>
      </c>
      <c r="W10" s="21"/>
      <c r="X10" s="21"/>
      <c r="Y10" s="21">
        <v>0.6</v>
      </c>
      <c r="Z10" s="21">
        <v>1.1000000000000001</v>
      </c>
      <c r="AA10" s="26">
        <f t="shared" si="4"/>
        <v>24.235617800000004</v>
      </c>
      <c r="AB10" s="21">
        <f t="shared" si="5"/>
        <v>5.3400000000000034</v>
      </c>
      <c r="AC10" s="26">
        <f t="shared" si="0"/>
        <v>10.659999999999997</v>
      </c>
      <c r="AD10" s="48">
        <f t="shared" si="6"/>
        <v>0.43984849439241425</v>
      </c>
      <c r="AE10" s="22">
        <f t="shared" si="7"/>
        <v>1.9962546816479381</v>
      </c>
      <c r="AF10" s="46">
        <f t="shared" si="8"/>
        <v>0.30548248382064747</v>
      </c>
      <c r="AH10" s="21">
        <f t="shared" si="9"/>
        <v>3.0700000000000003</v>
      </c>
      <c r="AI10" s="22">
        <f t="shared" si="10"/>
        <v>0.19187500000000002</v>
      </c>
    </row>
    <row r="11" spans="1:35" ht="29.25" customHeight="1" x14ac:dyDescent="0.2">
      <c r="A11" s="4">
        <v>8</v>
      </c>
      <c r="B11" s="14" t="s">
        <v>39</v>
      </c>
      <c r="C11" s="10"/>
      <c r="D11" s="13" t="s">
        <v>48</v>
      </c>
      <c r="E11" s="6" t="s">
        <v>31</v>
      </c>
      <c r="F11" s="7">
        <v>21.851500000000001</v>
      </c>
      <c r="G11" s="8">
        <v>0.13</v>
      </c>
      <c r="H11" s="17">
        <v>16.54</v>
      </c>
      <c r="I11" s="51">
        <v>14.97</v>
      </c>
      <c r="J11" s="9">
        <v>0</v>
      </c>
      <c r="K11" s="9" t="s">
        <v>10</v>
      </c>
      <c r="L11" s="27">
        <v>16.350000000000001</v>
      </c>
      <c r="M11" s="7"/>
      <c r="N11" s="9" t="s">
        <v>16</v>
      </c>
      <c r="O11" s="41"/>
      <c r="P11" s="42"/>
      <c r="Q11" s="15">
        <f t="shared" si="1"/>
        <v>16.54</v>
      </c>
      <c r="R11" s="15">
        <f t="shared" si="2"/>
        <v>0.18999999999999773</v>
      </c>
      <c r="S11" s="18">
        <f t="shared" si="3"/>
        <v>1.1487303506650406E-2</v>
      </c>
      <c r="U11" s="21">
        <v>16.209712000000003</v>
      </c>
      <c r="V11" s="21">
        <v>3.83</v>
      </c>
      <c r="W11" s="21"/>
      <c r="X11" s="21"/>
      <c r="Y11" s="21">
        <v>0.6</v>
      </c>
      <c r="Z11" s="21">
        <v>1.1000000000000001</v>
      </c>
      <c r="AA11" s="26">
        <f t="shared" si="4"/>
        <v>21.739712000000004</v>
      </c>
      <c r="AB11" s="21">
        <f t="shared" si="5"/>
        <v>5.5300000000000011</v>
      </c>
      <c r="AC11" s="26">
        <f t="shared" si="0"/>
        <v>10.82</v>
      </c>
      <c r="AD11" s="48">
        <f t="shared" si="6"/>
        <v>0.49770668535075341</v>
      </c>
      <c r="AE11" s="22">
        <f t="shared" si="7"/>
        <v>1.9566003616636525</v>
      </c>
      <c r="AF11" s="46">
        <f t="shared" si="8"/>
        <v>0.33231252168323844</v>
      </c>
      <c r="AH11" s="21">
        <f t="shared" si="9"/>
        <v>1.3800000000000008</v>
      </c>
      <c r="AI11" s="22">
        <f t="shared" si="10"/>
        <v>8.4403669724770689E-2</v>
      </c>
    </row>
    <row r="12" spans="1:35" ht="29.25" customHeight="1" x14ac:dyDescent="0.2">
      <c r="A12" s="4">
        <v>9</v>
      </c>
      <c r="B12" s="14" t="s">
        <v>25</v>
      </c>
      <c r="C12" s="10"/>
      <c r="D12" s="13" t="s">
        <v>26</v>
      </c>
      <c r="E12" s="6" t="s">
        <v>31</v>
      </c>
      <c r="F12" s="7">
        <v>72.589299999999994</v>
      </c>
      <c r="G12" s="8">
        <v>0.13</v>
      </c>
      <c r="H12" s="17">
        <v>64.2</v>
      </c>
      <c r="I12" s="51">
        <v>61.3</v>
      </c>
      <c r="J12" s="9">
        <v>8.39</v>
      </c>
      <c r="K12" s="9" t="s">
        <v>10</v>
      </c>
      <c r="L12" s="27">
        <v>70.093400000000003</v>
      </c>
      <c r="M12" s="7"/>
      <c r="N12" s="9" t="s">
        <v>16</v>
      </c>
      <c r="O12" s="37" t="s">
        <v>33</v>
      </c>
      <c r="P12" s="38"/>
      <c r="Q12" s="15">
        <f t="shared" si="1"/>
        <v>72.59</v>
      </c>
      <c r="R12" s="15">
        <f t="shared" si="2"/>
        <v>2.4966000000000008</v>
      </c>
      <c r="S12" s="18">
        <f t="shared" si="3"/>
        <v>3.4393167102906748E-2</v>
      </c>
      <c r="U12" s="21">
        <v>54.413129399999995</v>
      </c>
      <c r="V12" s="21">
        <v>10.854763029166699</v>
      </c>
      <c r="W12" s="21">
        <v>20.085000000000001</v>
      </c>
      <c r="X12" s="21">
        <v>8.39</v>
      </c>
      <c r="Y12" s="21">
        <v>0.9</v>
      </c>
      <c r="Z12" s="21">
        <v>1.6</v>
      </c>
      <c r="AA12" s="26">
        <f t="shared" ref="AA12:AA19" si="11">SUM(U12:Z12)</f>
        <v>96.242892429166702</v>
      </c>
      <c r="AB12" s="21">
        <f t="shared" ref="AB12:AB19" si="12">AA12-U12</f>
        <v>41.829763029166706</v>
      </c>
      <c r="AC12" s="26">
        <f t="shared" ref="AC12:AC19" si="13">L12-AB12</f>
        <v>28.263636970833296</v>
      </c>
      <c r="AD12" s="47">
        <f t="shared" ref="AD12:AD19" si="14">AC12/AA12</f>
        <v>0.29366986233954784</v>
      </c>
      <c r="AE12" s="22">
        <f t="shared" ref="AE12:AE19" si="15">AC12/AB12</f>
        <v>0.67568245488567236</v>
      </c>
      <c r="AF12" s="46">
        <f t="shared" si="8"/>
        <v>0.22700525913810665</v>
      </c>
      <c r="AH12" s="21">
        <f t="shared" si="9"/>
        <v>8.7934000000000054</v>
      </c>
      <c r="AI12" s="22">
        <f t="shared" si="10"/>
        <v>0.12545261037415797</v>
      </c>
    </row>
    <row r="13" spans="1:35" ht="29.25" customHeight="1" x14ac:dyDescent="0.2">
      <c r="A13" s="4">
        <v>10</v>
      </c>
      <c r="B13" s="14" t="s">
        <v>40</v>
      </c>
      <c r="C13" s="10"/>
      <c r="D13" s="13" t="s">
        <v>49</v>
      </c>
      <c r="E13" s="6" t="s">
        <v>31</v>
      </c>
      <c r="F13" s="7">
        <v>50.427300000000002</v>
      </c>
      <c r="G13" s="8">
        <v>0.13</v>
      </c>
      <c r="H13" s="17">
        <v>41.25</v>
      </c>
      <c r="I13" s="51">
        <v>44.92</v>
      </c>
      <c r="J13" s="9">
        <v>9.18</v>
      </c>
      <c r="K13" s="9" t="s">
        <v>10</v>
      </c>
      <c r="L13" s="28">
        <v>50.418399999999998</v>
      </c>
      <c r="M13" s="7"/>
      <c r="N13" s="9" t="s">
        <v>16</v>
      </c>
      <c r="O13" s="39"/>
      <c r="P13" s="40"/>
      <c r="Q13" s="15">
        <f t="shared" si="1"/>
        <v>50.43</v>
      </c>
      <c r="R13" s="15">
        <f t="shared" si="2"/>
        <v>1.1600000000001387E-2</v>
      </c>
      <c r="S13" s="18">
        <f t="shared" si="3"/>
        <v>2.3002181241327358E-4</v>
      </c>
      <c r="U13" s="21">
        <v>22.709911399999999</v>
      </c>
      <c r="V13" s="21">
        <v>3.46</v>
      </c>
      <c r="W13" s="21">
        <v>22.9175</v>
      </c>
      <c r="X13" s="21">
        <v>9.18</v>
      </c>
      <c r="Y13" s="21">
        <v>0.6</v>
      </c>
      <c r="Z13" s="21">
        <v>1.1000000000000001</v>
      </c>
      <c r="AA13" s="26">
        <f t="shared" si="11"/>
        <v>59.967411400000003</v>
      </c>
      <c r="AB13" s="21">
        <f t="shared" si="12"/>
        <v>37.257500000000007</v>
      </c>
      <c r="AC13" s="26">
        <f t="shared" si="13"/>
        <v>13.160899999999991</v>
      </c>
      <c r="AD13" s="47">
        <f t="shared" si="14"/>
        <v>0.21946753566221119</v>
      </c>
      <c r="AE13" s="22">
        <f t="shared" si="15"/>
        <v>0.35324162920217372</v>
      </c>
      <c r="AF13" s="46">
        <f t="shared" si="8"/>
        <v>0.17996996987954506</v>
      </c>
      <c r="AH13" s="21">
        <f t="shared" si="9"/>
        <v>5.4983999999999966</v>
      </c>
      <c r="AI13" s="22">
        <f t="shared" si="10"/>
        <v>0.1090554242102089</v>
      </c>
    </row>
    <row r="14" spans="1:35" ht="29.25" customHeight="1" x14ac:dyDescent="0.2">
      <c r="A14" s="4">
        <v>11</v>
      </c>
      <c r="B14" s="14" t="s">
        <v>41</v>
      </c>
      <c r="C14" s="10"/>
      <c r="D14" s="13" t="s">
        <v>50</v>
      </c>
      <c r="E14" s="6" t="s">
        <v>31</v>
      </c>
      <c r="F14" s="7">
        <v>49.699399999999997</v>
      </c>
      <c r="G14" s="8">
        <v>0.13</v>
      </c>
      <c r="H14" s="17">
        <v>41.31</v>
      </c>
      <c r="I14" s="51">
        <v>40.76</v>
      </c>
      <c r="J14" s="9">
        <v>8.39</v>
      </c>
      <c r="K14" s="9" t="s">
        <v>10</v>
      </c>
      <c r="L14" s="27">
        <v>46.936300000000003</v>
      </c>
      <c r="M14" s="7"/>
      <c r="N14" s="9" t="s">
        <v>16</v>
      </c>
      <c r="O14" s="39"/>
      <c r="P14" s="40"/>
      <c r="Q14" s="15">
        <f t="shared" si="1"/>
        <v>49.7</v>
      </c>
      <c r="R14" s="15">
        <f t="shared" si="2"/>
        <v>2.7637</v>
      </c>
      <c r="S14" s="18">
        <f t="shared" si="3"/>
        <v>5.5607645875251507E-2</v>
      </c>
      <c r="U14" s="21">
        <v>51.169349799999999</v>
      </c>
      <c r="V14" s="21">
        <v>10.85</v>
      </c>
      <c r="W14" s="21"/>
      <c r="X14" s="21">
        <v>8.39</v>
      </c>
      <c r="Y14" s="21">
        <v>0.9</v>
      </c>
      <c r="Z14" s="21">
        <v>1.6</v>
      </c>
      <c r="AA14" s="26">
        <f t="shared" si="11"/>
        <v>72.909349800000001</v>
      </c>
      <c r="AB14" s="21">
        <f t="shared" si="12"/>
        <v>21.740000000000002</v>
      </c>
      <c r="AC14" s="26">
        <f t="shared" si="13"/>
        <v>25.196300000000001</v>
      </c>
      <c r="AD14" s="47">
        <f t="shared" si="14"/>
        <v>0.3455839349701621</v>
      </c>
      <c r="AE14" s="22">
        <f t="shared" si="15"/>
        <v>1.1589834406623734</v>
      </c>
      <c r="AF14" s="46">
        <f t="shared" si="8"/>
        <v>0.25682822601313626</v>
      </c>
      <c r="AH14" s="21">
        <f t="shared" si="9"/>
        <v>6.1763000000000048</v>
      </c>
      <c r="AI14" s="22">
        <f t="shared" si="10"/>
        <v>0.13158898336681854</v>
      </c>
    </row>
    <row r="15" spans="1:35" ht="29.25" customHeight="1" x14ac:dyDescent="0.2">
      <c r="A15" s="4">
        <v>12</v>
      </c>
      <c r="B15" s="14" t="s">
        <v>27</v>
      </c>
      <c r="C15" s="10"/>
      <c r="D15" s="13" t="s">
        <v>51</v>
      </c>
      <c r="E15" s="6" t="s">
        <v>31</v>
      </c>
      <c r="F15" s="7">
        <v>26.147300000000001</v>
      </c>
      <c r="G15" s="8">
        <v>0.13</v>
      </c>
      <c r="H15" s="17">
        <v>16.97</v>
      </c>
      <c r="I15" s="51">
        <v>23.23</v>
      </c>
      <c r="J15" s="9">
        <v>9.18</v>
      </c>
      <c r="K15" s="9" t="s">
        <v>10</v>
      </c>
      <c r="L15" s="27">
        <v>25.54</v>
      </c>
      <c r="M15" s="7"/>
      <c r="N15" s="9" t="s">
        <v>16</v>
      </c>
      <c r="O15" s="39"/>
      <c r="P15" s="40"/>
      <c r="Q15" s="15">
        <f t="shared" si="1"/>
        <v>26.15</v>
      </c>
      <c r="R15" s="15">
        <f t="shared" si="2"/>
        <v>0.60999999999999943</v>
      </c>
      <c r="S15" s="18">
        <f t="shared" si="3"/>
        <v>2.3326959847036307E-2</v>
      </c>
      <c r="U15" s="21">
        <v>18.8956178</v>
      </c>
      <c r="V15" s="21">
        <v>3.64</v>
      </c>
      <c r="W15" s="21"/>
      <c r="X15" s="21">
        <v>9.18</v>
      </c>
      <c r="Y15" s="21">
        <v>0.9</v>
      </c>
      <c r="Z15" s="21">
        <v>1.6</v>
      </c>
      <c r="AA15" s="26">
        <f t="shared" si="11"/>
        <v>34.215617800000004</v>
      </c>
      <c r="AB15" s="21">
        <f t="shared" si="12"/>
        <v>15.320000000000004</v>
      </c>
      <c r="AC15" s="26">
        <f t="shared" si="13"/>
        <v>10.219999999999995</v>
      </c>
      <c r="AD15" s="47">
        <f t="shared" si="14"/>
        <v>0.29869400750671216</v>
      </c>
      <c r="AE15" s="22">
        <f t="shared" si="15"/>
        <v>0.66710182767623971</v>
      </c>
      <c r="AF15" s="46">
        <f t="shared" si="8"/>
        <v>0.22999567702645948</v>
      </c>
      <c r="AH15" s="21">
        <f t="shared" si="9"/>
        <v>2.3099999999999987</v>
      </c>
      <c r="AI15" s="22">
        <f t="shared" si="10"/>
        <v>9.044635865309314E-2</v>
      </c>
    </row>
    <row r="16" spans="1:35" ht="29.25" customHeight="1" x14ac:dyDescent="0.2">
      <c r="A16" s="4">
        <v>13</v>
      </c>
      <c r="B16" s="14" t="s">
        <v>42</v>
      </c>
      <c r="C16" s="10"/>
      <c r="D16" s="13" t="s">
        <v>52</v>
      </c>
      <c r="E16" s="6" t="s">
        <v>31</v>
      </c>
      <c r="F16" s="7">
        <v>47.243400000000001</v>
      </c>
      <c r="G16" s="8">
        <v>0.13</v>
      </c>
      <c r="H16" s="17">
        <v>41.21</v>
      </c>
      <c r="I16" s="51">
        <v>31.67</v>
      </c>
      <c r="J16" s="9">
        <v>0</v>
      </c>
      <c r="K16" s="9" t="s">
        <v>10</v>
      </c>
      <c r="L16" s="27">
        <v>41</v>
      </c>
      <c r="M16" s="7"/>
      <c r="N16" s="9" t="s">
        <v>16</v>
      </c>
      <c r="O16" s="39"/>
      <c r="P16" s="40"/>
      <c r="Q16" s="15">
        <f t="shared" si="1"/>
        <v>41.21</v>
      </c>
      <c r="R16" s="15">
        <f t="shared" si="2"/>
        <v>0.21000000000000085</v>
      </c>
      <c r="S16" s="18">
        <f t="shared" si="3"/>
        <v>5.0958505217180506E-3</v>
      </c>
      <c r="U16" s="21">
        <v>51.169349799999999</v>
      </c>
      <c r="V16" s="21">
        <v>10.85</v>
      </c>
      <c r="W16" s="21"/>
      <c r="X16" s="21"/>
      <c r="Y16" s="21">
        <v>0.9</v>
      </c>
      <c r="Z16" s="21">
        <v>1.6</v>
      </c>
      <c r="AA16" s="26">
        <f t="shared" si="11"/>
        <v>64.519349800000001</v>
      </c>
      <c r="AB16" s="21">
        <f t="shared" si="12"/>
        <v>13.350000000000001</v>
      </c>
      <c r="AC16" s="26">
        <f t="shared" si="13"/>
        <v>27.65</v>
      </c>
      <c r="AD16" s="48">
        <f t="shared" si="14"/>
        <v>0.42855360578974711</v>
      </c>
      <c r="AE16" s="22">
        <f t="shared" si="15"/>
        <v>2.0711610486891381</v>
      </c>
      <c r="AF16" s="46">
        <f t="shared" si="8"/>
        <v>0.29999126672802029</v>
      </c>
      <c r="AH16" s="21">
        <f t="shared" si="9"/>
        <v>9.3299999999999983</v>
      </c>
      <c r="AI16" s="22">
        <f t="shared" si="10"/>
        <v>0.22756097560975605</v>
      </c>
    </row>
    <row r="17" spans="1:35" ht="29.25" customHeight="1" x14ac:dyDescent="0.2">
      <c r="A17" s="4">
        <v>14</v>
      </c>
      <c r="B17" s="14" t="s">
        <v>28</v>
      </c>
      <c r="C17" s="10"/>
      <c r="D17" s="13" t="s">
        <v>30</v>
      </c>
      <c r="E17" s="6" t="s">
        <v>31</v>
      </c>
      <c r="F17" s="7">
        <v>48.979399999999998</v>
      </c>
      <c r="G17" s="8">
        <v>0.13</v>
      </c>
      <c r="H17" s="17">
        <v>42.24</v>
      </c>
      <c r="I17" s="51">
        <v>32.450000000000003</v>
      </c>
      <c r="J17" s="9">
        <v>0</v>
      </c>
      <c r="K17" s="9" t="s">
        <v>10</v>
      </c>
      <c r="L17" s="27">
        <v>42</v>
      </c>
      <c r="M17" s="7"/>
      <c r="N17" s="9" t="s">
        <v>53</v>
      </c>
      <c r="O17" s="39"/>
      <c r="P17" s="40"/>
      <c r="Q17" s="15">
        <f t="shared" si="1"/>
        <v>42.24</v>
      </c>
      <c r="R17" s="15">
        <f t="shared" si="2"/>
        <v>0.24000000000000199</v>
      </c>
      <c r="S17" s="18">
        <f t="shared" si="3"/>
        <v>5.6818181818182288E-3</v>
      </c>
      <c r="U17" s="21">
        <v>51.169349799999999</v>
      </c>
      <c r="V17" s="21">
        <v>12.39</v>
      </c>
      <c r="W17" s="21"/>
      <c r="X17" s="21"/>
      <c r="Y17" s="21">
        <v>0.6</v>
      </c>
      <c r="Z17" s="21">
        <v>1.1000000000000001</v>
      </c>
      <c r="AA17" s="26">
        <f t="shared" si="11"/>
        <v>65.259349799999995</v>
      </c>
      <c r="AB17" s="21">
        <f t="shared" si="12"/>
        <v>14.089999999999996</v>
      </c>
      <c r="AC17" s="26">
        <f t="shared" si="13"/>
        <v>27.910000000000004</v>
      </c>
      <c r="AD17" s="48">
        <f t="shared" si="14"/>
        <v>0.42767818075931863</v>
      </c>
      <c r="AE17" s="22">
        <f t="shared" si="15"/>
        <v>1.9808374733853804</v>
      </c>
      <c r="AF17" s="46">
        <f t="shared" si="8"/>
        <v>0.29956203472399895</v>
      </c>
      <c r="AH17" s="21">
        <f t="shared" si="9"/>
        <v>9.5499999999999972</v>
      </c>
      <c r="AI17" s="22">
        <f t="shared" si="10"/>
        <v>0.22738095238095232</v>
      </c>
    </row>
    <row r="18" spans="1:35" ht="29.25" customHeight="1" x14ac:dyDescent="0.2">
      <c r="A18" s="4">
        <v>15</v>
      </c>
      <c r="B18" s="14" t="s">
        <v>29</v>
      </c>
      <c r="C18" s="10"/>
      <c r="D18" s="13" t="s">
        <v>22</v>
      </c>
      <c r="E18" s="6" t="s">
        <v>31</v>
      </c>
      <c r="F18" s="7">
        <v>21.062899999999999</v>
      </c>
      <c r="G18" s="8">
        <v>0.13</v>
      </c>
      <c r="H18" s="17">
        <v>16.170000000000002</v>
      </c>
      <c r="I18" s="51">
        <v>12.93</v>
      </c>
      <c r="J18" s="9">
        <v>0</v>
      </c>
      <c r="K18" s="9" t="s">
        <v>10</v>
      </c>
      <c r="L18" s="27">
        <v>16</v>
      </c>
      <c r="M18" s="7"/>
      <c r="N18" s="9" t="s">
        <v>16</v>
      </c>
      <c r="O18" s="39"/>
      <c r="P18" s="40"/>
      <c r="Q18" s="15">
        <f t="shared" si="1"/>
        <v>16.170000000000002</v>
      </c>
      <c r="R18" s="15">
        <f t="shared" si="2"/>
        <v>0.17000000000000171</v>
      </c>
      <c r="S18" s="18">
        <f t="shared" si="3"/>
        <v>1.0513296227582047E-2</v>
      </c>
      <c r="U18" s="21">
        <v>18.8956178</v>
      </c>
      <c r="V18" s="21">
        <v>3.64</v>
      </c>
      <c r="W18" s="21"/>
      <c r="X18" s="21"/>
      <c r="Y18" s="21">
        <v>0.6</v>
      </c>
      <c r="Z18" s="21">
        <v>1.1000000000000001</v>
      </c>
      <c r="AA18" s="26">
        <f t="shared" si="11"/>
        <v>24.235617800000004</v>
      </c>
      <c r="AB18" s="21">
        <f t="shared" si="12"/>
        <v>5.3400000000000034</v>
      </c>
      <c r="AC18" s="26">
        <f t="shared" si="13"/>
        <v>10.659999999999997</v>
      </c>
      <c r="AD18" s="48">
        <f t="shared" si="14"/>
        <v>0.43984849439241425</v>
      </c>
      <c r="AE18" s="22">
        <f t="shared" si="15"/>
        <v>1.9962546816479381</v>
      </c>
      <c r="AF18" s="46">
        <f t="shared" si="8"/>
        <v>0.30548248382064747</v>
      </c>
      <c r="AH18" s="21">
        <f t="shared" si="9"/>
        <v>3.0700000000000003</v>
      </c>
      <c r="AI18" s="22">
        <f t="shared" si="10"/>
        <v>0.19187500000000002</v>
      </c>
    </row>
    <row r="19" spans="1:35" ht="29.25" customHeight="1" x14ac:dyDescent="0.2">
      <c r="A19" s="4">
        <v>16</v>
      </c>
      <c r="B19" s="14" t="s">
        <v>43</v>
      </c>
      <c r="C19" s="10"/>
      <c r="D19" s="12" t="s">
        <v>23</v>
      </c>
      <c r="E19" s="6" t="s">
        <v>31</v>
      </c>
      <c r="F19" s="7">
        <v>21.851500000000001</v>
      </c>
      <c r="G19" s="8">
        <v>0.13</v>
      </c>
      <c r="H19" s="17">
        <v>16.54</v>
      </c>
      <c r="I19" s="51">
        <v>14.97</v>
      </c>
      <c r="J19" s="9">
        <v>0</v>
      </c>
      <c r="K19" s="9" t="s">
        <v>10</v>
      </c>
      <c r="L19" s="27">
        <v>16.350000000000001</v>
      </c>
      <c r="M19" s="7"/>
      <c r="N19" s="9" t="s">
        <v>16</v>
      </c>
      <c r="O19" s="41"/>
      <c r="P19" s="42"/>
      <c r="Q19" s="15">
        <f t="shared" si="1"/>
        <v>16.54</v>
      </c>
      <c r="R19" s="15">
        <f t="shared" si="2"/>
        <v>0.18999999999999773</v>
      </c>
      <c r="S19" s="18">
        <f t="shared" si="3"/>
        <v>1.1487303506650406E-2</v>
      </c>
      <c r="U19" s="21">
        <v>16.209712000000003</v>
      </c>
      <c r="V19" s="21">
        <v>3.83</v>
      </c>
      <c r="W19" s="21"/>
      <c r="X19" s="21"/>
      <c r="Y19" s="21">
        <v>0.6</v>
      </c>
      <c r="Z19" s="21">
        <v>1.1000000000000001</v>
      </c>
      <c r="AA19" s="26">
        <f t="shared" si="11"/>
        <v>21.739712000000004</v>
      </c>
      <c r="AB19" s="21">
        <f t="shared" si="12"/>
        <v>5.5300000000000011</v>
      </c>
      <c r="AC19" s="26">
        <f t="shared" si="13"/>
        <v>10.82</v>
      </c>
      <c r="AD19" s="48">
        <f t="shared" si="14"/>
        <v>0.49770668535075341</v>
      </c>
      <c r="AE19" s="22">
        <f t="shared" si="15"/>
        <v>1.9566003616636525</v>
      </c>
      <c r="AF19" s="46">
        <f t="shared" si="8"/>
        <v>0.33231252168323844</v>
      </c>
      <c r="AH19" s="21">
        <f t="shared" si="9"/>
        <v>1.3800000000000008</v>
      </c>
      <c r="AI19" s="22">
        <f t="shared" si="10"/>
        <v>8.4403669724770689E-2</v>
      </c>
    </row>
    <row r="20" spans="1:35" hidden="1" x14ac:dyDescent="0.2">
      <c r="A20" s="35" t="s">
        <v>57</v>
      </c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</row>
    <row r="21" spans="1:35" ht="98.25" hidden="1" customHeight="1" x14ac:dyDescent="0.2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</row>
    <row r="22" spans="1:35" ht="69" hidden="1" customHeight="1" x14ac:dyDescent="0.2">
      <c r="A22" s="29" t="s">
        <v>11</v>
      </c>
      <c r="B22" s="30"/>
      <c r="C22" s="30"/>
      <c r="D22" s="31"/>
      <c r="E22" s="29" t="s">
        <v>12</v>
      </c>
      <c r="F22" s="30"/>
      <c r="G22" s="30"/>
      <c r="H22" s="31"/>
      <c r="I22" s="29" t="s">
        <v>13</v>
      </c>
      <c r="J22" s="30"/>
      <c r="K22" s="30"/>
      <c r="L22" s="31"/>
      <c r="M22" s="29" t="s">
        <v>14</v>
      </c>
      <c r="N22" s="30"/>
      <c r="O22" s="30"/>
      <c r="P22" s="31"/>
    </row>
  </sheetData>
  <mergeCells count="11">
    <mergeCell ref="U1:AF1"/>
    <mergeCell ref="A22:D22"/>
    <mergeCell ref="E22:H22"/>
    <mergeCell ref="I22:L22"/>
    <mergeCell ref="M22:P22"/>
    <mergeCell ref="A1:P1"/>
    <mergeCell ref="L2:P2"/>
    <mergeCell ref="O3:P3"/>
    <mergeCell ref="A20:P21"/>
    <mergeCell ref="O4:P11"/>
    <mergeCell ref="O12:P19"/>
  </mergeCells>
  <phoneticPr fontId="1" type="noConversion"/>
  <conditionalFormatting sqref="C4:C19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2025-01-23T01:32:15Z</dcterms:modified>
</cp:coreProperties>
</file>