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5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BOM清单!$A$10:$AE$10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BOM清单!$A$1:$AE$47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<sst xmlns="http://schemas.openxmlformats.org/spreadsheetml/2006/main" count="927" uniqueCount="233">
  <si>
    <t xml:space="preserve">说明：                                  </t>
  </si>
  <si>
    <t xml:space="preserve">A6座椅护面BOM清单 </t>
  </si>
  <si>
    <t>零件号</t>
  </si>
  <si>
    <t>SHT0017368</t>
  </si>
  <si>
    <t>SHT0017370</t>
  </si>
  <si>
    <t>SHT0017367</t>
  </si>
  <si>
    <t>SHT0017369</t>
  </si>
  <si>
    <t>SHT0017372</t>
  </si>
  <si>
    <t>SHT0017371</t>
  </si>
  <si>
    <t>SHT0017373</t>
  </si>
  <si>
    <t>SHT0017374</t>
  </si>
  <si>
    <t>中文名称</t>
  </si>
  <si>
    <t>驾驶员靠背护面总成</t>
  </si>
  <si>
    <t>驾驶员座垫护面总成</t>
  </si>
  <si>
    <t>副驾驶员靠背护面总成</t>
  </si>
  <si>
    <t>副驾驶员座垫护面总成</t>
  </si>
  <si>
    <t>图纸版本
(状态码)</t>
  </si>
  <si>
    <t>A</t>
  </si>
  <si>
    <t>编制</t>
  </si>
  <si>
    <t>赵洁</t>
  </si>
  <si>
    <t>规格型号</t>
  </si>
  <si>
    <t>通风加热</t>
  </si>
  <si>
    <t>无通风加热</t>
  </si>
  <si>
    <t>非通风</t>
  </si>
  <si>
    <t>非通风
翻折坐垫</t>
  </si>
  <si>
    <t xml:space="preserve">非通风
</t>
  </si>
  <si>
    <t>非通风翻折坐垫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</si>
  <si>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</si>
  <si>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</si>
  <si>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</si>
  <si>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</si>
  <si>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</si>
  <si>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</si>
  <si>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</si>
  <si>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</si>
  <si>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</si>
  <si>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</si>
  <si>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</si>
  <si>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</si>
  <si>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</si>
  <si>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</si>
  <si>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</si>
  <si>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</si>
  <si>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</si>
  <si>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</si>
  <si>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</si>
  <si>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</si>
  <si>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</si>
  <si>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</si>
  <si>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</si>
  <si>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</si>
  <si>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</si>
  <si>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</si>
  <si>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</si>
  <si>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</si>
  <si>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</si>
  <si>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单价</t>
  </si>
  <si>
    <t>成本</t>
  </si>
  <si>
    <t>毛重</t>
  </si>
  <si>
    <t>毛坯件净重</t>
  </si>
  <si>
    <t>TSY0010924</t>
  </si>
  <si>
    <t>PVC主料1</t>
  </si>
  <si>
    <t>主料</t>
  </si>
  <si>
    <t>N*1.4m*10mm</t>
  </si>
  <si>
    <t>PVC</t>
  </si>
  <si>
    <t>延米</t>
  </si>
  <si>
    <t>织物</t>
  </si>
  <si>
    <t>N</t>
  </si>
  <si>
    <t>裁剪</t>
  </si>
  <si>
    <t>天津鹏升 王欢 18331163443</t>
  </si>
  <si>
    <t>AM032
（10mm打孔 灰）</t>
  </si>
  <si>
    <t>TSY0010934</t>
  </si>
  <si>
    <t>PVC主料2</t>
  </si>
  <si>
    <t>AM037
（10mm 打孔 蓝）</t>
  </si>
  <si>
    <t>TSY0010926</t>
  </si>
  <si>
    <t>PVC主料3</t>
  </si>
  <si>
    <t>N*1.4m*10m</t>
  </si>
  <si>
    <t>AM011
（10mm 灰）</t>
  </si>
  <si>
    <t>TSY0010935</t>
  </si>
  <si>
    <t>PVC主料4</t>
  </si>
  <si>
    <t>AM036
(10mm 蓝）</t>
  </si>
  <si>
    <t>TSY0010936</t>
  </si>
  <si>
    <t>PVC辅料1</t>
  </si>
  <si>
    <t>辅料</t>
  </si>
  <si>
    <t>N*1.4m*3mm</t>
  </si>
  <si>
    <t>5</t>
  </si>
  <si>
    <t>AM038
（3mm 蓝）</t>
  </si>
  <si>
    <t>TSY0010929</t>
  </si>
  <si>
    <t>PVC辅料</t>
  </si>
  <si>
    <t>AM033
（3mm 灰）</t>
  </si>
  <si>
    <t>TSY0010977</t>
  </si>
  <si>
    <t>织物辅料</t>
  </si>
  <si>
    <t>N*1.4m*4mm</t>
  </si>
  <si>
    <t>机织布</t>
  </si>
  <si>
    <t>6</t>
  </si>
  <si>
    <t>TSY0000426</t>
  </si>
  <si>
    <t>毛毡</t>
  </si>
  <si>
    <t>N*1.5m*1.5mm</t>
  </si>
  <si>
    <t>纤维</t>
  </si>
  <si>
    <t>B</t>
  </si>
  <si>
    <t>Y</t>
  </si>
  <si>
    <t>路航汽车饰品有限公司 茹辉13176765606</t>
  </si>
  <si>
    <t>TSY0010983</t>
  </si>
  <si>
    <t>烫印logo</t>
  </si>
  <si>
    <t xml:space="preserve">PVC </t>
  </si>
  <si>
    <t>片</t>
  </si>
  <si>
    <t>山东金达</t>
  </si>
  <si>
    <t>TSY0010986</t>
  </si>
  <si>
    <t>10mm舒适棉</t>
  </si>
  <si>
    <t>舒适棉</t>
  </si>
  <si>
    <t>N*1.20mm*10mm</t>
  </si>
  <si>
    <t>廊坊静江
张慧春
15630661387</t>
  </si>
  <si>
    <t>TSY0010050</t>
  </si>
  <si>
    <t>毛巾条</t>
  </si>
  <si>
    <t>宽38mm</t>
  </si>
  <si>
    <t>化纤</t>
  </si>
  <si>
    <t>米</t>
  </si>
  <si>
    <t>上海绽奇工贸 王兴龙 18621598588</t>
  </si>
  <si>
    <t>TSY0011083</t>
  </si>
  <si>
    <t>吊紧带</t>
  </si>
  <si>
    <t>510mm*27mm吊紧带</t>
  </si>
  <si>
    <t>510mm*27mm*N</t>
  </si>
  <si>
    <t>PP+无纺布</t>
  </si>
  <si>
    <t>件</t>
  </si>
  <si>
    <t>上海绽奇
王兴龙
18621598588</t>
  </si>
  <si>
    <t>TSY0011084</t>
  </si>
  <si>
    <t>300mm*27mm吊紧带</t>
  </si>
  <si>
    <t>300mm*27mm*N</t>
  </si>
  <si>
    <t>TSY0011044</t>
  </si>
  <si>
    <t>PP板</t>
  </si>
  <si>
    <t>90mm*40mm</t>
  </si>
  <si>
    <t>PP</t>
  </si>
  <si>
    <t>TSY0011040</t>
  </si>
  <si>
    <t>勾条</t>
  </si>
  <si>
    <t>130mm型条</t>
  </si>
  <si>
    <t>130mm</t>
  </si>
  <si>
    <t>共聚PP</t>
  </si>
  <si>
    <t>根</t>
  </si>
  <si>
    <t>型条</t>
  </si>
  <si>
    <t>上海绽奇工贸
王兴龙
18621598588</t>
  </si>
  <si>
    <t>JYG38-2</t>
  </si>
  <si>
    <t>TSY0010984</t>
  </si>
  <si>
    <t>180mm型条</t>
  </si>
  <si>
    <t>180mm</t>
  </si>
  <si>
    <t>TSY0010985</t>
  </si>
  <si>
    <t>70mm型条</t>
  </si>
  <si>
    <t>70mm</t>
  </si>
  <si>
    <t>TSY0010931</t>
  </si>
  <si>
    <t>50mm型条</t>
  </si>
  <si>
    <t>50mm</t>
  </si>
  <si>
    <t>TSY0010987</t>
  </si>
  <si>
    <t>250mm型条</t>
  </si>
  <si>
    <t>250mm</t>
  </si>
  <si>
    <t>TSY0011077</t>
  </si>
  <si>
    <t>箭型条</t>
  </si>
  <si>
    <t xml:space="preserve">型条340mm  </t>
  </si>
  <si>
    <t>（JX-01）</t>
  </si>
  <si>
    <t>TSY0010190</t>
  </si>
  <si>
    <t xml:space="preserve">型条410mm  </t>
  </si>
  <si>
    <t>TSY0010193</t>
  </si>
  <si>
    <t xml:space="preserve">型条280mm  </t>
  </si>
  <si>
    <t>TSY0011075</t>
  </si>
  <si>
    <t>KT-16</t>
  </si>
  <si>
    <t>260mm扣条</t>
  </si>
  <si>
    <t>扣条 260mm</t>
  </si>
  <si>
    <t>TSY0011076</t>
  </si>
  <si>
    <t>KT-17</t>
  </si>
  <si>
    <t>120mm扣条</t>
  </si>
  <si>
    <t>扣条 120mm</t>
  </si>
  <si>
    <t>TSY0010980</t>
  </si>
  <si>
    <t>25mm宽松紧带</t>
  </si>
  <si>
    <t>110mm长</t>
  </si>
  <si>
    <t>TSY0010981</t>
  </si>
  <si>
    <t>25mm扣条</t>
  </si>
  <si>
    <t>扣条 25mm</t>
  </si>
  <si>
    <t>TSY0010174</t>
  </si>
  <si>
    <t>拉链</t>
  </si>
  <si>
    <t>1000mm黑色反穿拉链</t>
  </si>
  <si>
    <t>5#
反穿</t>
  </si>
  <si>
    <t>尼龙+树脂</t>
  </si>
  <si>
    <t>TSY0010264</t>
  </si>
  <si>
    <t>黑色反穿5#拉链500mm</t>
  </si>
  <si>
    <t>5#拉链</t>
  </si>
  <si>
    <t>5#</t>
  </si>
  <si>
    <t>TSY0000323</t>
  </si>
  <si>
    <t>黑色搭扣（软）</t>
  </si>
  <si>
    <t>黑色    宽度为25mm</t>
  </si>
  <si>
    <t>宽25mm</t>
  </si>
  <si>
    <t>C</t>
  </si>
  <si>
    <t>粘扣</t>
  </si>
  <si>
    <t>TSY0000322</t>
  </si>
  <si>
    <t>黑色搭扣（硬）</t>
  </si>
  <si>
    <t>TSY0010055</t>
  </si>
  <si>
    <t>缝线</t>
  </si>
  <si>
    <t>米色明线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</si>
  <si>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</si>
  <si>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</si>
  <si>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泓丰线业
张增峰  13210001066</t>
  </si>
  <si>
    <t>H02766</t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</si>
  <si>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</si>
  <si>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</si>
  <si>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</si>
  <si>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BEC0010321</t>
  </si>
  <si>
    <t>靠背加热垫总成</t>
  </si>
  <si>
    <t>/</t>
  </si>
  <si>
    <t>高配</t>
  </si>
  <si>
    <t>520x290x2mm</t>
  </si>
  <si>
    <t>ASSY</t>
  </si>
  <si>
    <t>电器件</t>
  </si>
  <si>
    <t>BEC0010322</t>
  </si>
  <si>
    <t>坐垫加热垫总成</t>
  </si>
  <si>
    <t>330x340x2mm</t>
  </si>
  <si>
    <t>TSY0000779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</si>
  <si>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</si>
  <si>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</si>
  <si>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</si>
  <si>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雄县华增 李福增 13803269328</t>
  </si>
  <si>
    <t>TSY0000334</t>
  </si>
  <si>
    <t>产品标识</t>
  </si>
  <si>
    <t>面料成本</t>
  </si>
  <si>
    <t>辅料成本</t>
  </si>
  <si>
    <t>材料成本合计</t>
  </si>
  <si>
    <t>缝纫</t>
  </si>
  <si>
    <r>
      <rPr>
        <sz val="16"/>
        <rFont val="宋体"/>
        <charset val="134"/>
      </rPr>
      <t>工时</t>
    </r>
  </si>
  <si>
    <t>运费</t>
  </si>
  <si>
    <r>
      <rPr>
        <sz val="16"/>
        <rFont val="宋体"/>
        <charset val="134"/>
      </rPr>
      <t>包装</t>
    </r>
  </si>
  <si>
    <t>加工费</t>
  </si>
  <si>
    <t>总成目标价</t>
  </si>
  <si>
    <t>总成采购价</t>
  </si>
  <si>
    <t>目标与金达结算价</t>
  </si>
  <si>
    <t>金达报价</t>
  </si>
  <si>
    <t>与目标差额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</si>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</sst>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0.0\)"/>
    <numFmt numFmtId="177" formatCode="h:mm:ss\ AM/PM"/>
    <numFmt numFmtId="178" formatCode="_ * #,##0.0_ ;_ * \-#,##0.0_ ;_ * &quot;-&quot;_ ;_ @_ "/>
    <numFmt numFmtId="179" formatCode="#,##0.0_);[Red]\(#,##0.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h:mm\ AM/PM"/>
    <numFmt numFmtId="194" formatCode="###0_)"/>
    <numFmt numFmtId="195" formatCode="_ &quot;\&quot;* #,##0_ ;_ &quot;\&quot;* \-#,##0_ ;_ &quot;\&quot;* &quot;-&quot;_ ;_ @_ "/>
    <numFmt numFmtId="196" formatCode="_ &quot;\&quot;* #,##0.00_ ;_ &quot;\&quot;* \-#,##0.00_ ;_ &quot;\&quot;* &quot;-&quot;??_ ;_ @_ "/>
    <numFmt numFmtId="197" formatCode="_-* #,##0_-;\-* #,##0_-;_-* &quot;-&quot;_-;_-@_-"/>
    <numFmt numFmtId="198" formatCode="_-* #,##0.00_-;\-* #,##0.00_-;_-* &quot;-&quot;??_-;_-@_-"/>
    <numFmt numFmtId="199" formatCode="0_ "/>
    <numFmt numFmtId="200" formatCode="0.000_ "/>
  </numFmts>
  <fonts count="89">
    <font>
      <sz val="12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2"/>
      <name val="微软雅黑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20"/>
      <name val="Arial"/>
      <charset val="134"/>
    </font>
    <font>
      <sz val="16"/>
      <name val="宋体"/>
      <charset val="134"/>
    </font>
    <font>
      <sz val="11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name val="돋움"/>
      <charset val="134"/>
    </font>
    <font>
      <sz val="12"/>
      <name val="Tms Rmn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9"/>
      <name val="Arial"/>
      <charset val="134"/>
    </font>
    <font>
      <sz val="12"/>
      <name val="¹ÙÅÁÃ¼"/>
      <charset val="129"/>
    </font>
    <font>
      <sz val="10"/>
      <name val="Arial"/>
      <charset val="134"/>
    </font>
    <font>
      <sz val="10"/>
      <name val="Univers (WN)"/>
      <charset val="134"/>
    </font>
    <font>
      <sz val="8"/>
      <name val="CG Times (E1)"/>
      <charset val="134"/>
    </font>
    <font>
      <sz val="10"/>
      <name val="Helv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2"/>
      <name val="宋体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明朝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9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뼻뮝"/>
      <charset val="129"/>
    </font>
    <font>
      <sz val="10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4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8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4" fillId="0" borderId="0" applyNumberFormat="0" applyAlignment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8" fontId="4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79" fontId="47" fillId="0" borderId="0" applyNumberFormat="0" applyFill="0" applyBorder="0" applyAlignment="0"/>
    <xf numFmtId="0" fontId="48" fillId="0" borderId="5" applyNumberFormat="0" applyFill="0" applyBorder="0" applyAlignment="0" applyProtection="0">
      <alignment vertical="center"/>
    </xf>
    <xf numFmtId="0" fontId="49" fillId="0" borderId="5" applyNumberFormat="0" applyFill="0" applyBorder="0" applyAlignment="0" applyProtection="0">
      <alignment vertical="center"/>
    </xf>
    <xf numFmtId="0" fontId="49" fillId="0" borderId="5" applyNumberFormat="0" applyFill="0" applyBorder="0" applyProtection="0"/>
    <xf numFmtId="0" fontId="50" fillId="0" borderId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182" fontId="52" fillId="0" borderId="0" applyFont="0" applyFill="0" applyBorder="0" applyAlignment="0" applyProtection="0"/>
    <xf numFmtId="183" fontId="53" fillId="0" borderId="0" applyFont="0" applyFill="0" applyBorder="0" applyAlignment="0" applyProtection="0">
      <protection locked="0"/>
    </xf>
    <xf numFmtId="39" fontId="54" fillId="0" borderId="0" applyFont="0" applyFill="0" applyBorder="0" applyAlignment="0" applyProtection="0"/>
    <xf numFmtId="184" fontId="55" fillId="0" borderId="0" applyFont="0" applyFill="0" applyBorder="0" applyAlignment="0"/>
    <xf numFmtId="38" fontId="44" fillId="50" borderId="0" applyNumberFormat="0" applyBorder="0" applyAlignment="0" applyProtection="0"/>
    <xf numFmtId="0" fontId="56" fillId="0" borderId="16" applyNumberFormat="0" applyAlignment="0" applyProtection="0">
      <alignment horizontal="left" vertical="center"/>
    </xf>
    <xf numFmtId="0" fontId="56" fillId="0" borderId="17">
      <alignment horizontal="left" vertical="center"/>
    </xf>
    <xf numFmtId="37" fontId="57" fillId="0" borderId="0" applyFill="0" applyBorder="0" applyAlignment="0">
      <protection locked="0"/>
    </xf>
    <xf numFmtId="185" fontId="57" fillId="0" borderId="18" applyFill="0" applyBorder="0" applyAlignment="0">
      <alignment horizontal="center"/>
      <protection locked="0"/>
    </xf>
    <xf numFmtId="10" fontId="44" fillId="51" borderId="5" applyNumberFormat="0" applyBorder="0" applyAlignment="0" applyProtection="0"/>
    <xf numFmtId="183" fontId="57" fillId="0" borderId="0" applyFill="0" applyBorder="0" applyAlignment="0">
      <protection locked="0"/>
    </xf>
    <xf numFmtId="184" fontId="57" fillId="0" borderId="0" applyFill="0" applyBorder="0" applyAlignment="0" applyProtection="0">
      <protection locked="0"/>
    </xf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86" fontId="58" fillId="0" borderId="0" applyFont="0" applyFill="0" applyBorder="0" applyAlignment="0" applyProtection="0"/>
    <xf numFmtId="187" fontId="58" fillId="0" borderId="0" applyFont="0" applyFill="0" applyBorder="0" applyAlignment="0" applyProtection="0"/>
    <xf numFmtId="188" fontId="52" fillId="0" borderId="0" applyFont="0" applyFill="0" applyBorder="0" applyAlignment="0" applyProtection="0"/>
    <xf numFmtId="37" fontId="59" fillId="0" borderId="0"/>
    <xf numFmtId="189" fontId="51" fillId="0" borderId="0"/>
    <xf numFmtId="179" fontId="2" fillId="0" borderId="0" applyFill="0" applyBorder="0" applyAlignment="0"/>
    <xf numFmtId="0" fontId="60" fillId="0" borderId="0"/>
    <xf numFmtId="0" fontId="51" fillId="0" borderId="0"/>
    <xf numFmtId="190" fontId="55" fillId="0" borderId="19" applyFont="0" applyFill="0" applyBorder="0" applyAlignment="0" applyProtection="0">
      <alignment horizontal="right"/>
    </xf>
    <xf numFmtId="10" fontId="5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1" fillId="0" borderId="0" applyFont="0" applyFill="0" applyBorder="0" applyAlignment="0" applyProtection="0"/>
    <xf numFmtId="9" fontId="58" fillId="0" borderId="20" applyNumberFormat="0" applyBorder="0"/>
    <xf numFmtId="0" fontId="58" fillId="0" borderId="0" applyNumberFormat="0" applyFont="0" applyFill="0" applyBorder="0" applyAlignment="0" applyProtection="0">
      <alignment horizontal="left"/>
    </xf>
    <xf numFmtId="0" fontId="51" fillId="0" borderId="0" applyNumberFormat="0" applyFill="0" applyBorder="0" applyAlignment="0" applyProtection="0">
      <alignment vertical="center"/>
    </xf>
    <xf numFmtId="38" fontId="62" fillId="0" borderId="0" applyFill="0" applyBorder="0" applyAlignment="0" applyProtection="0"/>
    <xf numFmtId="191" fontId="63" fillId="0" borderId="0" applyFill="0" applyBorder="0" applyAlignment="0" applyProtection="0"/>
    <xf numFmtId="193" fontId="53" fillId="0" borderId="0" applyFont="0" applyFill="0" applyBorder="0" applyAlignment="0" applyProtection="0">
      <alignment horizontal="left"/>
    </xf>
    <xf numFmtId="10" fontId="61" fillId="0" borderId="21" applyNumberFormat="0" applyFont="0" applyFill="0" applyAlignment="0" applyProtection="0"/>
    <xf numFmtId="0" fontId="54" fillId="0" borderId="0"/>
    <xf numFmtId="194" fontId="64" fillId="0" borderId="17" applyFont="0" applyFill="0" applyBorder="0" applyAlignment="0" applyProtection="0"/>
    <xf numFmtId="9" fontId="65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95" fontId="66" fillId="0" borderId="0" applyFont="0" applyFill="0" applyBorder="0" applyAlignment="0" applyProtection="0"/>
    <xf numFmtId="196" fontId="66" fillId="0" borderId="0" applyFont="0" applyFill="0" applyBorder="0" applyAlignment="0" applyProtection="0"/>
    <xf numFmtId="0" fontId="66" fillId="0" borderId="0"/>
    <xf numFmtId="0" fontId="67" fillId="0" borderId="22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37" borderId="0" applyNumberFormat="0" applyBorder="0" applyAlignment="0" applyProtection="0">
      <alignment vertical="center"/>
    </xf>
    <xf numFmtId="0" fontId="60" fillId="0" borderId="0"/>
    <xf numFmtId="0" fontId="73" fillId="0" borderId="0">
      <alignment vertical="center"/>
    </xf>
    <xf numFmtId="0" fontId="60" fillId="0" borderId="0"/>
    <xf numFmtId="0" fontId="42" fillId="0" borderId="0">
      <alignment vertical="center"/>
    </xf>
    <xf numFmtId="0" fontId="60" fillId="0" borderId="0">
      <alignment vertical="center"/>
    </xf>
    <xf numFmtId="0" fontId="7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5" fillId="0" borderId="0"/>
    <xf numFmtId="0" fontId="51" fillId="0" borderId="0" applyNumberFormat="0" applyFill="0" applyBorder="0" applyAlignment="0" applyProtection="0"/>
    <xf numFmtId="0" fontId="76" fillId="38" borderId="0" applyNumberFormat="0" applyBorder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78" fillId="50" borderId="26" applyNumberFormat="0" applyAlignment="0" applyProtection="0">
      <alignment vertical="center"/>
    </xf>
    <xf numFmtId="0" fontId="79" fillId="52" borderId="27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8" applyNumberFormat="0" applyFill="0" applyAlignment="0" applyProtection="0">
      <alignment vertical="center"/>
    </xf>
    <xf numFmtId="0" fontId="83" fillId="0" borderId="0"/>
    <xf numFmtId="41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43" fillId="53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84" fillId="57" borderId="0" applyNumberFormat="0" applyBorder="0" applyAlignment="0" applyProtection="0">
      <alignment vertical="center"/>
    </xf>
    <xf numFmtId="0" fontId="85" fillId="50" borderId="29" applyNumberFormat="0" applyAlignment="0" applyProtection="0">
      <alignment vertical="center"/>
    </xf>
    <xf numFmtId="0" fontId="86" fillId="41" borderId="26" applyNumberFormat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51" borderId="30" applyNumberFormat="0" applyFont="0" applyAlignment="0" applyProtection="0">
      <alignment vertical="center"/>
    </xf>
    <xf numFmtId="0" fontId="87" fillId="0" borderId="0"/>
    <xf numFmtId="197" fontId="45" fillId="0" borderId="0" applyFont="0" applyFill="0" applyBorder="0" applyAlignment="0" applyProtection="0"/>
    <xf numFmtId="198" fontId="45" fillId="0" borderId="0" applyFont="0" applyFill="0" applyBorder="0" applyAlignment="0" applyProtection="0"/>
    <xf numFmtId="0" fontId="88" fillId="0" borderId="0"/>
  </cellStyleXfs>
  <cellXfs count="108">
    <xf numFmtId="0" fontId="0" fillId="0" borderId="0" xfId="0" applyAlignment="1">
      <alignment vertical="center"/>
    </xf>
    <xf numFmtId="0" fontId="1" fillId="0" borderId="0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2" applyFont="1" applyFill="1" applyBorder="1" applyAlignment="1" applyProtection="1">
      <alignment horizontal="center" vertical="center" wrapText="1"/>
      <protection locked="0"/>
    </xf>
    <xf numFmtId="0" fontId="1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57" applyNumberFormat="1" applyFont="1" applyFill="1" applyBorder="1" applyAlignment="1" applyProtection="1">
      <alignment vertical="center" wrapText="1"/>
      <protection locked="0"/>
    </xf>
    <xf numFmtId="0" fontId="2" fillId="0" borderId="0" xfId="157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57" applyFont="1" applyFill="1" applyBorder="1" applyAlignment="1" applyProtection="1">
      <alignment horizontal="center" vertical="center" wrapText="1"/>
      <protection locked="0"/>
    </xf>
    <xf numFmtId="0" fontId="2" fillId="2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Font="1" applyFill="1" applyBorder="1" applyAlignment="1" applyProtection="1">
      <alignment horizontal="left" vertical="top" wrapText="1"/>
      <protection locked="0"/>
    </xf>
    <xf numFmtId="0" fontId="3" fillId="0" borderId="5" xfId="157" applyFont="1" applyFill="1" applyBorder="1" applyAlignment="1" applyProtection="1">
      <alignment horizontal="left" vertical="center" wrapText="1"/>
      <protection locked="0"/>
    </xf>
    <xf numFmtId="0" fontId="3" fillId="0" borderId="5" xfId="157" applyFont="1" applyFill="1" applyBorder="1" applyAlignment="1" applyProtection="1">
      <alignment horizontal="center" vertical="center" wrapText="1"/>
      <protection locked="0"/>
    </xf>
    <xf numFmtId="0" fontId="3" fillId="0" borderId="5" xfId="157" applyFont="1" applyFill="1" applyBorder="1" applyAlignment="1" applyProtection="1">
      <alignment horizontal="center" vertical="top" wrapText="1"/>
      <protection locked="0"/>
    </xf>
    <xf numFmtId="0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7" applyFont="1" applyFill="1" applyBorder="1" applyAlignment="1" applyProtection="1">
      <alignment horizontal="center" vertical="center" wrapText="1"/>
      <protection locked="0"/>
    </xf>
    <xf numFmtId="0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2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157" applyFont="1" applyFill="1" applyBorder="1" applyAlignment="1" applyProtection="1">
      <alignment horizontal="center" vertical="center" wrapText="1"/>
      <protection locked="0"/>
    </xf>
    <xf numFmtId="0" fontId="3" fillId="0" borderId="5" xfId="129" applyFont="1" applyFill="1" applyBorder="1" applyAlignment="1">
      <alignment horizontal="center" vertical="center" wrapText="1"/>
    </xf>
    <xf numFmtId="0" fontId="3" fillId="0" borderId="5" xfId="129" applyFont="1" applyFill="1" applyBorder="1" applyAlignment="1">
      <alignment horizontal="center" vertical="center"/>
    </xf>
    <xf numFmtId="0" fontId="1" fillId="0" borderId="6" xfId="157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vertical="center" wrapText="1"/>
      <protection locked="0"/>
    </xf>
    <xf numFmtId="49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27" applyFont="1" applyFill="1" applyBorder="1" applyAlignment="1">
      <alignment horizontal="center" vertical="center" wrapText="1"/>
    </xf>
    <xf numFmtId="0" fontId="1" fillId="0" borderId="5" xfId="99" applyFont="1" applyFill="1" applyBorder="1" applyAlignment="1">
      <alignment horizontal="center" vertical="center" wrapText="1"/>
    </xf>
    <xf numFmtId="49" fontId="1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8" applyFont="1" applyFill="1" applyBorder="1" applyAlignment="1" applyProtection="1">
      <alignment horizontal="center" vertical="center" wrapText="1"/>
      <protection locked="0"/>
    </xf>
    <xf numFmtId="0" fontId="6" fillId="0" borderId="5" xfId="129" applyFont="1" applyFill="1" applyBorder="1" applyAlignment="1">
      <alignment horizontal="left" vertical="center" wrapText="1"/>
    </xf>
    <xf numFmtId="0" fontId="6" fillId="0" borderId="5" xfId="129" applyFont="1" applyFill="1" applyBorder="1" applyAlignment="1">
      <alignment horizontal="center" vertical="center" wrapText="1"/>
    </xf>
    <xf numFmtId="0" fontId="6" fillId="0" borderId="5" xfId="129" applyFont="1" applyFill="1" applyBorder="1" applyAlignment="1">
      <alignment horizontal="left" vertical="center" wrapText="1"/>
    </xf>
    <xf numFmtId="0" fontId="6" fillId="0" borderId="5" xfId="129" applyFont="1" applyFill="1" applyBorder="1" applyAlignment="1">
      <alignment horizontal="center" vertical="center" wrapText="1"/>
    </xf>
    <xf numFmtId="0" fontId="3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57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72" applyNumberFormat="1" applyFont="1" applyFill="1" applyBorder="1" applyAlignment="1" applyProtection="1">
      <alignment vertical="center" wrapText="1"/>
      <protection locked="0"/>
    </xf>
    <xf numFmtId="49" fontId="3" fillId="0" borderId="7" xfId="72" applyNumberFormat="1" applyFont="1" applyFill="1" applyBorder="1" applyAlignment="1" applyProtection="1">
      <alignment vertical="center" wrapText="1"/>
      <protection locked="0"/>
    </xf>
    <xf numFmtId="0" fontId="1" fillId="0" borderId="5" xfId="72" applyFont="1" applyFill="1" applyBorder="1" applyAlignment="1" applyProtection="1">
      <alignment horizontal="center" vertical="center" wrapText="1"/>
      <protection locked="0"/>
    </xf>
    <xf numFmtId="0" fontId="8" fillId="0" borderId="5" xfId="133" applyNumberFormat="1" applyFont="1" applyFill="1" applyBorder="1" applyAlignment="1">
      <alignment horizontal="center" vertical="center" wrapText="1"/>
    </xf>
    <xf numFmtId="0" fontId="1" fillId="0" borderId="5" xfId="72" applyFont="1" applyFill="1" applyBorder="1" applyAlignment="1" applyProtection="1">
      <alignment horizontal="center" vertical="center" wrapText="1"/>
      <protection locked="0"/>
    </xf>
    <xf numFmtId="0" fontId="8" fillId="0" borderId="5" xfId="133" applyNumberFormat="1" applyFont="1" applyFill="1" applyBorder="1" applyAlignment="1">
      <alignment horizontal="center" vertical="center" wrapText="1"/>
    </xf>
    <xf numFmtId="0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8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36" applyNumberFormat="1" applyFont="1" applyFill="1" applyBorder="1" applyAlignment="1">
      <alignment horizontal="center" vertical="center" wrapText="1"/>
    </xf>
    <xf numFmtId="0" fontId="9" fillId="0" borderId="5" xfId="136" applyNumberFormat="1" applyFont="1" applyFill="1" applyBorder="1" applyAlignment="1">
      <alignment horizontal="center" vertical="center" wrapText="1"/>
    </xf>
    <xf numFmtId="0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57" applyNumberFormat="1" applyFont="1" applyFill="1" applyBorder="1" applyAlignment="1" applyProtection="1">
      <alignment horizontal="center" vertical="center" wrapText="1"/>
      <protection locked="0"/>
    </xf>
    <xf numFmtId="199" fontId="8" fillId="0" borderId="5" xfId="127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127" applyNumberFormat="1" applyFont="1" applyFill="1" applyBorder="1" applyAlignment="1">
      <alignment horizontal="center" vertical="center" wrapText="1"/>
    </xf>
    <xf numFmtId="0" fontId="1" fillId="0" borderId="5" xfId="127" applyFont="1" applyFill="1" applyBorder="1" applyAlignment="1">
      <alignment horizontal="center" vertical="center" wrapText="1"/>
    </xf>
    <xf numFmtId="0" fontId="1" fillId="0" borderId="5" xfId="156" applyFont="1" applyFill="1" applyBorder="1" applyAlignment="1" applyProtection="1">
      <alignment horizontal="center" vertical="center" wrapText="1"/>
      <protection locked="0"/>
    </xf>
    <xf numFmtId="0" fontId="1" fillId="0" borderId="5" xfId="72" applyFont="1" applyFill="1" applyBorder="1" applyAlignment="1" applyProtection="1">
      <alignment horizontal="center" vertical="center" wrapText="1" shrinkToFit="1"/>
      <protection locked="0"/>
    </xf>
    <xf numFmtId="49" fontId="12" fillId="0" borderId="5" xfId="134" applyNumberFormat="1" applyFont="1" applyFill="1" applyBorder="1" applyAlignment="1">
      <alignment horizontal="center" vertical="center" wrapText="1"/>
    </xf>
    <xf numFmtId="49" fontId="8" fillId="0" borderId="5" xfId="134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0" fontId="1" fillId="0" borderId="5" xfId="158" applyFont="1" applyFill="1" applyBorder="1" applyAlignment="1" applyProtection="1">
      <alignment horizontal="center" vertical="center" wrapText="1"/>
      <protection locked="0"/>
    </xf>
    <xf numFmtId="49" fontId="1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35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49" fontId="12" fillId="0" borderId="5" xfId="134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157" applyNumberFormat="1" applyFont="1" applyFill="1" applyBorder="1" applyAlignment="1" applyProtection="1">
      <alignment horizontal="center" vertical="center" wrapText="1"/>
      <protection locked="0"/>
    </xf>
    <xf numFmtId="199" fontId="8" fillId="2" borderId="5" xfId="127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5" xfId="127" applyNumberFormat="1" applyFont="1" applyFill="1" applyBorder="1" applyAlignment="1">
      <alignment horizontal="center" vertical="center" wrapText="1"/>
    </xf>
    <xf numFmtId="0" fontId="1" fillId="2" borderId="5" xfId="127" applyFont="1" applyFill="1" applyBorder="1" applyAlignment="1">
      <alignment horizontal="center" vertical="center" wrapText="1"/>
    </xf>
    <xf numFmtId="0" fontId="1" fillId="2" borderId="5" xfId="156" applyNumberFormat="1" applyFont="1" applyFill="1" applyBorder="1" applyAlignment="1" applyProtection="1">
      <alignment horizontal="center" vertical="center" wrapText="1"/>
      <protection locked="0"/>
    </xf>
    <xf numFmtId="200" fontId="4" fillId="0" borderId="7" xfId="0" applyNumberFormat="1" applyFont="1" applyFill="1" applyBorder="1" applyAlignment="1">
      <alignment horizontal="center" vertical="center"/>
    </xf>
    <xf numFmtId="200" fontId="4" fillId="2" borderId="7" xfId="0" applyNumberFormat="1" applyFont="1" applyFill="1" applyBorder="1" applyAlignment="1">
      <alignment horizontal="center" vertical="center"/>
    </xf>
    <xf numFmtId="20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43" fontId="4" fillId="3" borderId="5" xfId="0" applyNumberFormat="1" applyFont="1" applyFill="1" applyBorder="1" applyAlignment="1">
      <alignment horizontal="center" vertical="center"/>
    </xf>
    <xf numFmtId="43" fontId="16" fillId="3" borderId="5" xfId="157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57" applyNumberFormat="1" applyFont="1" applyFill="1" applyBorder="1" applyAlignment="1" applyProtection="1">
      <alignment horizontal="center" vertical="center" wrapText="1"/>
      <protection locked="0"/>
    </xf>
    <xf numFmtId="43" fontId="18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19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19" fillId="4" borderId="5" xfId="157" applyNumberFormat="1" applyFont="1" applyFill="1" applyBorder="1" applyAlignment="1" applyProtection="1">
      <alignment horizontal="center" vertical="center" wrapText="1"/>
      <protection locked="0"/>
    </xf>
    <xf numFmtId="200" fontId="4" fillId="4" borderId="7" xfId="0" applyNumberFormat="1" applyFont="1" applyFill="1" applyBorder="1" applyAlignment="1">
      <alignment horizontal="center" vertical="center"/>
    </xf>
    <xf numFmtId="43" fontId="20" fillId="2" borderId="5" xfId="157" applyNumberFormat="1" applyFont="1" applyFill="1" applyBorder="1" applyAlignment="1" applyProtection="1">
      <alignment horizontal="center" vertical="center" wrapText="1"/>
      <protection locked="0"/>
    </xf>
    <xf numFmtId="200" fontId="21" fillId="0" borderId="7" xfId="0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</cellXfs>
  <cellStyles count="1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6 10" xfId="58"/>
    <cellStyle name="60% - 强调文字颜色 1 10" xfId="59"/>
    <cellStyle name="60% - 强调文字颜色 2 10" xfId="60"/>
    <cellStyle name="60% - 强调文字颜色 3 10" xfId="61"/>
    <cellStyle name="60% - 强调文字颜色 4 10" xfId="62"/>
    <cellStyle name="60% - 强调文字颜色 5 10" xfId="63"/>
    <cellStyle name="60% - 强调文字颜色 6 10" xfId="64"/>
    <cellStyle name="active" xfId="65"/>
    <cellStyle name="ÅëÈ­_¿ä¾àµµ" xfId="66"/>
    <cellStyle name="ÄÞ¸¶ [0]_¿ä¾àµµ" xfId="67"/>
    <cellStyle name="ÄÞ¸¶_¿ä¾àµµ" xfId="68"/>
    <cellStyle name="Body" xfId="69"/>
    <cellStyle name="Bold 11" xfId="70"/>
    <cellStyle name="BOM_Level_0" xfId="71"/>
    <cellStyle name="BOM_Level_Below3" xfId="72"/>
    <cellStyle name="BOM_Level_Below3 2" xfId="73"/>
    <cellStyle name="Ç¥ÁØ_ÀÏÁ¤°ËÅä¾È" xfId="74"/>
    <cellStyle name="Comma [0]_ SG&amp;A Bridge " xfId="75"/>
    <cellStyle name="Comma_ SG&amp;A Bridge " xfId="76"/>
    <cellStyle name="Currency [0]_ SG&amp;A Bridge " xfId="77"/>
    <cellStyle name="Currency_ SG&amp;A Bridge " xfId="78"/>
    <cellStyle name="Date" xfId="79"/>
    <cellStyle name="Decimal 1" xfId="80"/>
    <cellStyle name="Decimal 2" xfId="81"/>
    <cellStyle name="Decimal 3" xfId="82"/>
    <cellStyle name="Grey" xfId="83"/>
    <cellStyle name="Header1" xfId="84"/>
    <cellStyle name="Header2" xfId="85"/>
    <cellStyle name="Input" xfId="86"/>
    <cellStyle name="Input %" xfId="87"/>
    <cellStyle name="Input [yellow]" xfId="88"/>
    <cellStyle name="Input 1" xfId="89"/>
    <cellStyle name="Input 3" xfId="90"/>
    <cellStyle name="Milliers [0]_AR1194" xfId="91"/>
    <cellStyle name="Milliers_AR1194" xfId="92"/>
    <cellStyle name="Monétaire [0]_AR1194" xfId="93"/>
    <cellStyle name="Monétaire_AR1194" xfId="94"/>
    <cellStyle name="Month" xfId="95"/>
    <cellStyle name="no dec" xfId="96"/>
    <cellStyle name="Normal - Style1" xfId="97"/>
    <cellStyle name="Normal 11" xfId="98"/>
    <cellStyle name="Normal 2" xfId="99"/>
    <cellStyle name="Normal_ SG&amp;A Bridge " xfId="100"/>
    <cellStyle name="Percent ()" xfId="101"/>
    <cellStyle name="Percent [2]" xfId="102"/>
    <cellStyle name="Percent 1" xfId="103"/>
    <cellStyle name="Percent 2" xfId="104"/>
    <cellStyle name="PERCENTAGE" xfId="105"/>
    <cellStyle name="PSChar" xfId="106"/>
    <cellStyle name="RowLevel_0" xfId="107"/>
    <cellStyle name="Sum" xfId="108"/>
    <cellStyle name="Sum %of HV" xfId="109"/>
    <cellStyle name="time" xfId="110"/>
    <cellStyle name="Underline 2" xfId="111"/>
    <cellStyle name="Underline 2 2" xfId="112"/>
    <cellStyle name="Year" xfId="113"/>
    <cellStyle name="ｹ鮗ﾐﾀｲ_ｰ豼ｵﾁ･" xfId="114"/>
    <cellStyle name="ﾄﾞｸｶ [0]_ｰ霾ｹ" xfId="115"/>
    <cellStyle name="ﾄﾞｸｶ_ｰ霾ｹ" xfId="116"/>
    <cellStyle name="ﾅ・ｭ [0]_ｰ霾ｹ" xfId="117"/>
    <cellStyle name="ﾅ・ｭ_ｰ霾ｹ" xfId="118"/>
    <cellStyle name="ﾇ･ﾁﾘ_ｰ霾ｹ" xfId="119"/>
    <cellStyle name="标题 1 10" xfId="120"/>
    <cellStyle name="标题 10" xfId="121"/>
    <cellStyle name="标题 2 10" xfId="122"/>
    <cellStyle name="标题 3 10" xfId="123"/>
    <cellStyle name="标题 4 10" xfId="124"/>
    <cellStyle name="標準_下期  月別（正規案）" xfId="125"/>
    <cellStyle name="差 10" xfId="126"/>
    <cellStyle name="常规 10" xfId="127"/>
    <cellStyle name="常规 11 10" xfId="128"/>
    <cellStyle name="常规 12" xfId="129"/>
    <cellStyle name="常规 18 2" xfId="130"/>
    <cellStyle name="常规 4" xfId="131"/>
    <cellStyle name="常规 4 2 2" xfId="132"/>
    <cellStyle name="常规 44" xfId="133"/>
    <cellStyle name="常规 45" xfId="134"/>
    <cellStyle name="常规 45 10 2" xfId="135"/>
    <cellStyle name="常规 50" xfId="136"/>
    <cellStyle name="常规 53 8 2" xfId="137"/>
    <cellStyle name="分级显示行_1_injection" xfId="138"/>
    <cellStyle name="好 10" xfId="139"/>
    <cellStyle name="汇总 10" xfId="140"/>
    <cellStyle name="计算 10" xfId="141"/>
    <cellStyle name="检查单元格 10" xfId="142"/>
    <cellStyle name="解释性文本 10" xfId="143"/>
    <cellStyle name="警告文本 10" xfId="144"/>
    <cellStyle name="链接单元格 10" xfId="145"/>
    <cellStyle name="普通_laroux" xfId="146"/>
    <cellStyle name="千位[0]_laroux" xfId="147"/>
    <cellStyle name="千位_laroux" xfId="148"/>
    <cellStyle name="强调文字颜色 1 10" xfId="149"/>
    <cellStyle name="强调文字颜色 2 10" xfId="150"/>
    <cellStyle name="强调文字颜色 3 10" xfId="151"/>
    <cellStyle name="强调文字颜色 6 10" xfId="152"/>
    <cellStyle name="适中 10" xfId="153"/>
    <cellStyle name="输出 10" xfId="154"/>
    <cellStyle name="输入 10" xfId="155"/>
    <cellStyle name="样式 1" xfId="156"/>
    <cellStyle name="样式 1 10" xfId="157"/>
    <cellStyle name="样式 1 10 2" xfId="158"/>
    <cellStyle name="注释 10" xfId="159"/>
    <cellStyle name="뷭?_BOOKSHIP" xfId="160"/>
    <cellStyle name="콤마 [0]_~0012445" xfId="161"/>
    <cellStyle name="콤마_~0012445" xfId="162"/>
    <cellStyle name="표준_NF_BOM_rev01 2" xfId="1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wdp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549910</xdr:colOff>
      <xdr:row>0</xdr:row>
      <xdr:rowOff>95250</xdr:rowOff>
    </xdr:from>
    <xdr:to>
      <xdr:col>34</xdr:col>
      <xdr:colOff>430848</xdr:colOff>
      <xdr:row>2</xdr:row>
      <xdr:rowOff>273504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89285" y="0"/>
          <a:ext cx="208089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31</xdr:row>
      <xdr:rowOff>408215</xdr:rowOff>
    </xdr:from>
    <xdr:to>
      <xdr:col>9</xdr:col>
      <xdr:colOff>847725</xdr:colOff>
      <xdr:row>32</xdr:row>
      <xdr:rowOff>45360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r:embed="rId2" cstate="print"/>
        <a:srcRect t="35454" b="29443"/>
        <a:stretch>
          <a:fillRect/>
        </a:stretch>
      </xdr:blipFill>
      <xdr:spPr>
        <a:xfrm>
          <a:off x="3248025" y="22264370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32</xdr:row>
      <xdr:rowOff>136072</xdr:rowOff>
    </xdr:from>
    <xdr:to>
      <xdr:col>9</xdr:col>
      <xdr:colOff>915762</xdr:colOff>
      <xdr:row>32</xdr:row>
      <xdr:rowOff>966108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r:embed="rId3" cstate="print"/>
        <a:srcRect t="35454" b="29443"/>
        <a:stretch>
          <a:fillRect/>
        </a:stretch>
      </xdr:blipFill>
      <xdr:spPr>
        <a:xfrm>
          <a:off x="3234055" y="23103840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37</xdr:row>
      <xdr:rowOff>176893</xdr:rowOff>
    </xdr:from>
    <xdr:to>
      <xdr:col>9</xdr:col>
      <xdr:colOff>923925</xdr:colOff>
      <xdr:row>37</xdr:row>
      <xdr:rowOff>1020535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248025" y="2870073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41</xdr:row>
      <xdr:rowOff>122463</xdr:rowOff>
    </xdr:from>
    <xdr:to>
      <xdr:col>9</xdr:col>
      <xdr:colOff>789214</xdr:colOff>
      <xdr:row>41</xdr:row>
      <xdr:rowOff>870856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397250" y="33091120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45</xdr:row>
      <xdr:rowOff>0</xdr:rowOff>
    </xdr:from>
    <xdr:to>
      <xdr:col>9</xdr:col>
      <xdr:colOff>604157</xdr:colOff>
      <xdr:row>45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451860" y="360807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45</xdr:row>
      <xdr:rowOff>0</xdr:rowOff>
    </xdr:from>
    <xdr:to>
      <xdr:col>9</xdr:col>
      <xdr:colOff>563335</xdr:colOff>
      <xdr:row>45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411220" y="360807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45</xdr:row>
      <xdr:rowOff>122464</xdr:rowOff>
    </xdr:from>
    <xdr:to>
      <xdr:col>9</xdr:col>
      <xdr:colOff>966107</xdr:colOff>
      <xdr:row>45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r:embed="rId6" cstate="print"/>
        <a:srcRect l="15521" t="33865" r="21683" b="32268"/>
        <a:stretch>
          <a:fillRect/>
        </a:stretch>
      </xdr:blipFill>
      <xdr:spPr>
        <a:xfrm>
          <a:off x="3248025" y="36202620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46</xdr:row>
      <xdr:rowOff>108858</xdr:rowOff>
    </xdr:from>
    <xdr:to>
      <xdr:col>9</xdr:col>
      <xdr:colOff>941615</xdr:colOff>
      <xdr:row>46</xdr:row>
      <xdr:rowOff>585108</xdr:rowOff>
    </xdr:to>
    <xdr:pic>
      <xdr:nvPicPr>
        <xdr:cNvPr id="43" name="图片 7" descr="写字标.jpg"/>
        <xdr:cNvPicPr>
          <a:picLocks noChangeAspect="1"/>
        </xdr:cNvPicPr>
      </xdr:nvPicPr>
      <xdr:blipFill>
        <a:blip r:embed="rId7" cstate="print"/>
        <a:srcRect l="22929" t="36169" r="23712" b="32411"/>
        <a:stretch>
          <a:fillRect/>
        </a:stretch>
      </xdr:blipFill>
      <xdr:spPr>
        <a:xfrm>
          <a:off x="3274695" y="3707828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81644</xdr:colOff>
      <xdr:row>18</xdr:row>
      <xdr:rowOff>312965</xdr:rowOff>
    </xdr:from>
    <xdr:to>
      <xdr:col>9</xdr:col>
      <xdr:colOff>1020536</xdr:colOff>
      <xdr:row>18</xdr:row>
      <xdr:rowOff>1081149</xdr:rowOff>
    </xdr:to>
    <xdr:pic>
      <xdr:nvPicPr>
        <xdr:cNvPr id="26" name="图片 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34055" y="8834120"/>
          <a:ext cx="939165" cy="768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258535</xdr:colOff>
      <xdr:row>42</xdr:row>
      <xdr:rowOff>108857</xdr:rowOff>
    </xdr:from>
    <xdr:to>
      <xdr:col>9</xdr:col>
      <xdr:colOff>734784</xdr:colOff>
      <xdr:row>43</xdr:row>
      <xdr:rowOff>119245</xdr:rowOff>
    </xdr:to>
    <xdr:pic>
      <xdr:nvPicPr>
        <xdr:cNvPr id="42" name="图片 41" descr="C:\Users\ADMINI~1\AppData\Local\Temp\WeChat Files\f60d88e48b5680f3d545442a195a659.jpg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3411220" y="33966785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193222</xdr:colOff>
      <xdr:row>30</xdr:row>
      <xdr:rowOff>397330</xdr:rowOff>
    </xdr:from>
    <xdr:to>
      <xdr:col>9</xdr:col>
      <xdr:colOff>945697</xdr:colOff>
      <xdr:row>31</xdr:row>
      <xdr:rowOff>34475</xdr:rowOff>
    </xdr:to>
    <xdr:pic>
      <xdr:nvPicPr>
        <xdr:cNvPr id="29" name="图片 3" descr="封口板条.jpg"/>
        <xdr:cNvPicPr>
          <a:picLocks noChangeAspect="1"/>
        </xdr:cNvPicPr>
      </xdr:nvPicPr>
      <xdr:blipFill>
        <a:blip r:embed="rId2" cstate="print"/>
        <a:srcRect t="35454" b="29443"/>
        <a:stretch>
          <a:fillRect/>
        </a:stretch>
      </xdr:blipFill>
      <xdr:spPr>
        <a:xfrm>
          <a:off x="3345815" y="2114232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83738</xdr:colOff>
      <xdr:row>25</xdr:row>
      <xdr:rowOff>59334</xdr:rowOff>
    </xdr:from>
    <xdr:to>
      <xdr:col>9</xdr:col>
      <xdr:colOff>938892</xdr:colOff>
      <xdr:row>26</xdr:row>
      <xdr:rowOff>93009</xdr:rowOff>
    </xdr:to>
    <xdr:pic>
      <xdr:nvPicPr>
        <xdr:cNvPr id="32" name="图片 3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1180" y="15393035"/>
          <a:ext cx="1144905" cy="855345"/>
        </a:xfrm>
        <a:prstGeom prst="rect">
          <a:avLst/>
        </a:prstGeom>
      </xdr:spPr>
    </xdr:pic>
    <xdr:clientData/>
  </xdr:twoCellAnchor>
  <xdr:twoCellAnchor editAs="oneCell">
    <xdr:from>
      <xdr:col>9</xdr:col>
      <xdr:colOff>96338</xdr:colOff>
      <xdr:row>38</xdr:row>
      <xdr:rowOff>119199</xdr:rowOff>
    </xdr:from>
    <xdr:to>
      <xdr:col>9</xdr:col>
      <xdr:colOff>884464</xdr:colOff>
      <xdr:row>38</xdr:row>
      <xdr:rowOff>966107</xdr:rowOff>
    </xdr:to>
    <xdr:pic>
      <xdr:nvPicPr>
        <xdr:cNvPr id="19" name="图片 18"/>
        <xdr:cNvPicPr/>
      </xdr:nvPicPr>
      <xdr:blipFill>
        <a:blip r:embed="rId11"/>
        <a:stretch>
          <a:fillRect/>
        </a:stretch>
      </xdr:blipFill>
      <xdr:spPr>
        <a:xfrm rot="5400000">
          <a:off x="3219450" y="29784040"/>
          <a:ext cx="847090" cy="78803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11</xdr:row>
      <xdr:rowOff>122464</xdr:rowOff>
    </xdr:from>
    <xdr:to>
      <xdr:col>9</xdr:col>
      <xdr:colOff>995025</xdr:colOff>
      <xdr:row>11</xdr:row>
      <xdr:rowOff>816429</xdr:rowOff>
    </xdr:to>
    <xdr:pic>
      <xdr:nvPicPr>
        <xdr:cNvPr id="3" name="图片 2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4" t="51621" r="20243" b="30001"/>
        <a:stretch>
          <a:fillRect/>
        </a:stretch>
      </xdr:blipFill>
      <xdr:spPr>
        <a:xfrm>
          <a:off x="3193415" y="2865120"/>
          <a:ext cx="953770" cy="69405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12</xdr:row>
      <xdr:rowOff>68036</xdr:rowOff>
    </xdr:from>
    <xdr:to>
      <xdr:col>9</xdr:col>
      <xdr:colOff>1006342</xdr:colOff>
      <xdr:row>12</xdr:row>
      <xdr:rowOff>789214</xdr:rowOff>
    </xdr:to>
    <xdr:pic>
      <xdr:nvPicPr>
        <xdr:cNvPr id="4" name="图片 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0" t="42749" r="28363" b="32088"/>
        <a:stretch>
          <a:fillRect/>
        </a:stretch>
      </xdr:blipFill>
      <xdr:spPr>
        <a:xfrm>
          <a:off x="3220720" y="3700145"/>
          <a:ext cx="937895" cy="72072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13</xdr:row>
      <xdr:rowOff>95252</xdr:rowOff>
    </xdr:from>
    <xdr:to>
      <xdr:col>9</xdr:col>
      <xdr:colOff>1000529</xdr:colOff>
      <xdr:row>13</xdr:row>
      <xdr:rowOff>857252</xdr:rowOff>
    </xdr:to>
    <xdr:pic>
      <xdr:nvPicPr>
        <xdr:cNvPr id="5" name="图片 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3220720" y="46164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14</xdr:row>
      <xdr:rowOff>122464</xdr:rowOff>
    </xdr:from>
    <xdr:to>
      <xdr:col>9</xdr:col>
      <xdr:colOff>998661</xdr:colOff>
      <xdr:row>14</xdr:row>
      <xdr:rowOff>857249</xdr:rowOff>
    </xdr:to>
    <xdr:pic>
      <xdr:nvPicPr>
        <xdr:cNvPr id="6" name="图片 5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3206750" y="553212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16</xdr:row>
      <xdr:rowOff>302081</xdr:rowOff>
    </xdr:from>
    <xdr:to>
      <xdr:col>9</xdr:col>
      <xdr:colOff>1003251</xdr:colOff>
      <xdr:row>17</xdr:row>
      <xdr:rowOff>175081</xdr:rowOff>
    </xdr:to>
    <xdr:pic>
      <xdr:nvPicPr>
        <xdr:cNvPr id="22" name="图片 2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3223260" y="7489825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84364</xdr:colOff>
      <xdr:row>15</xdr:row>
      <xdr:rowOff>288472</xdr:rowOff>
    </xdr:from>
    <xdr:to>
      <xdr:col>9</xdr:col>
      <xdr:colOff>1028597</xdr:colOff>
      <xdr:row>16</xdr:row>
      <xdr:rowOff>134257</xdr:rowOff>
    </xdr:to>
    <xdr:pic>
      <xdr:nvPicPr>
        <xdr:cNvPr id="24" name="图片 23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3236595" y="658749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40820</xdr:colOff>
      <xdr:row>17</xdr:row>
      <xdr:rowOff>381001</xdr:rowOff>
    </xdr:from>
    <xdr:to>
      <xdr:col>9</xdr:col>
      <xdr:colOff>1011261</xdr:colOff>
      <xdr:row>18</xdr:row>
      <xdr:rowOff>739321</xdr:rowOff>
    </xdr:to>
    <xdr:pic>
      <xdr:nvPicPr>
        <xdr:cNvPr id="7" name="图片 6"/>
        <xdr:cNvPicPr>
          <a:picLocks noChangeAspect="1"/>
        </xdr:cNvPicPr>
      </xdr:nvPicPr>
      <xdr:blipFill>
        <a:blip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3193415" y="8458200"/>
          <a:ext cx="97028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34</xdr:row>
      <xdr:rowOff>81644</xdr:rowOff>
    </xdr:from>
    <xdr:to>
      <xdr:col>9</xdr:col>
      <xdr:colOff>952500</xdr:colOff>
      <xdr:row>35</xdr:row>
      <xdr:rowOff>58966</xdr:rowOff>
    </xdr:to>
    <xdr:pic>
      <xdr:nvPicPr>
        <xdr:cNvPr id="25" name="图片 24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25271730"/>
          <a:ext cx="762000" cy="10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33</xdr:row>
      <xdr:rowOff>68036</xdr:rowOff>
    </xdr:from>
    <xdr:to>
      <xdr:col>9</xdr:col>
      <xdr:colOff>938893</xdr:colOff>
      <xdr:row>34</xdr:row>
      <xdr:rowOff>18144</xdr:rowOff>
    </xdr:to>
    <xdr:pic>
      <xdr:nvPicPr>
        <xdr:cNvPr id="27" name="图片 26"/>
        <xdr:cNvPicPr/>
      </xdr:nvPicPr>
      <xdr:blipFill>
        <a:blip r:embed="rId19"/>
        <a:stretch>
          <a:fillRect/>
        </a:stretch>
      </xdr:blipFill>
      <xdr:spPr>
        <a:xfrm>
          <a:off x="3274695" y="24147145"/>
          <a:ext cx="816610" cy="1061085"/>
        </a:xfrm>
        <a:prstGeom prst="rect">
          <a:avLst/>
        </a:prstGeom>
      </xdr:spPr>
    </xdr:pic>
    <xdr:clientData/>
  </xdr:twoCellAnchor>
  <xdr:twoCellAnchor editAs="oneCell">
    <xdr:from>
      <xdr:col>9</xdr:col>
      <xdr:colOff>179614</xdr:colOff>
      <xdr:row>36</xdr:row>
      <xdr:rowOff>70757</xdr:rowOff>
    </xdr:from>
    <xdr:to>
      <xdr:col>9</xdr:col>
      <xdr:colOff>941614</xdr:colOff>
      <xdr:row>37</xdr:row>
      <xdr:rowOff>48079</xdr:rowOff>
    </xdr:to>
    <xdr:pic>
      <xdr:nvPicPr>
        <xdr:cNvPr id="33" name="图片 32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845" y="27483435"/>
          <a:ext cx="762000" cy="10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67824</xdr:colOff>
      <xdr:row>35</xdr:row>
      <xdr:rowOff>231110</xdr:rowOff>
    </xdr:from>
    <xdr:to>
      <xdr:col>9</xdr:col>
      <xdr:colOff>1006921</xdr:colOff>
      <xdr:row>35</xdr:row>
      <xdr:rowOff>979714</xdr:rowOff>
    </xdr:to>
    <xdr:pic>
      <xdr:nvPicPr>
        <xdr:cNvPr id="8" name="图片 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3315335" y="26436955"/>
          <a:ext cx="74866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19</xdr:row>
      <xdr:rowOff>136072</xdr:rowOff>
    </xdr:from>
    <xdr:to>
      <xdr:col>9</xdr:col>
      <xdr:colOff>966107</xdr:colOff>
      <xdr:row>20</xdr:row>
      <xdr:rowOff>835760</xdr:rowOff>
    </xdr:to>
    <xdr:pic>
      <xdr:nvPicPr>
        <xdr:cNvPr id="9" name="图片 8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055" y="9991090"/>
          <a:ext cx="884555" cy="114427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27</xdr:row>
      <xdr:rowOff>59334</xdr:rowOff>
    </xdr:from>
    <xdr:ext cx="855154" cy="1144925"/>
    <xdr:pic>
      <xdr:nvPicPr>
        <xdr:cNvPr id="34" name="图片 33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1180" y="176155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68036</xdr:colOff>
      <xdr:row>20</xdr:row>
      <xdr:rowOff>476250</xdr:rowOff>
    </xdr:from>
    <xdr:to>
      <xdr:col>9</xdr:col>
      <xdr:colOff>1014537</xdr:colOff>
      <xdr:row>21</xdr:row>
      <xdr:rowOff>281214</xdr:rowOff>
    </xdr:to>
    <xdr:pic>
      <xdr:nvPicPr>
        <xdr:cNvPr id="10" name="图片 9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1" t="26380" r="754" b="27895"/>
        <a:stretch>
          <a:fillRect/>
        </a:stretch>
      </xdr:blipFill>
      <xdr:spPr>
        <a:xfrm>
          <a:off x="3220720" y="10775950"/>
          <a:ext cx="946150" cy="69342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29</xdr:row>
      <xdr:rowOff>59334</xdr:rowOff>
    </xdr:from>
    <xdr:ext cx="855154" cy="1144925"/>
    <xdr:pic>
      <xdr:nvPicPr>
        <xdr:cNvPr id="35" name="图片 3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1180" y="198380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239305</xdr:colOff>
      <xdr:row>39</xdr:row>
      <xdr:rowOff>110905</xdr:rowOff>
    </xdr:from>
    <xdr:to>
      <xdr:col>9</xdr:col>
      <xdr:colOff>843642</xdr:colOff>
      <xdr:row>39</xdr:row>
      <xdr:rowOff>924560</xdr:rowOff>
    </xdr:to>
    <xdr:pic>
      <xdr:nvPicPr>
        <xdr:cNvPr id="36" name="图片 35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87395" y="30961965"/>
          <a:ext cx="813435" cy="604520"/>
        </a:xfrm>
        <a:prstGeom prst="rect">
          <a:avLst/>
        </a:prstGeom>
      </xdr:spPr>
    </xdr:pic>
    <xdr:clientData/>
  </xdr:twoCellAnchor>
  <xdr:twoCellAnchor editAs="oneCell">
    <xdr:from>
      <xdr:col>9</xdr:col>
      <xdr:colOff>115118</xdr:colOff>
      <xdr:row>40</xdr:row>
      <xdr:rowOff>59785</xdr:rowOff>
    </xdr:from>
    <xdr:to>
      <xdr:col>9</xdr:col>
      <xdr:colOff>950554</xdr:colOff>
      <xdr:row>41</xdr:row>
      <xdr:rowOff>72574</xdr:rowOff>
    </xdr:to>
    <xdr:pic>
      <xdr:nvPicPr>
        <xdr:cNvPr id="37" name="图片 36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23565" y="32061785"/>
          <a:ext cx="1123950" cy="83566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18</xdr:row>
      <xdr:rowOff>312965</xdr:rowOff>
    </xdr:from>
    <xdr:to>
      <xdr:col>9</xdr:col>
      <xdr:colOff>1020536</xdr:colOff>
      <xdr:row>18</xdr:row>
      <xdr:rowOff>1081149</xdr:rowOff>
    </xdr:to>
    <xdr:pic>
      <xdr:nvPicPr>
        <xdr:cNvPr id="39" name="图片 3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34055" y="8834120"/>
          <a:ext cx="939165" cy="768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40820</xdr:colOff>
      <xdr:row>17</xdr:row>
      <xdr:rowOff>381001</xdr:rowOff>
    </xdr:from>
    <xdr:to>
      <xdr:col>9</xdr:col>
      <xdr:colOff>1011261</xdr:colOff>
      <xdr:row>18</xdr:row>
      <xdr:rowOff>739321</xdr:rowOff>
    </xdr:to>
    <xdr:pic>
      <xdr:nvPicPr>
        <xdr:cNvPr id="44" name="图片 43"/>
        <xdr:cNvPicPr>
          <a:picLocks noChangeAspect="1"/>
        </xdr:cNvPicPr>
      </xdr:nvPicPr>
      <xdr:blipFill>
        <a:blip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3193415" y="8458200"/>
          <a:ext cx="97028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19</xdr:row>
      <xdr:rowOff>136070</xdr:rowOff>
    </xdr:from>
    <xdr:to>
      <xdr:col>9</xdr:col>
      <xdr:colOff>996330</xdr:colOff>
      <xdr:row>20</xdr:row>
      <xdr:rowOff>807357</xdr:rowOff>
    </xdr:to>
    <xdr:pic>
      <xdr:nvPicPr>
        <xdr:cNvPr id="45" name="图片 44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055" y="9991090"/>
          <a:ext cx="915035" cy="111569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24</xdr:row>
      <xdr:rowOff>116840</xdr:rowOff>
    </xdr:from>
    <xdr:to>
      <xdr:col>9</xdr:col>
      <xdr:colOff>930910</xdr:colOff>
      <xdr:row>24</xdr:row>
      <xdr:rowOff>1070610</xdr:rowOff>
    </xdr:to>
    <xdr:pic>
      <xdr:nvPicPr>
        <xdr:cNvPr id="11" name="图片 1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248025" y="14194790"/>
          <a:ext cx="83566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36</xdr:col>
      <xdr:colOff>295275</xdr:colOff>
      <xdr:row>2</xdr:row>
      <xdr:rowOff>635</xdr:rowOff>
    </xdr:from>
    <xdr:to>
      <xdr:col>38</xdr:col>
      <xdr:colOff>909320</xdr:colOff>
      <xdr:row>3</xdr:row>
      <xdr:rowOff>64135</xdr:rowOff>
    </xdr:to>
    <xdr:pic>
      <xdr:nvPicPr>
        <xdr:cNvPr id="12" name="图片 1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201775" y="635"/>
          <a:ext cx="2080895" cy="368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A6&#24231;&#26885;&#25252;&#38754;BOM&#28165;&#21333;A7&#65288;&#28784;&#34013;&#65289;(1)-&#24102;&#21152;&#28909;&#22443;&#21644;&#38752;&#32972;&#33298;&#36866;&#24615;&#28023;&#3250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BOM清单"/>
      <sheetName val="BOM清单 (2)"/>
    </sheetNames>
    <sheetDataSet>
      <sheetData sheetId="0"/>
      <sheetData sheetId="1">
        <row r="3">
          <cell r="J3" t="str">
            <v>A6座椅护面BOM清单 </v>
          </cell>
        </row>
        <row r="3">
          <cell r="AD3" t="str">
            <v>零件号</v>
          </cell>
          <cell r="AE3" t="str">
            <v>SHT0017368</v>
          </cell>
          <cell r="AF3" t="str">
            <v>SHT0017370</v>
          </cell>
          <cell r="AG3" t="str">
            <v>SHT0017367</v>
          </cell>
          <cell r="AH3" t="str">
            <v>SHT0017369</v>
          </cell>
          <cell r="AI3" t="str">
            <v>SHT0017372</v>
          </cell>
          <cell r="AJ3" t="str">
            <v>SHT0017371</v>
          </cell>
          <cell r="AK3" t="str">
            <v>SHT0017373</v>
          </cell>
          <cell r="AL3" t="str">
            <v>SHT0017374</v>
          </cell>
        </row>
        <row r="4">
          <cell r="AD4" t="str">
            <v>中文名称</v>
          </cell>
          <cell r="AE4" t="str">
            <v>驾驶员靠背护面总成</v>
          </cell>
          <cell r="AF4" t="str">
            <v>驾驶员座垫护面总成</v>
          </cell>
          <cell r="AG4" t="str">
            <v>驾驶员靠背护面总成</v>
          </cell>
          <cell r="AH4" t="str">
            <v>驾驶员座垫护面总成</v>
          </cell>
          <cell r="AI4" t="str">
            <v>副驾驶员靠背护面总成</v>
          </cell>
          <cell r="AJ4" t="str">
            <v>副驾驶员靠背护面总成</v>
          </cell>
          <cell r="AK4" t="str">
            <v>副驾驶员座垫护面总成</v>
          </cell>
          <cell r="AL4" t="str">
            <v>副驾驶员座垫护面总成</v>
          </cell>
        </row>
        <row r="5">
          <cell r="AD5" t="str">
            <v>图纸版本
(状态码)</v>
          </cell>
          <cell r="AE5" t="str">
            <v>A</v>
          </cell>
          <cell r="AF5" t="str">
            <v>A</v>
          </cell>
          <cell r="AG5" t="str">
            <v>A</v>
          </cell>
          <cell r="AH5" t="str">
            <v>A</v>
          </cell>
          <cell r="AI5" t="str">
            <v>A</v>
          </cell>
          <cell r="AJ5" t="str">
            <v>A</v>
          </cell>
          <cell r="AK5" t="str">
            <v>A</v>
          </cell>
          <cell r="AL5" t="str">
            <v>A</v>
          </cell>
        </row>
        <row r="6">
          <cell r="AD6" t="str">
            <v>规格型号</v>
          </cell>
          <cell r="AE6" t="str">
            <v>通风加热</v>
          </cell>
          <cell r="AF6" t="str">
            <v>通风加热</v>
          </cell>
          <cell r="AG6" t="str">
            <v>无通风加热</v>
          </cell>
          <cell r="AH6" t="str">
            <v>无通风加热</v>
          </cell>
          <cell r="AI6" t="str">
            <v>非通风</v>
          </cell>
          <cell r="AJ6" t="str">
            <v>非通风
翻折坐垫</v>
          </cell>
          <cell r="AK6" t="str">
            <v>非通风
</v>
          </cell>
          <cell r="AL6" t="str">
            <v>非通风翻折坐垫</v>
          </cell>
        </row>
        <row r="7">
          <cell r="AD7" t="str">
            <v>车型配置</v>
          </cell>
        </row>
        <row r="8">
          <cell r="AD8" t="str">
            <v>种类</v>
          </cell>
          <cell r="AE8" t="str">
            <v>重卡</v>
          </cell>
          <cell r="AF8" t="str">
            <v>重卡</v>
          </cell>
          <cell r="AG8" t="str">
            <v>重卡</v>
          </cell>
          <cell r="AH8" t="str">
            <v>重卡</v>
          </cell>
          <cell r="AI8" t="str">
            <v>重卡</v>
          </cell>
          <cell r="AJ8" t="str">
            <v>重卡</v>
          </cell>
          <cell r="AK8" t="str">
            <v>重卡</v>
          </cell>
          <cell r="AL8" t="str">
            <v>重卡</v>
          </cell>
        </row>
        <row r="9">
          <cell r="AD9" t="str">
            <v>重量（Kg）</v>
          </cell>
          <cell r="AE9" t="str">
            <v>—</v>
          </cell>
          <cell r="AF9" t="str">
            <v>—</v>
          </cell>
          <cell r="AG9" t="str">
            <v>—</v>
          </cell>
          <cell r="AH9" t="str">
            <v>—</v>
          </cell>
          <cell r="AI9" t="str">
            <v>—</v>
          </cell>
          <cell r="AJ9" t="str">
            <v>—</v>
          </cell>
          <cell r="AK9" t="str">
            <v>—</v>
          </cell>
          <cell r="AL9" t="str">
            <v>—</v>
          </cell>
        </row>
        <row r="10">
          <cell r="H10" t="str">
            <v>零件号</v>
          </cell>
          <cell r="I10" t="str">
            <v>中文名称</v>
          </cell>
          <cell r="J10" t="str">
            <v>图示</v>
          </cell>
          <cell r="K10" t="str">
            <v>物料描述</v>
          </cell>
          <cell r="L10" t="str">
            <v>图纸版本
(状态码)</v>
          </cell>
          <cell r="M10" t="str">
            <v>轮廓尺寸
(长*宽*高)规格</v>
          </cell>
          <cell r="N10" t="str">
            <v>材料</v>
          </cell>
          <cell r="O10" t="str">
            <v>重量
（Kg）</v>
          </cell>
        </row>
        <row r="10">
          <cell r="Q10" t="str">
            <v>重要度</v>
          </cell>
          <cell r="R10" t="str">
            <v>单位</v>
          </cell>
          <cell r="S10" t="str">
            <v>型腔</v>
          </cell>
          <cell r="T10" t="str">
            <v>零件类别</v>
          </cell>
          <cell r="U10" t="str">
            <v>沿用件            Y/N</v>
          </cell>
          <cell r="V10" t="str">
            <v>虚拟件
Y/N</v>
          </cell>
          <cell r="W10" t="str">
            <v>工艺</v>
          </cell>
          <cell r="X10" t="str">
            <v>节拍
（S）</v>
          </cell>
          <cell r="Y10" t="str">
            <v>工位</v>
          </cell>
          <cell r="Z10" t="str">
            <v>库位</v>
          </cell>
          <cell r="AA10" t="str">
            <v>表面处理</v>
          </cell>
          <cell r="AB10" t="str">
            <v>材料标准</v>
          </cell>
          <cell r="AC10" t="str">
            <v>事业部/供应商</v>
          </cell>
          <cell r="AD10" t="str">
            <v>备注</v>
          </cell>
          <cell r="AE10" t="str">
            <v>用量</v>
          </cell>
          <cell r="AF10" t="str">
            <v>用量</v>
          </cell>
          <cell r="AG10" t="str">
            <v>用量</v>
          </cell>
          <cell r="AH10" t="str">
            <v>用量</v>
          </cell>
          <cell r="AI10" t="str">
            <v>用量</v>
          </cell>
          <cell r="AJ10" t="str">
            <v>用量</v>
          </cell>
          <cell r="AK10" t="str">
            <v>用量</v>
          </cell>
          <cell r="AL10" t="str">
            <v>用量</v>
          </cell>
          <cell r="AM10" t="str">
            <v>单价</v>
          </cell>
        </row>
        <row r="11">
          <cell r="O11" t="str">
            <v>毛重</v>
          </cell>
          <cell r="P11" t="str">
            <v>毛坯件净重</v>
          </cell>
        </row>
        <row r="12">
          <cell r="H12" t="str">
            <v>TSY0010924</v>
          </cell>
          <cell r="I12" t="str">
            <v>PVC主料1</v>
          </cell>
          <cell r="J12" t="str">
            <v>—</v>
          </cell>
          <cell r="K12" t="str">
            <v>主料</v>
          </cell>
          <cell r="L12" t="str">
            <v>—</v>
          </cell>
          <cell r="M12" t="str">
            <v>N*1.4m*10mm</v>
          </cell>
          <cell r="N12" t="str">
            <v>PVC</v>
          </cell>
          <cell r="O12" t="str">
            <v>—</v>
          </cell>
          <cell r="P12" t="str">
            <v>—</v>
          </cell>
          <cell r="Q12" t="str">
            <v>A</v>
          </cell>
          <cell r="R12" t="str">
            <v>延米</v>
          </cell>
          <cell r="S12" t="str">
            <v>—</v>
          </cell>
          <cell r="T12" t="str">
            <v>织物</v>
          </cell>
          <cell r="U12" t="str">
            <v>N</v>
          </cell>
          <cell r="V12" t="str">
            <v>N</v>
          </cell>
          <cell r="W12" t="str">
            <v>裁剪</v>
          </cell>
          <cell r="X12" t="str">
            <v>—</v>
          </cell>
          <cell r="Y12" t="str">
            <v>—</v>
          </cell>
          <cell r="Z12" t="str">
            <v>—</v>
          </cell>
          <cell r="AA12" t="str">
            <v>—</v>
          </cell>
          <cell r="AB12" t="str">
            <v>—</v>
          </cell>
          <cell r="AC12" t="str">
            <v>天津鹏升 王欢 18331163443</v>
          </cell>
          <cell r="AD12" t="str">
            <v>AM032
（10mm打孔 灰）</v>
          </cell>
          <cell r="AE12">
            <v>0.149</v>
          </cell>
        </row>
        <row r="12">
          <cell r="AM12">
            <v>56.0491</v>
          </cell>
        </row>
        <row r="13">
          <cell r="H13" t="str">
            <v>TSY0010934</v>
          </cell>
          <cell r="I13" t="str">
            <v>PVC主料2</v>
          </cell>
          <cell r="J13" t="str">
            <v>—</v>
          </cell>
          <cell r="K13" t="str">
            <v>主料</v>
          </cell>
          <cell r="L13" t="str">
            <v>—</v>
          </cell>
          <cell r="M13" t="str">
            <v>N*1.4m*10mm</v>
          </cell>
          <cell r="N13" t="str">
            <v>PVC</v>
          </cell>
          <cell r="O13" t="str">
            <v>—</v>
          </cell>
          <cell r="P13" t="str">
            <v>—</v>
          </cell>
          <cell r="Q13" t="str">
            <v>A</v>
          </cell>
          <cell r="R13" t="str">
            <v>延米</v>
          </cell>
          <cell r="S13" t="str">
            <v>—</v>
          </cell>
          <cell r="T13" t="str">
            <v>织物</v>
          </cell>
          <cell r="U13" t="str">
            <v>N</v>
          </cell>
          <cell r="V13" t="str">
            <v>N</v>
          </cell>
          <cell r="W13" t="str">
            <v>裁剪</v>
          </cell>
          <cell r="X13" t="str">
            <v>—</v>
          </cell>
          <cell r="Y13" t="str">
            <v>—</v>
          </cell>
          <cell r="Z13" t="str">
            <v>—</v>
          </cell>
          <cell r="AA13" t="str">
            <v>—</v>
          </cell>
          <cell r="AB13" t="str">
            <v>—</v>
          </cell>
          <cell r="AC13" t="str">
            <v>天津鹏升 王欢 18331163443</v>
          </cell>
          <cell r="AD13" t="str">
            <v>AM037
（10mm 打孔 蓝）</v>
          </cell>
          <cell r="AE13">
            <v>0.05</v>
          </cell>
          <cell r="AF13">
            <v>0.234</v>
          </cell>
        </row>
        <row r="13">
          <cell r="AM13">
            <v>56.0491</v>
          </cell>
        </row>
        <row r="14">
          <cell r="H14" t="str">
            <v>TSY0010926</v>
          </cell>
          <cell r="I14" t="str">
            <v>PVC主料3</v>
          </cell>
          <cell r="J14" t="str">
            <v>—</v>
          </cell>
          <cell r="K14" t="str">
            <v>主料</v>
          </cell>
          <cell r="L14" t="str">
            <v>—</v>
          </cell>
          <cell r="M14" t="str">
            <v>N*1.4m*10m</v>
          </cell>
          <cell r="N14" t="str">
            <v>PVC</v>
          </cell>
          <cell r="O14" t="str">
            <v>—</v>
          </cell>
          <cell r="P14" t="str">
            <v>—</v>
          </cell>
          <cell r="Q14" t="str">
            <v>A</v>
          </cell>
          <cell r="R14" t="str">
            <v>延米</v>
          </cell>
          <cell r="S14" t="str">
            <v>—</v>
          </cell>
          <cell r="T14" t="str">
            <v>织物</v>
          </cell>
          <cell r="U14" t="str">
            <v>N</v>
          </cell>
          <cell r="V14" t="str">
            <v>N</v>
          </cell>
          <cell r="W14" t="str">
            <v>裁剪</v>
          </cell>
          <cell r="X14" t="str">
            <v>—</v>
          </cell>
          <cell r="Y14" t="str">
            <v>—</v>
          </cell>
          <cell r="Z14" t="str">
            <v>—</v>
          </cell>
          <cell r="AA14" t="str">
            <v>—</v>
          </cell>
          <cell r="AB14" t="str">
            <v>—</v>
          </cell>
          <cell r="AC14" t="str">
            <v>天津鹏升 王欢 18331163443</v>
          </cell>
          <cell r="AD14" t="str">
            <v>AM011
（10mm 灰）</v>
          </cell>
        </row>
        <row r="14">
          <cell r="AG14">
            <v>0.149</v>
          </cell>
        </row>
        <row r="14">
          <cell r="AI14">
            <v>0.149</v>
          </cell>
          <cell r="AJ14">
            <v>0.149</v>
          </cell>
        </row>
        <row r="14">
          <cell r="AM14">
            <v>39.7487</v>
          </cell>
        </row>
        <row r="15">
          <cell r="H15" t="str">
            <v>TSY0010935</v>
          </cell>
          <cell r="I15" t="str">
            <v>PVC主料4</v>
          </cell>
          <cell r="J15" t="str">
            <v>—</v>
          </cell>
          <cell r="K15" t="str">
            <v>主料</v>
          </cell>
          <cell r="L15" t="str">
            <v>—</v>
          </cell>
          <cell r="M15" t="str">
            <v>N*1.4m*10mm</v>
          </cell>
          <cell r="N15" t="str">
            <v>PVC</v>
          </cell>
          <cell r="O15" t="str">
            <v>—</v>
          </cell>
          <cell r="P15" t="str">
            <v>—</v>
          </cell>
          <cell r="Q15" t="str">
            <v>A</v>
          </cell>
          <cell r="R15" t="str">
            <v>延米</v>
          </cell>
          <cell r="S15" t="str">
            <v>—</v>
          </cell>
          <cell r="T15" t="str">
            <v>织物</v>
          </cell>
          <cell r="U15" t="str">
            <v>N</v>
          </cell>
          <cell r="V15" t="str">
            <v>N</v>
          </cell>
          <cell r="W15" t="str">
            <v>裁剪</v>
          </cell>
          <cell r="X15" t="str">
            <v>—</v>
          </cell>
          <cell r="Y15" t="str">
            <v>—</v>
          </cell>
          <cell r="Z15" t="str">
            <v>—</v>
          </cell>
          <cell r="AA15" t="str">
            <v>—</v>
          </cell>
          <cell r="AB15" t="str">
            <v>—</v>
          </cell>
          <cell r="AC15" t="str">
            <v>天津鹏升 王欢 18331163443</v>
          </cell>
          <cell r="AD15" t="str">
            <v>AM036
(10mm 蓝）</v>
          </cell>
        </row>
        <row r="15">
          <cell r="AG15">
            <v>0.05</v>
          </cell>
          <cell r="AH15">
            <v>0.234</v>
          </cell>
          <cell r="AI15">
            <v>0.05</v>
          </cell>
          <cell r="AJ15">
            <v>0.05</v>
          </cell>
          <cell r="AK15">
            <v>0.234</v>
          </cell>
          <cell r="AL15">
            <v>0.165</v>
          </cell>
          <cell r="AM15">
            <v>39.7487</v>
          </cell>
        </row>
        <row r="16">
          <cell r="H16" t="str">
            <v>TSY0010936</v>
          </cell>
          <cell r="I16" t="str">
            <v>PVC辅料1</v>
          </cell>
          <cell r="J16" t="str">
            <v>—</v>
          </cell>
          <cell r="K16" t="str">
            <v>辅料</v>
          </cell>
          <cell r="L16" t="str">
            <v>—</v>
          </cell>
          <cell r="M16" t="str">
            <v>N*1.4m*3mm</v>
          </cell>
          <cell r="N16" t="str">
            <v>PVC</v>
          </cell>
          <cell r="O16" t="str">
            <v>—</v>
          </cell>
          <cell r="P16" t="str">
            <v>5</v>
          </cell>
          <cell r="Q16" t="str">
            <v>A</v>
          </cell>
          <cell r="R16" t="str">
            <v>延米</v>
          </cell>
          <cell r="S16" t="str">
            <v>—</v>
          </cell>
          <cell r="T16" t="str">
            <v>织物</v>
          </cell>
          <cell r="U16" t="str">
            <v>N</v>
          </cell>
          <cell r="V16" t="str">
            <v>N</v>
          </cell>
          <cell r="W16" t="str">
            <v>裁剪</v>
          </cell>
          <cell r="X16" t="str">
            <v>—</v>
          </cell>
          <cell r="Y16" t="str">
            <v>—</v>
          </cell>
          <cell r="Z16" t="str">
            <v>—</v>
          </cell>
          <cell r="AA16" t="str">
            <v>—</v>
          </cell>
          <cell r="AB16" t="str">
            <v>—</v>
          </cell>
          <cell r="AC16" t="str">
            <v>天津鹏升 王欢 18331163443</v>
          </cell>
          <cell r="AD16" t="str">
            <v>AM038
（3mm 蓝）</v>
          </cell>
          <cell r="AE16">
            <v>1.037</v>
          </cell>
          <cell r="AF16">
            <v>0.284</v>
          </cell>
          <cell r="AG16">
            <v>1.037</v>
          </cell>
          <cell r="AH16">
            <v>0.284</v>
          </cell>
          <cell r="AI16">
            <v>1.037</v>
          </cell>
          <cell r="AJ16">
            <v>1.037</v>
          </cell>
          <cell r="AK16">
            <v>0.284</v>
          </cell>
          <cell r="AL16">
            <v>0.233</v>
          </cell>
          <cell r="AM16">
            <v>31.3805</v>
          </cell>
        </row>
        <row r="17">
          <cell r="H17" t="str">
            <v>TSY0010929</v>
          </cell>
          <cell r="I17" t="str">
            <v>PVC辅料</v>
          </cell>
          <cell r="J17" t="str">
            <v>—</v>
          </cell>
          <cell r="K17" t="str">
            <v>辅料</v>
          </cell>
          <cell r="L17" t="str">
            <v>—</v>
          </cell>
          <cell r="M17" t="str">
            <v>N*1.4m*3mm</v>
          </cell>
          <cell r="N17" t="str">
            <v>PVC</v>
          </cell>
          <cell r="O17" t="str">
            <v>—</v>
          </cell>
          <cell r="P17" t="str">
            <v>5</v>
          </cell>
          <cell r="Q17" t="str">
            <v>A</v>
          </cell>
          <cell r="R17" t="str">
            <v>延米</v>
          </cell>
          <cell r="S17" t="str">
            <v>—</v>
          </cell>
          <cell r="T17" t="str">
            <v>织物</v>
          </cell>
          <cell r="U17" t="str">
            <v>N</v>
          </cell>
          <cell r="V17" t="str">
            <v>N</v>
          </cell>
          <cell r="W17" t="str">
            <v>裁剪</v>
          </cell>
          <cell r="X17" t="str">
            <v>—</v>
          </cell>
          <cell r="Y17" t="str">
            <v>—</v>
          </cell>
          <cell r="Z17" t="str">
            <v>—</v>
          </cell>
          <cell r="AA17" t="str">
            <v>—</v>
          </cell>
          <cell r="AB17" t="str">
            <v>—</v>
          </cell>
          <cell r="AC17" t="str">
            <v>天津鹏升 王欢 18331163443</v>
          </cell>
          <cell r="AD17" t="str">
            <v>AM033
（3mm 灰）</v>
          </cell>
          <cell r="AE17">
            <v>0.26</v>
          </cell>
        </row>
        <row r="17">
          <cell r="AG17">
            <v>0.26</v>
          </cell>
        </row>
        <row r="17">
          <cell r="AI17">
            <v>0.26</v>
          </cell>
          <cell r="AJ17">
            <v>0.26</v>
          </cell>
        </row>
        <row r="17">
          <cell r="AM17">
            <v>31.3805</v>
          </cell>
        </row>
        <row r="18">
          <cell r="H18" t="str">
            <v>TSY0010977</v>
          </cell>
          <cell r="I18" t="str">
            <v>织物辅料</v>
          </cell>
        </row>
        <row r="18">
          <cell r="K18" t="str">
            <v>织物辅料</v>
          </cell>
          <cell r="L18" t="str">
            <v>—</v>
          </cell>
          <cell r="M18" t="str">
            <v>N*1.4m*4mm</v>
          </cell>
          <cell r="N18" t="str">
            <v>机织布</v>
          </cell>
          <cell r="O18" t="str">
            <v>—</v>
          </cell>
          <cell r="P18" t="str">
            <v>6</v>
          </cell>
          <cell r="Q18" t="str">
            <v>A</v>
          </cell>
          <cell r="R18" t="str">
            <v>延米</v>
          </cell>
          <cell r="S18" t="str">
            <v>—</v>
          </cell>
          <cell r="T18" t="str">
            <v>织物</v>
          </cell>
          <cell r="U18" t="str">
            <v>N</v>
          </cell>
          <cell r="V18" t="str">
            <v>N</v>
          </cell>
          <cell r="W18" t="str">
            <v>裁剪</v>
          </cell>
          <cell r="X18" t="str">
            <v>—</v>
          </cell>
          <cell r="Y18" t="str">
            <v>—</v>
          </cell>
          <cell r="Z18" t="str">
            <v>—</v>
          </cell>
          <cell r="AA18" t="str">
            <v>—</v>
          </cell>
          <cell r="AB18" t="str">
            <v>—</v>
          </cell>
        </row>
        <row r="18">
          <cell r="AE18">
            <v>0.105</v>
          </cell>
          <cell r="AF18">
            <v>0.028</v>
          </cell>
          <cell r="AG18">
            <v>0.105</v>
          </cell>
          <cell r="AH18">
            <v>0.028</v>
          </cell>
          <cell r="AI18">
            <v>0.105</v>
          </cell>
          <cell r="AJ18">
            <v>0.105</v>
          </cell>
          <cell r="AK18">
            <v>0.028</v>
          </cell>
          <cell r="AL18">
            <v>0.096</v>
          </cell>
          <cell r="AM18">
            <v>24.37</v>
          </cell>
        </row>
        <row r="19">
          <cell r="H19" t="str">
            <v>TSY0000426</v>
          </cell>
          <cell r="I19" t="str">
            <v>毛毡</v>
          </cell>
          <cell r="J19" t="str">
            <v>—</v>
          </cell>
          <cell r="K19" t="str">
            <v>毛毡</v>
          </cell>
          <cell r="L19" t="str">
            <v>—</v>
          </cell>
          <cell r="M19" t="str">
            <v>N*1.5m*1.5mm</v>
          </cell>
          <cell r="N19" t="str">
            <v>纤维</v>
          </cell>
          <cell r="O19" t="str">
            <v>—</v>
          </cell>
          <cell r="P19" t="str">
            <v>—</v>
          </cell>
          <cell r="Q19" t="str">
            <v>B</v>
          </cell>
          <cell r="R19" t="str">
            <v>延米</v>
          </cell>
        </row>
        <row r="19">
          <cell r="T19" t="str">
            <v>毛毡</v>
          </cell>
          <cell r="U19" t="str">
            <v>Y</v>
          </cell>
          <cell r="V19" t="str">
            <v>N</v>
          </cell>
          <cell r="W19" t="str">
            <v>裁剪</v>
          </cell>
        </row>
        <row r="19">
          <cell r="AA19" t="str">
            <v>—</v>
          </cell>
          <cell r="AB19" t="str">
            <v>—</v>
          </cell>
          <cell r="AC19" t="str">
            <v>路航汽车饰品有限公司 茹辉13176765606</v>
          </cell>
        </row>
        <row r="19">
          <cell r="AE19">
            <v>0.063</v>
          </cell>
          <cell r="AF19">
            <v>0.033</v>
          </cell>
          <cell r="AG19">
            <v>0.063</v>
          </cell>
          <cell r="AH19">
            <v>0.033</v>
          </cell>
          <cell r="AI19">
            <v>0.063</v>
          </cell>
          <cell r="AJ19">
            <v>0.063</v>
          </cell>
          <cell r="AK19">
            <v>0.033</v>
          </cell>
          <cell r="AL19">
            <v>0.05</v>
          </cell>
          <cell r="AM19">
            <v>9.14</v>
          </cell>
        </row>
        <row r="20">
          <cell r="H20" t="str">
            <v>TSY0010983</v>
          </cell>
          <cell r="I20" t="str">
            <v>烫印logo</v>
          </cell>
        </row>
        <row r="20">
          <cell r="K20" t="str">
            <v>烫印logo</v>
          </cell>
          <cell r="L20" t="str">
            <v>—</v>
          </cell>
        </row>
        <row r="20">
          <cell r="N20" t="str">
            <v>PVC </v>
          </cell>
          <cell r="O20" t="str">
            <v>—</v>
          </cell>
          <cell r="P20" t="str">
            <v>—</v>
          </cell>
          <cell r="Q20" t="str">
            <v>B</v>
          </cell>
          <cell r="R20" t="str">
            <v>片</v>
          </cell>
        </row>
        <row r="20">
          <cell r="T20" t="str">
            <v>PVC</v>
          </cell>
          <cell r="U20" t="str">
            <v>Y</v>
          </cell>
          <cell r="V20" t="str">
            <v>N</v>
          </cell>
          <cell r="W20" t="str">
            <v>裁剪</v>
          </cell>
        </row>
        <row r="20">
          <cell r="AA20" t="str">
            <v>—</v>
          </cell>
          <cell r="AB20" t="str">
            <v>—</v>
          </cell>
          <cell r="AC20" t="str">
            <v>山东金达</v>
          </cell>
        </row>
        <row r="20">
          <cell r="AE20">
            <v>1</v>
          </cell>
        </row>
        <row r="20">
          <cell r="AG20">
            <v>1</v>
          </cell>
        </row>
        <row r="20">
          <cell r="AI20">
            <v>1</v>
          </cell>
          <cell r="AJ20">
            <v>1</v>
          </cell>
        </row>
        <row r="20">
          <cell r="AM20">
            <v>2.5</v>
          </cell>
        </row>
        <row r="21">
          <cell r="H21" t="str">
            <v>TSY0010986</v>
          </cell>
          <cell r="I21" t="str">
            <v>10mm舒适棉</v>
          </cell>
        </row>
        <row r="21">
          <cell r="K21" t="str">
            <v>舒适棉</v>
          </cell>
          <cell r="L21" t="str">
            <v>—</v>
          </cell>
          <cell r="M21" t="str">
            <v>N*1.20mm*10mm</v>
          </cell>
          <cell r="N21" t="str">
            <v>纤维</v>
          </cell>
          <cell r="O21" t="str">
            <v>—</v>
          </cell>
          <cell r="P21" t="str">
            <v>—</v>
          </cell>
          <cell r="Q21" t="str">
            <v>B</v>
          </cell>
          <cell r="R21" t="str">
            <v>延米</v>
          </cell>
        </row>
        <row r="21">
          <cell r="T21" t="str">
            <v>纤维</v>
          </cell>
          <cell r="U21" t="str">
            <v>Y</v>
          </cell>
          <cell r="V21" t="str">
            <v>N</v>
          </cell>
          <cell r="W21" t="str">
            <v>裁剪</v>
          </cell>
        </row>
        <row r="21">
          <cell r="AA21" t="str">
            <v>—</v>
          </cell>
          <cell r="AB21" t="str">
            <v>—</v>
          </cell>
          <cell r="AC21" t="str">
            <v>廊坊静江
张慧春
15630661387</v>
          </cell>
        </row>
        <row r="21">
          <cell r="AE21">
            <v>0.181</v>
          </cell>
          <cell r="AF21">
            <v>0.198</v>
          </cell>
          <cell r="AG21">
            <v>0.181</v>
          </cell>
          <cell r="AH21">
            <v>0.198</v>
          </cell>
        </row>
        <row r="21">
          <cell r="AM21">
            <v>48</v>
          </cell>
        </row>
        <row r="22">
          <cell r="H22" t="str">
            <v>TSY0010050</v>
          </cell>
          <cell r="I22" t="str">
            <v>毛巾条</v>
          </cell>
          <cell r="J22" t="str">
            <v>—</v>
          </cell>
          <cell r="K22" t="str">
            <v>宽38mm</v>
          </cell>
          <cell r="L22" t="str">
            <v>A</v>
          </cell>
          <cell r="M22" t="str">
            <v>宽38mm</v>
          </cell>
          <cell r="N22" t="str">
            <v>化纤</v>
          </cell>
          <cell r="O22" t="str">
            <v>—</v>
          </cell>
          <cell r="P22" t="str">
            <v>—</v>
          </cell>
          <cell r="Q22" t="str">
            <v>B</v>
          </cell>
          <cell r="R22" t="str">
            <v>米</v>
          </cell>
          <cell r="S22" t="str">
            <v>—</v>
          </cell>
          <cell r="T22" t="str">
            <v>毛巾条</v>
          </cell>
          <cell r="U22" t="str">
            <v>Y</v>
          </cell>
          <cell r="V22" t="str">
            <v>N</v>
          </cell>
          <cell r="W22" t="str">
            <v>—</v>
          </cell>
          <cell r="X22" t="str">
            <v>—</v>
          </cell>
          <cell r="Y22" t="str">
            <v>—</v>
          </cell>
          <cell r="Z22" t="str">
            <v>—</v>
          </cell>
          <cell r="AA22" t="str">
            <v>—</v>
          </cell>
          <cell r="AB22" t="str">
            <v>—</v>
          </cell>
          <cell r="AC22" t="str">
            <v>上海绽奇工贸 王兴龙 18621598588</v>
          </cell>
        </row>
        <row r="22">
          <cell r="AE22">
            <v>3.5</v>
          </cell>
          <cell r="AF22">
            <v>0.9</v>
          </cell>
          <cell r="AG22">
            <v>3.5</v>
          </cell>
          <cell r="AH22">
            <v>1.1</v>
          </cell>
          <cell r="AI22">
            <v>3.5</v>
          </cell>
          <cell r="AJ22">
            <v>3.5</v>
          </cell>
          <cell r="AK22">
            <v>1.1</v>
          </cell>
          <cell r="AL22">
            <v>1.1</v>
          </cell>
          <cell r="AM22">
            <v>0.927</v>
          </cell>
        </row>
        <row r="23">
          <cell r="H23" t="str">
            <v>TSY0011083</v>
          </cell>
          <cell r="I23" t="str">
            <v>吊紧带</v>
          </cell>
        </row>
        <row r="23">
          <cell r="K23" t="str">
            <v>510mm*27mm吊紧带</v>
          </cell>
          <cell r="L23" t="str">
            <v>A</v>
          </cell>
          <cell r="M23" t="str">
            <v>500mm*27mm*N</v>
          </cell>
          <cell r="N23" t="str">
            <v>PP+无纺布</v>
          </cell>
          <cell r="O23" t="str">
            <v>—</v>
          </cell>
          <cell r="P23" t="str">
            <v>—</v>
          </cell>
          <cell r="Q23" t="str">
            <v>B</v>
          </cell>
          <cell r="R23" t="str">
            <v>件</v>
          </cell>
          <cell r="S23" t="str">
            <v>—</v>
          </cell>
          <cell r="T23" t="str">
            <v>吊紧带</v>
          </cell>
          <cell r="U23" t="str">
            <v>N</v>
          </cell>
          <cell r="V23" t="str">
            <v>N</v>
          </cell>
          <cell r="W23" t="str">
            <v>—</v>
          </cell>
        </row>
        <row r="23">
          <cell r="AC23" t="str">
            <v>上海绽奇
王兴龙
18621598588</v>
          </cell>
          <cell r="AD23" t="str">
            <v>—</v>
          </cell>
          <cell r="AE23">
            <v>2</v>
          </cell>
        </row>
        <row r="23">
          <cell r="AG23">
            <v>2</v>
          </cell>
        </row>
        <row r="23">
          <cell r="AI23">
            <v>2</v>
          </cell>
          <cell r="AJ23">
            <v>2</v>
          </cell>
        </row>
        <row r="23">
          <cell r="AM23">
            <v>0.42024</v>
          </cell>
        </row>
        <row r="24">
          <cell r="H24" t="str">
            <v>TSY0011084</v>
          </cell>
          <cell r="I24" t="str">
            <v>吊紧带</v>
          </cell>
        </row>
        <row r="24">
          <cell r="K24" t="str">
            <v>300mm*27mm吊紧带</v>
          </cell>
          <cell r="L24" t="str">
            <v>A</v>
          </cell>
          <cell r="M24" t="str">
            <v>290mm*27mm*N</v>
          </cell>
          <cell r="N24" t="str">
            <v>PP+无纺布</v>
          </cell>
          <cell r="O24" t="str">
            <v>—</v>
          </cell>
          <cell r="P24" t="str">
            <v>—</v>
          </cell>
          <cell r="Q24" t="str">
            <v>B</v>
          </cell>
          <cell r="R24" t="str">
            <v>件</v>
          </cell>
          <cell r="S24" t="str">
            <v>—</v>
          </cell>
          <cell r="T24" t="str">
            <v>吊紧带</v>
          </cell>
          <cell r="U24" t="str">
            <v>N</v>
          </cell>
          <cell r="V24" t="str">
            <v>N</v>
          </cell>
          <cell r="W24" t="str">
            <v>—</v>
          </cell>
        </row>
        <row r="24">
          <cell r="AC24" t="str">
            <v>上海绽奇
王兴龙
18621598588</v>
          </cell>
          <cell r="AD24" t="str">
            <v>—</v>
          </cell>
          <cell r="AE24">
            <v>2</v>
          </cell>
        </row>
        <row r="24">
          <cell r="AG24">
            <v>2</v>
          </cell>
        </row>
        <row r="24">
          <cell r="AI24">
            <v>2</v>
          </cell>
          <cell r="AJ24">
            <v>2</v>
          </cell>
        </row>
        <row r="24">
          <cell r="AM24">
            <v>0.2472</v>
          </cell>
        </row>
        <row r="25">
          <cell r="H25" t="str">
            <v>TSY0011044</v>
          </cell>
          <cell r="I25" t="str">
            <v>PP板</v>
          </cell>
        </row>
        <row r="25">
          <cell r="K25" t="str">
            <v>90mm*40mm</v>
          </cell>
        </row>
        <row r="25">
          <cell r="M25" t="str">
            <v>90mm*40mm</v>
          </cell>
          <cell r="N25" t="str">
            <v>PP</v>
          </cell>
          <cell r="O25" t="str">
            <v>—</v>
          </cell>
          <cell r="P25" t="str">
            <v>—</v>
          </cell>
          <cell r="Q25" t="str">
            <v>B</v>
          </cell>
          <cell r="R25" t="str">
            <v>片</v>
          </cell>
        </row>
        <row r="25">
          <cell r="T25" t="str">
            <v>PP板</v>
          </cell>
          <cell r="U25" t="str">
            <v>Y</v>
          </cell>
          <cell r="V25" t="str">
            <v>N</v>
          </cell>
          <cell r="W25" t="str">
            <v>—</v>
          </cell>
          <cell r="X25" t="str">
            <v>—</v>
          </cell>
          <cell r="Y25" t="str">
            <v>—</v>
          </cell>
          <cell r="Z25" t="str">
            <v>—</v>
          </cell>
          <cell r="AA25" t="str">
            <v>—</v>
          </cell>
          <cell r="AB25" t="str">
            <v>—</v>
          </cell>
          <cell r="AC25" t="str">
            <v>上海绽奇工贸 王兴龙 18621598588</v>
          </cell>
        </row>
        <row r="25">
          <cell r="AJ25">
            <v>2</v>
          </cell>
        </row>
        <row r="25">
          <cell r="AM25">
            <v>0.412</v>
          </cell>
        </row>
        <row r="26">
          <cell r="H26" t="str">
            <v>TSY0011040</v>
          </cell>
          <cell r="I26" t="str">
            <v>勾条</v>
          </cell>
          <cell r="J26" t="str">
            <v>—</v>
          </cell>
          <cell r="K26" t="str">
            <v>130mm型条</v>
          </cell>
          <cell r="L26" t="str">
            <v>—</v>
          </cell>
          <cell r="M26" t="str">
            <v>130mm</v>
          </cell>
          <cell r="N26" t="str">
            <v>共聚PP</v>
          </cell>
          <cell r="O26" t="str">
            <v>—</v>
          </cell>
          <cell r="P26" t="str">
            <v>—</v>
          </cell>
          <cell r="Q26" t="str">
            <v>B</v>
          </cell>
          <cell r="R26" t="str">
            <v>根</v>
          </cell>
          <cell r="S26" t="str">
            <v>—</v>
          </cell>
          <cell r="T26" t="str">
            <v>型条</v>
          </cell>
          <cell r="U26" t="str">
            <v>Y</v>
          </cell>
          <cell r="V26" t="str">
            <v>N</v>
          </cell>
          <cell r="W26" t="str">
            <v>—</v>
          </cell>
          <cell r="X26" t="str">
            <v>—</v>
          </cell>
          <cell r="Y26" t="str">
            <v>—</v>
          </cell>
          <cell r="Z26" t="str">
            <v>—</v>
          </cell>
          <cell r="AA26" t="str">
            <v>—</v>
          </cell>
          <cell r="AB26" t="str">
            <v>—</v>
          </cell>
          <cell r="AC26" t="str">
            <v>上海绽奇工贸
王兴龙
18621598588</v>
          </cell>
          <cell r="AD26" t="str">
            <v>JYG38-2</v>
          </cell>
          <cell r="AE26">
            <v>1</v>
          </cell>
        </row>
        <row r="26">
          <cell r="AG26">
            <v>1</v>
          </cell>
        </row>
        <row r="26">
          <cell r="AI26">
            <v>1</v>
          </cell>
          <cell r="AJ26">
            <v>1</v>
          </cell>
        </row>
        <row r="26">
          <cell r="AM26">
            <v>0.181692</v>
          </cell>
        </row>
        <row r="27">
          <cell r="H27" t="str">
            <v>TSY0010984</v>
          </cell>
          <cell r="I27" t="str">
            <v>勾条</v>
          </cell>
          <cell r="J27" t="str">
            <v>—</v>
          </cell>
          <cell r="K27" t="str">
            <v>180mm型条</v>
          </cell>
          <cell r="L27" t="str">
            <v>—</v>
          </cell>
          <cell r="M27" t="str">
            <v>180mm</v>
          </cell>
          <cell r="N27" t="str">
            <v>共聚PP</v>
          </cell>
          <cell r="O27" t="str">
            <v>—</v>
          </cell>
          <cell r="P27" t="str">
            <v>—</v>
          </cell>
          <cell r="Q27" t="str">
            <v>B</v>
          </cell>
          <cell r="R27" t="str">
            <v>根</v>
          </cell>
          <cell r="S27" t="str">
            <v>—</v>
          </cell>
          <cell r="T27" t="str">
            <v>型条</v>
          </cell>
          <cell r="U27" t="str">
            <v>Y</v>
          </cell>
          <cell r="V27" t="str">
            <v>N</v>
          </cell>
          <cell r="W27" t="str">
            <v>—</v>
          </cell>
          <cell r="X27" t="str">
            <v>—</v>
          </cell>
          <cell r="Y27" t="str">
            <v>—</v>
          </cell>
          <cell r="Z27" t="str">
            <v>—</v>
          </cell>
          <cell r="AA27" t="str">
            <v>—</v>
          </cell>
          <cell r="AB27" t="str">
            <v>—</v>
          </cell>
          <cell r="AC27" t="str">
            <v>上海绽奇工贸
王兴龙
18621598588</v>
          </cell>
          <cell r="AD27" t="str">
            <v>JYG38-2</v>
          </cell>
          <cell r="AE27">
            <v>1</v>
          </cell>
        </row>
        <row r="27">
          <cell r="AG27">
            <v>1</v>
          </cell>
        </row>
        <row r="27">
          <cell r="AI27">
            <v>1</v>
          </cell>
        </row>
        <row r="27">
          <cell r="AM27">
            <v>0.272538</v>
          </cell>
        </row>
        <row r="28">
          <cell r="H28" t="str">
            <v>TSY0010985</v>
          </cell>
          <cell r="I28" t="str">
            <v>勾条</v>
          </cell>
          <cell r="J28" t="str">
            <v>—</v>
          </cell>
          <cell r="K28" t="str">
            <v>70mm型条</v>
          </cell>
          <cell r="L28" t="str">
            <v>—</v>
          </cell>
          <cell r="M28" t="str">
            <v>70mm</v>
          </cell>
          <cell r="N28" t="str">
            <v>共聚PP</v>
          </cell>
          <cell r="O28" t="str">
            <v>—</v>
          </cell>
          <cell r="P28" t="str">
            <v>—</v>
          </cell>
          <cell r="Q28" t="str">
            <v>B</v>
          </cell>
          <cell r="R28" t="str">
            <v>根</v>
          </cell>
          <cell r="S28" t="str">
            <v>—</v>
          </cell>
          <cell r="T28" t="str">
            <v>型条</v>
          </cell>
          <cell r="U28" t="str">
            <v>Y</v>
          </cell>
          <cell r="V28" t="str">
            <v>N</v>
          </cell>
          <cell r="W28" t="str">
            <v>—</v>
          </cell>
          <cell r="X28" t="str">
            <v>—</v>
          </cell>
          <cell r="Y28" t="str">
            <v>—</v>
          </cell>
          <cell r="Z28" t="str">
            <v>—</v>
          </cell>
          <cell r="AA28" t="str">
            <v>—</v>
          </cell>
          <cell r="AB28" t="str">
            <v>—</v>
          </cell>
          <cell r="AC28" t="str">
            <v>上海绽奇工贸
王兴龙
18621598588</v>
          </cell>
          <cell r="AD28" t="str">
            <v>JYG38-2</v>
          </cell>
          <cell r="AE28">
            <v>1</v>
          </cell>
        </row>
        <row r="28">
          <cell r="AG28">
            <v>1</v>
          </cell>
        </row>
        <row r="28">
          <cell r="AI28">
            <v>1</v>
          </cell>
        </row>
        <row r="28">
          <cell r="AM28">
            <v>0.105987</v>
          </cell>
        </row>
        <row r="29">
          <cell r="H29" t="str">
            <v>TSY0010931</v>
          </cell>
          <cell r="I29" t="str">
            <v>勾条</v>
          </cell>
          <cell r="J29" t="str">
            <v>—</v>
          </cell>
          <cell r="K29" t="str">
            <v>50mm型条</v>
          </cell>
          <cell r="L29" t="str">
            <v>—</v>
          </cell>
          <cell r="M29" t="str">
            <v>50mm</v>
          </cell>
          <cell r="N29" t="str">
            <v>共聚PP</v>
          </cell>
          <cell r="O29" t="str">
            <v>—</v>
          </cell>
          <cell r="P29" t="str">
            <v>—</v>
          </cell>
          <cell r="Q29" t="str">
            <v>B</v>
          </cell>
          <cell r="R29" t="str">
            <v>根</v>
          </cell>
          <cell r="S29" t="str">
            <v>—</v>
          </cell>
          <cell r="T29" t="str">
            <v>型条</v>
          </cell>
          <cell r="U29" t="str">
            <v>Y</v>
          </cell>
          <cell r="V29" t="str">
            <v>N</v>
          </cell>
          <cell r="W29" t="str">
            <v>—</v>
          </cell>
          <cell r="X29" t="str">
            <v>—</v>
          </cell>
          <cell r="Y29" t="str">
            <v>—</v>
          </cell>
          <cell r="Z29" t="str">
            <v>—</v>
          </cell>
          <cell r="AA29" t="str">
            <v>—</v>
          </cell>
          <cell r="AB29" t="str">
            <v>—</v>
          </cell>
          <cell r="AC29" t="str">
            <v>上海绽奇工贸
王兴龙
18621598588</v>
          </cell>
          <cell r="AD29" t="str">
            <v>JYG38-2</v>
          </cell>
          <cell r="AE29">
            <v>1</v>
          </cell>
        </row>
        <row r="29">
          <cell r="AG29">
            <v>1</v>
          </cell>
        </row>
        <row r="29">
          <cell r="AI29">
            <v>1</v>
          </cell>
        </row>
        <row r="29">
          <cell r="AM29">
            <v>0.075705</v>
          </cell>
        </row>
        <row r="30">
          <cell r="H30" t="str">
            <v>TSY0010987</v>
          </cell>
          <cell r="I30" t="str">
            <v>勾条</v>
          </cell>
          <cell r="J30" t="str">
            <v>—</v>
          </cell>
          <cell r="K30" t="str">
            <v>250mm型条</v>
          </cell>
          <cell r="L30" t="str">
            <v>—</v>
          </cell>
          <cell r="M30" t="str">
            <v>250mm</v>
          </cell>
          <cell r="N30" t="str">
            <v>共聚PP</v>
          </cell>
          <cell r="O30" t="str">
            <v>—</v>
          </cell>
          <cell r="P30" t="str">
            <v>—</v>
          </cell>
          <cell r="Q30" t="str">
            <v>B</v>
          </cell>
          <cell r="R30" t="str">
            <v>根</v>
          </cell>
          <cell r="S30" t="str">
            <v>—</v>
          </cell>
          <cell r="T30" t="str">
            <v>型条</v>
          </cell>
          <cell r="U30" t="str">
            <v>Y</v>
          </cell>
          <cell r="V30" t="str">
            <v>N</v>
          </cell>
          <cell r="W30" t="str">
            <v>—</v>
          </cell>
          <cell r="X30" t="str">
            <v>—</v>
          </cell>
          <cell r="Y30" t="str">
            <v>—</v>
          </cell>
          <cell r="Z30" t="str">
            <v>—</v>
          </cell>
          <cell r="AA30" t="str">
            <v>—</v>
          </cell>
          <cell r="AB30" t="str">
            <v>—</v>
          </cell>
          <cell r="AC30" t="str">
            <v>上海绽奇工贸
王兴龙
18621598588</v>
          </cell>
          <cell r="AD30" t="str">
            <v>JYG38-2</v>
          </cell>
        </row>
        <row r="30">
          <cell r="AJ30">
            <v>1</v>
          </cell>
        </row>
        <row r="30">
          <cell r="AM30">
            <v>0.378525</v>
          </cell>
        </row>
        <row r="31">
          <cell r="H31" t="str">
            <v>TSY0011077</v>
          </cell>
          <cell r="I31" t="str">
            <v>型条</v>
          </cell>
        </row>
        <row r="31">
          <cell r="K31" t="str">
            <v>箭型条</v>
          </cell>
          <cell r="L31" t="str">
            <v>—</v>
          </cell>
          <cell r="M31" t="str">
            <v>型条340mm  </v>
          </cell>
          <cell r="N31" t="str">
            <v>共聚PP</v>
          </cell>
          <cell r="O31" t="str">
            <v>—</v>
          </cell>
          <cell r="P31" t="str">
            <v>—</v>
          </cell>
          <cell r="Q31" t="str">
            <v>B</v>
          </cell>
          <cell r="R31" t="str">
            <v>根</v>
          </cell>
          <cell r="S31" t="str">
            <v>—</v>
          </cell>
          <cell r="T31" t="str">
            <v>型条</v>
          </cell>
          <cell r="U31" t="str">
            <v>Y</v>
          </cell>
          <cell r="V31" t="str">
            <v>N</v>
          </cell>
          <cell r="W31" t="str">
            <v>—</v>
          </cell>
          <cell r="X31" t="str">
            <v>—</v>
          </cell>
          <cell r="Y31" t="str">
            <v>—</v>
          </cell>
          <cell r="Z31" t="str">
            <v>—</v>
          </cell>
          <cell r="AA31" t="str">
            <v>—</v>
          </cell>
          <cell r="AB31" t="str">
            <v>—</v>
          </cell>
          <cell r="AC31" t="str">
            <v>上海绽奇工贸 王兴龙 18621598588</v>
          </cell>
          <cell r="AD31" t="str">
            <v>（JX-01）</v>
          </cell>
        </row>
        <row r="31">
          <cell r="AF31">
            <v>1</v>
          </cell>
        </row>
        <row r="31">
          <cell r="AH31">
            <v>1</v>
          </cell>
        </row>
        <row r="31">
          <cell r="AK31">
            <v>1</v>
          </cell>
        </row>
        <row r="31">
          <cell r="AM31">
            <v>0.285619</v>
          </cell>
        </row>
        <row r="32">
          <cell r="H32" t="str">
            <v>TSY0010190</v>
          </cell>
          <cell r="I32" t="str">
            <v>型条</v>
          </cell>
        </row>
        <row r="32">
          <cell r="K32" t="str">
            <v>箭型条</v>
          </cell>
          <cell r="L32" t="str">
            <v>—</v>
          </cell>
          <cell r="M32" t="str">
            <v>型条410mm  </v>
          </cell>
          <cell r="N32" t="str">
            <v>共聚PP</v>
          </cell>
          <cell r="O32" t="str">
            <v>—</v>
          </cell>
          <cell r="P32" t="str">
            <v>—</v>
          </cell>
          <cell r="Q32" t="str">
            <v>B</v>
          </cell>
          <cell r="R32" t="str">
            <v>根</v>
          </cell>
          <cell r="S32" t="str">
            <v>—</v>
          </cell>
          <cell r="T32" t="str">
            <v>型条</v>
          </cell>
          <cell r="U32" t="str">
            <v>Y</v>
          </cell>
          <cell r="V32" t="str">
            <v>N</v>
          </cell>
          <cell r="W32" t="str">
            <v>—</v>
          </cell>
          <cell r="X32" t="str">
            <v>—</v>
          </cell>
          <cell r="Y32" t="str">
            <v>—</v>
          </cell>
          <cell r="Z32" t="str">
            <v>—</v>
          </cell>
          <cell r="AA32" t="str">
            <v>—</v>
          </cell>
          <cell r="AB32" t="str">
            <v>—</v>
          </cell>
          <cell r="AC32" t="str">
            <v>上海绽奇工贸 王兴龙 18621598588</v>
          </cell>
        </row>
        <row r="32">
          <cell r="AF32">
            <v>2</v>
          </cell>
        </row>
        <row r="32">
          <cell r="AH32">
            <v>2</v>
          </cell>
        </row>
        <row r="32">
          <cell r="AK32">
            <v>2</v>
          </cell>
        </row>
        <row r="32">
          <cell r="AM32">
            <v>0.344432</v>
          </cell>
        </row>
        <row r="33">
          <cell r="H33" t="str">
            <v>TSY0010193</v>
          </cell>
          <cell r="I33" t="str">
            <v>型条</v>
          </cell>
          <cell r="J33" t="str">
            <v>—</v>
          </cell>
          <cell r="K33" t="str">
            <v>箭型条</v>
          </cell>
          <cell r="L33" t="str">
            <v>—</v>
          </cell>
          <cell r="M33" t="str">
            <v>型条290mm  </v>
          </cell>
          <cell r="N33" t="str">
            <v>共聚PP</v>
          </cell>
          <cell r="O33" t="str">
            <v>—</v>
          </cell>
          <cell r="P33" t="str">
            <v>—</v>
          </cell>
          <cell r="Q33" t="str">
            <v>B</v>
          </cell>
          <cell r="R33" t="str">
            <v>根</v>
          </cell>
          <cell r="S33" t="str">
            <v>—</v>
          </cell>
          <cell r="T33" t="str">
            <v>型条</v>
          </cell>
          <cell r="U33" t="str">
            <v>Y</v>
          </cell>
          <cell r="V33" t="str">
            <v>N</v>
          </cell>
          <cell r="W33" t="str">
            <v>—</v>
          </cell>
          <cell r="X33" t="str">
            <v>—</v>
          </cell>
          <cell r="Y33" t="str">
            <v>—</v>
          </cell>
          <cell r="Z33" t="str">
            <v>—</v>
          </cell>
          <cell r="AA33" t="str">
            <v>—</v>
          </cell>
          <cell r="AB33" t="str">
            <v>—</v>
          </cell>
          <cell r="AC33" t="str">
            <v>上海绽奇工贸 王兴龙 18621598588</v>
          </cell>
        </row>
        <row r="33">
          <cell r="AF33">
            <v>1</v>
          </cell>
        </row>
        <row r="33">
          <cell r="AH33">
            <v>1</v>
          </cell>
        </row>
        <row r="33">
          <cell r="AK33">
            <v>1</v>
          </cell>
        </row>
        <row r="33">
          <cell r="AM33">
            <v>0.243698</v>
          </cell>
        </row>
        <row r="34">
          <cell r="H34" t="str">
            <v>TSY0011075</v>
          </cell>
          <cell r="I34" t="str">
            <v>KT-16</v>
          </cell>
        </row>
        <row r="34">
          <cell r="K34" t="str">
            <v>260mm扣条</v>
          </cell>
          <cell r="L34" t="str">
            <v>—</v>
          </cell>
          <cell r="M34" t="str">
            <v>扣条 260mm</v>
          </cell>
          <cell r="N34" t="str">
            <v>共聚PP</v>
          </cell>
          <cell r="O34" t="str">
            <v>—</v>
          </cell>
          <cell r="P34" t="str">
            <v>—</v>
          </cell>
          <cell r="Q34" t="str">
            <v>B</v>
          </cell>
          <cell r="R34" t="str">
            <v>根</v>
          </cell>
          <cell r="S34" t="str">
            <v>—</v>
          </cell>
          <cell r="T34" t="str">
            <v>型条</v>
          </cell>
          <cell r="U34" t="str">
            <v>Y</v>
          </cell>
          <cell r="V34" t="str">
            <v>N</v>
          </cell>
          <cell r="W34" t="str">
            <v>—</v>
          </cell>
          <cell r="X34" t="str">
            <v>—</v>
          </cell>
          <cell r="Y34" t="str">
            <v>—</v>
          </cell>
          <cell r="Z34" t="str">
            <v>—</v>
          </cell>
          <cell r="AA34" t="str">
            <v>—</v>
          </cell>
          <cell r="AB34" t="str">
            <v>—</v>
          </cell>
          <cell r="AC34" t="str">
            <v>上海绽奇工贸 王兴龙 18621598588</v>
          </cell>
        </row>
        <row r="34">
          <cell r="AL34">
            <v>1</v>
          </cell>
          <cell r="AM34">
            <v>0.30488</v>
          </cell>
        </row>
        <row r="35">
          <cell r="H35" t="str">
            <v>TSY0011076</v>
          </cell>
          <cell r="I35" t="str">
            <v>KT-17</v>
          </cell>
        </row>
        <row r="35">
          <cell r="K35" t="str">
            <v>120mm扣条</v>
          </cell>
          <cell r="L35" t="str">
            <v>—</v>
          </cell>
          <cell r="M35" t="str">
            <v>扣条 120mm</v>
          </cell>
          <cell r="N35" t="str">
            <v>共聚PP</v>
          </cell>
          <cell r="O35" t="str">
            <v>—</v>
          </cell>
          <cell r="P35" t="str">
            <v>—</v>
          </cell>
          <cell r="Q35" t="str">
            <v>B</v>
          </cell>
          <cell r="R35" t="str">
            <v>根</v>
          </cell>
          <cell r="S35" t="str">
            <v>—</v>
          </cell>
          <cell r="T35" t="str">
            <v>型条</v>
          </cell>
          <cell r="U35" t="str">
            <v>Y</v>
          </cell>
          <cell r="V35" t="str">
            <v>N</v>
          </cell>
          <cell r="W35" t="str">
            <v>—</v>
          </cell>
          <cell r="X35" t="str">
            <v>—</v>
          </cell>
          <cell r="Y35" t="str">
            <v>—</v>
          </cell>
          <cell r="Z35" t="str">
            <v>—</v>
          </cell>
          <cell r="AA35" t="str">
            <v>—</v>
          </cell>
          <cell r="AB35" t="str">
            <v>—</v>
          </cell>
          <cell r="AC35" t="str">
            <v>上海绽奇工贸 王兴龙 18621598588</v>
          </cell>
        </row>
        <row r="35">
          <cell r="AL35">
            <v>2</v>
          </cell>
          <cell r="AM35">
            <v>0.272641</v>
          </cell>
        </row>
        <row r="36">
          <cell r="H36" t="str">
            <v>TSY0010980</v>
          </cell>
          <cell r="I36" t="str">
            <v>25mm宽松紧带</v>
          </cell>
        </row>
        <row r="36">
          <cell r="K36" t="str">
            <v>25mm宽松紧带</v>
          </cell>
          <cell r="L36" t="str">
            <v>—</v>
          </cell>
          <cell r="M36" t="str">
            <v>110mm长</v>
          </cell>
          <cell r="N36" t="str">
            <v>化纤</v>
          </cell>
          <cell r="O36" t="str">
            <v>—</v>
          </cell>
          <cell r="P36" t="str">
            <v>—</v>
          </cell>
          <cell r="Q36" t="str">
            <v>B</v>
          </cell>
          <cell r="R36" t="str">
            <v>根</v>
          </cell>
          <cell r="S36" t="str">
            <v>—</v>
          </cell>
          <cell r="T36" t="str">
            <v>型条</v>
          </cell>
          <cell r="U36" t="str">
            <v>Y</v>
          </cell>
          <cell r="V36" t="str">
            <v>N</v>
          </cell>
          <cell r="W36" t="str">
            <v>—</v>
          </cell>
          <cell r="X36" t="str">
            <v>—</v>
          </cell>
          <cell r="Y36" t="str">
            <v>—</v>
          </cell>
          <cell r="Z36" t="str">
            <v>—</v>
          </cell>
          <cell r="AA36" t="str">
            <v>—</v>
          </cell>
          <cell r="AB36" t="str">
            <v>—</v>
          </cell>
          <cell r="AC36" t="str">
            <v>上海绽奇工贸 王兴龙 18621598588</v>
          </cell>
        </row>
        <row r="36">
          <cell r="AJ36">
            <v>2</v>
          </cell>
        </row>
        <row r="36">
          <cell r="AM36">
            <v>0.3914</v>
          </cell>
        </row>
        <row r="37">
          <cell r="H37" t="str">
            <v>TSY0010981</v>
          </cell>
          <cell r="I37" t="str">
            <v>KT-17</v>
          </cell>
        </row>
        <row r="37">
          <cell r="K37" t="str">
            <v>25mm扣条</v>
          </cell>
          <cell r="L37" t="str">
            <v>—</v>
          </cell>
          <cell r="M37" t="str">
            <v>扣条 25mm</v>
          </cell>
          <cell r="N37" t="str">
            <v>共聚PP</v>
          </cell>
          <cell r="O37" t="str">
            <v>—</v>
          </cell>
          <cell r="P37" t="str">
            <v>—</v>
          </cell>
          <cell r="Q37" t="str">
            <v>B</v>
          </cell>
          <cell r="R37" t="str">
            <v>根</v>
          </cell>
          <cell r="S37" t="str">
            <v>—</v>
          </cell>
          <cell r="T37" t="str">
            <v>型条</v>
          </cell>
          <cell r="U37" t="str">
            <v>Y</v>
          </cell>
          <cell r="V37" t="str">
            <v>N</v>
          </cell>
          <cell r="W37" t="str">
            <v>—</v>
          </cell>
          <cell r="X37" t="str">
            <v>—</v>
          </cell>
          <cell r="Y37" t="str">
            <v>—</v>
          </cell>
          <cell r="Z37" t="str">
            <v>—</v>
          </cell>
          <cell r="AA37" t="str">
            <v>—</v>
          </cell>
          <cell r="AB37" t="str">
            <v>—</v>
          </cell>
          <cell r="AC37" t="str">
            <v>上海绽奇工贸 王兴龙 18621598588</v>
          </cell>
        </row>
        <row r="37">
          <cell r="AJ37">
            <v>2</v>
          </cell>
        </row>
        <row r="37">
          <cell r="AM37">
            <v>0.056753</v>
          </cell>
        </row>
        <row r="38">
          <cell r="H38" t="str">
            <v>TSY0010174</v>
          </cell>
          <cell r="I38" t="str">
            <v>拉链</v>
          </cell>
          <cell r="J38" t="str">
            <v>—</v>
          </cell>
          <cell r="K38" t="str">
            <v>1000mm黑色反穿拉链</v>
          </cell>
          <cell r="L38" t="str">
            <v>—</v>
          </cell>
          <cell r="M38" t="str">
            <v>5#
反穿</v>
          </cell>
          <cell r="N38" t="str">
            <v>尼龙+树脂</v>
          </cell>
          <cell r="O38" t="str">
            <v>—</v>
          </cell>
          <cell r="P38" t="str">
            <v>—</v>
          </cell>
          <cell r="Q38" t="str">
            <v>B</v>
          </cell>
          <cell r="R38" t="str">
            <v>根</v>
          </cell>
          <cell r="S38" t="str">
            <v>—</v>
          </cell>
          <cell r="T38" t="str">
            <v>拉链</v>
          </cell>
          <cell r="U38" t="str">
            <v>Y</v>
          </cell>
          <cell r="V38" t="str">
            <v>N</v>
          </cell>
          <cell r="W38" t="str">
            <v>—</v>
          </cell>
          <cell r="X38" t="str">
            <v>—</v>
          </cell>
          <cell r="Y38" t="str">
            <v>—</v>
          </cell>
          <cell r="Z38" t="str">
            <v>—</v>
          </cell>
          <cell r="AA38" t="str">
            <v>—</v>
          </cell>
          <cell r="AB38" t="str">
            <v>—</v>
          </cell>
          <cell r="AC38" t="str">
            <v>上海绽奇工贸 王兴龙 18621598588</v>
          </cell>
          <cell r="AD38" t="str">
            <v>—</v>
          </cell>
          <cell r="AE38">
            <v>1</v>
          </cell>
        </row>
        <row r="38">
          <cell r="AG38">
            <v>1</v>
          </cell>
        </row>
        <row r="38">
          <cell r="AI38">
            <v>1</v>
          </cell>
          <cell r="AJ38">
            <v>1</v>
          </cell>
        </row>
        <row r="38">
          <cell r="AM38">
            <v>1.4729</v>
          </cell>
        </row>
        <row r="39">
          <cell r="H39" t="str">
            <v>TSY0010264</v>
          </cell>
          <cell r="I39" t="str">
            <v>拉链</v>
          </cell>
          <cell r="J39" t="str">
            <v>—</v>
          </cell>
          <cell r="K39" t="str">
            <v>黑色反穿5#拉链500mm</v>
          </cell>
          <cell r="L39" t="str">
            <v>—</v>
          </cell>
          <cell r="M39" t="str">
            <v>5#拉链</v>
          </cell>
          <cell r="N39" t="str">
            <v>尼龙+树脂</v>
          </cell>
          <cell r="O39" t="str">
            <v>—</v>
          </cell>
          <cell r="P39" t="str">
            <v>—</v>
          </cell>
          <cell r="Q39" t="str">
            <v>B</v>
          </cell>
          <cell r="R39" t="str">
            <v>根</v>
          </cell>
          <cell r="S39" t="str">
            <v>—</v>
          </cell>
          <cell r="T39" t="str">
            <v>拉链</v>
          </cell>
          <cell r="U39" t="str">
            <v>Y</v>
          </cell>
          <cell r="V39" t="str">
            <v>N</v>
          </cell>
          <cell r="W39" t="str">
            <v>—</v>
          </cell>
          <cell r="X39" t="str">
            <v>—</v>
          </cell>
          <cell r="Y39" t="str">
            <v>—</v>
          </cell>
          <cell r="Z39" t="str">
            <v>—</v>
          </cell>
          <cell r="AA39" t="str">
            <v>—</v>
          </cell>
          <cell r="AB39" t="str">
            <v>—</v>
          </cell>
          <cell r="AC39" t="str">
            <v>上海绽奇工贸
王兴龙
18621598588</v>
          </cell>
          <cell r="AD39" t="str">
            <v>5#</v>
          </cell>
        </row>
        <row r="39">
          <cell r="AL39">
            <v>1</v>
          </cell>
          <cell r="AM39">
            <v>0.6798</v>
          </cell>
        </row>
        <row r="40">
          <cell r="H40" t="str">
            <v>TSY0000323</v>
          </cell>
          <cell r="I40" t="str">
            <v>黑色搭扣（软）</v>
          </cell>
        </row>
        <row r="40">
          <cell r="K40" t="str">
            <v>黑色    宽度为25mm</v>
          </cell>
          <cell r="L40" t="str">
            <v>—</v>
          </cell>
          <cell r="M40" t="str">
            <v>宽25mm</v>
          </cell>
          <cell r="N40" t="str">
            <v>化纤</v>
          </cell>
          <cell r="O40" t="str">
            <v>—</v>
          </cell>
          <cell r="P40" t="str">
            <v>—</v>
          </cell>
          <cell r="Q40" t="str">
            <v>C</v>
          </cell>
          <cell r="R40" t="str">
            <v>米</v>
          </cell>
        </row>
        <row r="40">
          <cell r="T40" t="str">
            <v>粘扣</v>
          </cell>
          <cell r="U40" t="str">
            <v>Y</v>
          </cell>
          <cell r="V40" t="str">
            <v>N</v>
          </cell>
          <cell r="W40" t="str">
            <v>—</v>
          </cell>
          <cell r="X40" t="str">
            <v>—</v>
          </cell>
          <cell r="Y40" t="str">
            <v>—</v>
          </cell>
          <cell r="Z40" t="str">
            <v>—</v>
          </cell>
          <cell r="AA40" t="str">
            <v>—</v>
          </cell>
          <cell r="AB40" t="str">
            <v>—</v>
          </cell>
          <cell r="AC40" t="str">
            <v>上海绽奇工贸
王兴龙
18621598588</v>
          </cell>
          <cell r="AD40" t="str">
            <v>—</v>
          </cell>
          <cell r="AE40">
            <v>0.31</v>
          </cell>
        </row>
        <row r="40">
          <cell r="AG40">
            <v>0.31</v>
          </cell>
        </row>
        <row r="40">
          <cell r="AI40">
            <v>0.31</v>
          </cell>
        </row>
        <row r="40">
          <cell r="AM40">
            <v>0.3605</v>
          </cell>
        </row>
        <row r="41">
          <cell r="H41" t="str">
            <v>TSY0000322</v>
          </cell>
          <cell r="I41" t="str">
            <v>黑色搭扣（硬）</v>
          </cell>
        </row>
        <row r="41">
          <cell r="K41" t="str">
            <v>黑色    宽度为25mm</v>
          </cell>
          <cell r="L41" t="str">
            <v>—</v>
          </cell>
          <cell r="M41" t="str">
            <v>宽25mm</v>
          </cell>
          <cell r="N41" t="str">
            <v>化纤</v>
          </cell>
          <cell r="O41" t="str">
            <v>—</v>
          </cell>
          <cell r="P41" t="str">
            <v>—</v>
          </cell>
          <cell r="Q41" t="str">
            <v>C</v>
          </cell>
          <cell r="R41" t="str">
            <v>米</v>
          </cell>
        </row>
        <row r="41">
          <cell r="T41" t="str">
            <v>粘扣</v>
          </cell>
          <cell r="U41" t="str">
            <v>Y</v>
          </cell>
          <cell r="V41" t="str">
            <v>N</v>
          </cell>
          <cell r="W41" t="str">
            <v>—</v>
          </cell>
          <cell r="X41" t="str">
            <v>—</v>
          </cell>
          <cell r="Y41" t="str">
            <v>—</v>
          </cell>
          <cell r="Z41" t="str">
            <v>—</v>
          </cell>
          <cell r="AA41" t="str">
            <v>—</v>
          </cell>
          <cell r="AB41" t="str">
            <v>—</v>
          </cell>
          <cell r="AC41" t="str">
            <v>上海绽奇工贸
王兴龙
18621598588</v>
          </cell>
          <cell r="AD41" t="str">
            <v>—</v>
          </cell>
        </row>
        <row r="41">
          <cell r="AF41">
            <v>0.35</v>
          </cell>
        </row>
        <row r="41">
          <cell r="AH41">
            <v>0.35</v>
          </cell>
        </row>
        <row r="41">
          <cell r="AK41">
            <v>0.35</v>
          </cell>
        </row>
        <row r="41">
          <cell r="AM41">
            <v>0.3605</v>
          </cell>
        </row>
        <row r="42">
          <cell r="H42" t="str">
            <v>TSY0010055</v>
          </cell>
          <cell r="I42" t="str">
            <v>缝线</v>
          </cell>
        </row>
        <row r="42">
          <cell r="K42" t="str">
            <v>米色明线</v>
          </cell>
          <cell r="L42" t="str">
            <v>—</v>
          </cell>
          <cell r="M42" t="str">
            <v>（20/3股）</v>
          </cell>
          <cell r="N42" t="str">
            <v>高强涤纶</v>
          </cell>
          <cell r="O42" t="str">
            <v>—</v>
          </cell>
          <cell r="P42" t="str">
            <v>—</v>
          </cell>
          <cell r="Q42" t="str">
            <v>A</v>
          </cell>
          <cell r="R42" t="str">
            <v>米</v>
          </cell>
        </row>
        <row r="42">
          <cell r="T42" t="str">
            <v>缝线</v>
          </cell>
          <cell r="U42" t="str">
            <v>Y</v>
          </cell>
          <cell r="V42" t="str">
            <v>N</v>
          </cell>
          <cell r="W42" t="str">
            <v>—</v>
          </cell>
          <cell r="X42" t="str">
            <v>—</v>
          </cell>
          <cell r="Y42" t="str">
            <v>—</v>
          </cell>
          <cell r="Z42" t="str">
            <v>—</v>
          </cell>
          <cell r="AA42" t="str">
            <v>—</v>
          </cell>
          <cell r="AB42" t="str">
            <v>—</v>
          </cell>
          <cell r="AC42" t="str">
            <v>泓丰线业
张增峰  13210001066</v>
          </cell>
          <cell r="AD42" t="str">
            <v>H02766</v>
          </cell>
          <cell r="AE42">
            <v>38</v>
          </cell>
          <cell r="AF42">
            <v>38</v>
          </cell>
          <cell r="AG42">
            <v>38</v>
          </cell>
          <cell r="AH42">
            <v>38</v>
          </cell>
          <cell r="AI42">
            <v>38</v>
          </cell>
          <cell r="AJ42">
            <v>38</v>
          </cell>
          <cell r="AK42">
            <v>38</v>
          </cell>
          <cell r="AL42">
            <v>38</v>
          </cell>
          <cell r="AM42">
            <v>0.0205622333333333</v>
          </cell>
        </row>
        <row r="43">
          <cell r="H43" t="str">
            <v>TSY0010056</v>
          </cell>
          <cell r="I43" t="str">
            <v>缝线</v>
          </cell>
        </row>
        <row r="43">
          <cell r="K43" t="str">
            <v>黑色暗线</v>
          </cell>
          <cell r="L43" t="str">
            <v>—</v>
          </cell>
          <cell r="M43" t="str">
            <v>（30/3股）</v>
          </cell>
          <cell r="N43" t="str">
            <v>高强涤纶</v>
          </cell>
          <cell r="O43" t="str">
            <v>—</v>
          </cell>
          <cell r="P43" t="str">
            <v>—</v>
          </cell>
          <cell r="Q43" t="str">
            <v>B</v>
          </cell>
          <cell r="R43" t="str">
            <v>米</v>
          </cell>
        </row>
        <row r="43">
          <cell r="T43" t="str">
            <v>缝线</v>
          </cell>
          <cell r="U43" t="str">
            <v>Y</v>
          </cell>
          <cell r="V43" t="str">
            <v>N</v>
          </cell>
          <cell r="W43" t="str">
            <v>—</v>
          </cell>
          <cell r="X43" t="str">
            <v>—</v>
          </cell>
          <cell r="Y43" t="str">
            <v>—</v>
          </cell>
          <cell r="Z43" t="str">
            <v>—</v>
          </cell>
          <cell r="AA43" t="str">
            <v>—</v>
          </cell>
          <cell r="AB43" t="str">
            <v>—</v>
          </cell>
          <cell r="AC43" t="str">
            <v>泓丰线业
张增峰  13210001066</v>
          </cell>
        </row>
        <row r="43">
          <cell r="AE43">
            <v>51.75</v>
          </cell>
          <cell r="AF43">
            <v>35</v>
          </cell>
          <cell r="AG43">
            <v>51.75</v>
          </cell>
          <cell r="AH43">
            <v>35</v>
          </cell>
          <cell r="AI43">
            <v>50.75</v>
          </cell>
          <cell r="AJ43">
            <v>51.75</v>
          </cell>
          <cell r="AK43">
            <v>35</v>
          </cell>
          <cell r="AL43">
            <v>35</v>
          </cell>
          <cell r="AM43">
            <v>0.01222095</v>
          </cell>
        </row>
        <row r="44">
          <cell r="H44" t="str">
            <v>SHT0016406</v>
          </cell>
          <cell r="I44" t="str">
            <v>靠背舒适性海绵中</v>
          </cell>
          <cell r="J44" t="str">
            <v>/</v>
          </cell>
          <cell r="K44" t="str">
            <v>带网格布</v>
          </cell>
          <cell r="L44" t="str">
            <v>—</v>
          </cell>
          <cell r="M44" t="str">
            <v>690x290x10mm</v>
          </cell>
          <cell r="N44" t="str">
            <v>PUR</v>
          </cell>
          <cell r="O44" t="str">
            <v>—</v>
          </cell>
          <cell r="P44" t="str">
            <v>—</v>
          </cell>
          <cell r="Q44" t="str">
            <v>A</v>
          </cell>
          <cell r="R44" t="str">
            <v>件</v>
          </cell>
          <cell r="S44" t="str">
            <v>—</v>
          </cell>
          <cell r="T44" t="str">
            <v>海绵</v>
          </cell>
          <cell r="U44" t="str">
            <v>N</v>
          </cell>
          <cell r="V44" t="str">
            <v>N</v>
          </cell>
          <cell r="W44" t="str">
            <v>—</v>
          </cell>
          <cell r="X44" t="str">
            <v>—</v>
          </cell>
          <cell r="Y44" t="str">
            <v>—</v>
          </cell>
          <cell r="Z44" t="str">
            <v>—</v>
          </cell>
          <cell r="AA44" t="str">
            <v>—</v>
          </cell>
          <cell r="AB44" t="str">
            <v>—</v>
          </cell>
          <cell r="AC44" t="str">
            <v>/</v>
          </cell>
        </row>
        <row r="44">
          <cell r="AE44">
            <v>1</v>
          </cell>
        </row>
        <row r="44">
          <cell r="AM44">
            <v>9.6048</v>
          </cell>
        </row>
        <row r="45">
          <cell r="H45" t="str">
            <v>SHT0017208</v>
          </cell>
          <cell r="I45" t="str">
            <v>坐垫舒适性海绵中</v>
          </cell>
          <cell r="J45" t="str">
            <v>/</v>
          </cell>
          <cell r="K45" t="str">
            <v>带网格布</v>
          </cell>
          <cell r="L45" t="str">
            <v>—</v>
          </cell>
          <cell r="M45" t="str">
            <v>590x380x10mm</v>
          </cell>
          <cell r="N45" t="str">
            <v>PUR</v>
          </cell>
          <cell r="O45" t="str">
            <v>—</v>
          </cell>
          <cell r="P45" t="str">
            <v>—</v>
          </cell>
          <cell r="Q45" t="str">
            <v>A</v>
          </cell>
          <cell r="R45" t="str">
            <v>件</v>
          </cell>
          <cell r="S45" t="str">
            <v>—</v>
          </cell>
          <cell r="T45" t="str">
            <v>海绵</v>
          </cell>
          <cell r="U45" t="str">
            <v>N</v>
          </cell>
          <cell r="V45" t="str">
            <v>N</v>
          </cell>
          <cell r="W45" t="str">
            <v>—</v>
          </cell>
          <cell r="X45" t="str">
            <v>—</v>
          </cell>
          <cell r="Y45" t="str">
            <v>—</v>
          </cell>
          <cell r="Z45" t="str">
            <v>—</v>
          </cell>
          <cell r="AA45" t="str">
            <v>—</v>
          </cell>
          <cell r="AB45" t="str">
            <v>—</v>
          </cell>
          <cell r="AC45" t="str">
            <v>/</v>
          </cell>
        </row>
        <row r="45">
          <cell r="AF45">
            <v>1</v>
          </cell>
        </row>
        <row r="45">
          <cell r="AM45">
            <v>10.7616</v>
          </cell>
        </row>
        <row r="46">
          <cell r="H46" t="str">
            <v>BEC0010321</v>
          </cell>
          <cell r="I46" t="str">
            <v>靠背加热垫总成</v>
          </cell>
          <cell r="J46" t="str">
            <v>/</v>
          </cell>
          <cell r="K46" t="str">
            <v>高配</v>
          </cell>
          <cell r="L46" t="str">
            <v>—</v>
          </cell>
          <cell r="M46" t="str">
            <v>520x290x2mm</v>
          </cell>
          <cell r="N46" t="str">
            <v>ASSY</v>
          </cell>
          <cell r="O46" t="str">
            <v>—</v>
          </cell>
          <cell r="P46" t="str">
            <v>—</v>
          </cell>
          <cell r="Q46" t="str">
            <v>A</v>
          </cell>
          <cell r="R46" t="str">
            <v>件</v>
          </cell>
          <cell r="S46" t="str">
            <v>—</v>
          </cell>
          <cell r="T46" t="str">
            <v>电器件</v>
          </cell>
          <cell r="U46" t="str">
            <v>N</v>
          </cell>
          <cell r="V46" t="str">
            <v>N</v>
          </cell>
          <cell r="W46" t="str">
            <v>—</v>
          </cell>
          <cell r="X46" t="str">
            <v>—</v>
          </cell>
          <cell r="Y46" t="str">
            <v>—</v>
          </cell>
          <cell r="Z46" t="str">
            <v>—</v>
          </cell>
          <cell r="AA46" t="str">
            <v>—</v>
          </cell>
          <cell r="AB46" t="str">
            <v>—</v>
          </cell>
          <cell r="AC46" t="str">
            <v>/</v>
          </cell>
        </row>
        <row r="46">
          <cell r="AE46">
            <v>1</v>
          </cell>
        </row>
        <row r="46">
          <cell r="AM46">
            <v>19.5</v>
          </cell>
        </row>
        <row r="47">
          <cell r="H47" t="str">
            <v>BEC0010322</v>
          </cell>
          <cell r="I47" t="str">
            <v>坐垫加热垫总成</v>
          </cell>
          <cell r="J47" t="str">
            <v>/</v>
          </cell>
          <cell r="K47" t="str">
            <v>高配</v>
          </cell>
          <cell r="L47" t="str">
            <v>—</v>
          </cell>
          <cell r="M47" t="str">
            <v>330x340x2mm</v>
          </cell>
          <cell r="N47" t="str">
            <v>ASSY</v>
          </cell>
          <cell r="O47" t="str">
            <v>—</v>
          </cell>
          <cell r="P47" t="str">
            <v>—</v>
          </cell>
          <cell r="Q47" t="str">
            <v>A</v>
          </cell>
          <cell r="R47" t="str">
            <v>件</v>
          </cell>
          <cell r="S47" t="str">
            <v>—</v>
          </cell>
          <cell r="T47" t="str">
            <v>电器件</v>
          </cell>
          <cell r="U47" t="str">
            <v>N</v>
          </cell>
          <cell r="V47" t="str">
            <v>N</v>
          </cell>
          <cell r="W47" t="str">
            <v>—</v>
          </cell>
          <cell r="X47" t="str">
            <v>—</v>
          </cell>
          <cell r="Y47" t="str">
            <v>—</v>
          </cell>
          <cell r="Z47" t="str">
            <v>—</v>
          </cell>
          <cell r="AA47" t="str">
            <v>—</v>
          </cell>
          <cell r="AB47" t="str">
            <v>—</v>
          </cell>
          <cell r="AC47" t="str">
            <v>/</v>
          </cell>
        </row>
        <row r="47">
          <cell r="AF47">
            <v>1</v>
          </cell>
        </row>
        <row r="47">
          <cell r="AM47">
            <v>22.25</v>
          </cell>
        </row>
        <row r="48">
          <cell r="H48" t="str">
            <v>TSY0000779</v>
          </cell>
          <cell r="I48" t="str">
            <v>3C标识</v>
          </cell>
        </row>
        <row r="48">
          <cell r="K48" t="str">
            <v>3C标识</v>
          </cell>
          <cell r="L48" t="str">
            <v>—</v>
          </cell>
          <cell r="M48" t="str">
            <v>—</v>
          </cell>
          <cell r="N48" t="str">
            <v>涤纶丝</v>
          </cell>
          <cell r="O48" t="str">
            <v>—</v>
          </cell>
          <cell r="P48" t="str">
            <v>—</v>
          </cell>
          <cell r="Q48" t="str">
            <v>C</v>
          </cell>
          <cell r="R48" t="str">
            <v>件</v>
          </cell>
        </row>
        <row r="48">
          <cell r="T48" t="str">
            <v>标识</v>
          </cell>
          <cell r="U48" t="str">
            <v>Y</v>
          </cell>
          <cell r="V48" t="str">
            <v>N</v>
          </cell>
          <cell r="W48" t="str">
            <v>—</v>
          </cell>
          <cell r="X48" t="str">
            <v>—</v>
          </cell>
          <cell r="Y48" t="str">
            <v>—</v>
          </cell>
          <cell r="Z48" t="str">
            <v>—</v>
          </cell>
          <cell r="AA48" t="str">
            <v>—</v>
          </cell>
          <cell r="AB48" t="str">
            <v>—</v>
          </cell>
          <cell r="AC48" t="str">
            <v>雄县华增 李福增 13803269328</v>
          </cell>
        </row>
        <row r="48">
          <cell r="AF48">
            <v>1</v>
          </cell>
        </row>
        <row r="48">
          <cell r="AH48">
            <v>1</v>
          </cell>
        </row>
        <row r="48">
          <cell r="AK48">
            <v>1</v>
          </cell>
          <cell r="AL48">
            <v>1</v>
          </cell>
          <cell r="AM48">
            <v>0.03502</v>
          </cell>
        </row>
        <row r="49">
          <cell r="H49" t="str">
            <v>TSY0000334</v>
          </cell>
          <cell r="I49" t="str">
            <v>产品标识</v>
          </cell>
        </row>
        <row r="49">
          <cell r="K49" t="str">
            <v>产品标识</v>
          </cell>
          <cell r="L49" t="str">
            <v>—</v>
          </cell>
          <cell r="M49" t="str">
            <v>—</v>
          </cell>
          <cell r="N49" t="str">
            <v>涤纶丝</v>
          </cell>
          <cell r="O49" t="str">
            <v>—</v>
          </cell>
          <cell r="P49" t="str">
            <v>—</v>
          </cell>
          <cell r="Q49" t="str">
            <v>C</v>
          </cell>
          <cell r="R49" t="str">
            <v>件</v>
          </cell>
        </row>
        <row r="49">
          <cell r="T49" t="str">
            <v>标识</v>
          </cell>
          <cell r="U49" t="str">
            <v>Y</v>
          </cell>
          <cell r="V49" t="str">
            <v>N</v>
          </cell>
          <cell r="W49" t="str">
            <v>—</v>
          </cell>
          <cell r="X49" t="str">
            <v>—</v>
          </cell>
          <cell r="Y49" t="str">
            <v>—</v>
          </cell>
          <cell r="Z49" t="str">
            <v>—</v>
          </cell>
          <cell r="AA49" t="str">
            <v>—</v>
          </cell>
          <cell r="AB49" t="str">
            <v>—</v>
          </cell>
          <cell r="AC49" t="str">
            <v>雄县华增 李福增 13803269328</v>
          </cell>
        </row>
        <row r="49">
          <cell r="AE49">
            <v>1</v>
          </cell>
          <cell r="AF49">
            <v>1</v>
          </cell>
        </row>
        <row r="49">
          <cell r="AJ49">
            <v>1</v>
          </cell>
        </row>
        <row r="49">
          <cell r="AL49">
            <v>1</v>
          </cell>
          <cell r="AM49">
            <v>0.03502</v>
          </cell>
        </row>
        <row r="50">
          <cell r="AM50" t="str">
            <v>材料总成本</v>
          </cell>
        </row>
        <row r="51">
          <cell r="AM51" t="str">
            <v>面料成本</v>
          </cell>
        </row>
        <row r="52">
          <cell r="AM52" t="str">
            <v>辅料成本</v>
          </cell>
        </row>
        <row r="53">
          <cell r="AK53" t="str">
            <v>缝纫</v>
          </cell>
          <cell r="AL53">
            <v>0.39</v>
          </cell>
          <cell r="AM53" t="str">
            <v>工时</v>
          </cell>
        </row>
        <row r="54">
          <cell r="AM54" t="str">
            <v>运费</v>
          </cell>
        </row>
        <row r="55">
          <cell r="AM55" t="str">
            <v>包装</v>
          </cell>
        </row>
        <row r="56">
          <cell r="AM56" t="str">
            <v>加工费</v>
          </cell>
        </row>
        <row r="57">
          <cell r="AM57" t="str">
            <v>目标价格</v>
          </cell>
        </row>
        <row r="58">
          <cell r="AM58" t="str">
            <v>与金达结算目标价</v>
          </cell>
        </row>
        <row r="59">
          <cell r="AM59" t="str">
            <v>金达审批价</v>
          </cell>
        </row>
        <row r="60">
          <cell r="AM60" t="str">
            <v>差额</v>
          </cell>
        </row>
        <row r="61">
          <cell r="AM61" t="str">
            <v>差异率</v>
          </cell>
        </row>
        <row r="62">
          <cell r="AM62" t="str">
            <v>实际采购总价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64"/>
  <sheetViews>
    <sheetView tabSelected="1" zoomScale="60" zoomScaleNormal="60" workbookViewId="0">
      <pane xSplit="11" ySplit="11" topLeftCell="AI49" activePane="bottomRight" state="frozen"/>
      <selection/>
      <selection pane="topRight"/>
      <selection pane="bottomLeft"/>
      <selection pane="bottomRight" activeCell="AQ55" sqref="AQ55"/>
    </sheetView>
  </sheetViews>
  <sheetFormatPr defaultColWidth="9" defaultRowHeight="14"/>
  <cols>
    <col min="1" max="1" width="4.25" style="7" customWidth="1"/>
    <col min="2" max="7" width="2.5" style="7" customWidth="1"/>
    <col min="8" max="8" width="14.25" style="8" customWidth="1"/>
    <col min="9" max="9" width="7.875" style="9" customWidth="1"/>
    <col min="10" max="10" width="14" style="7" customWidth="1"/>
    <col min="11" max="11" width="11.75" style="9" customWidth="1"/>
    <col min="12" max="12" width="6.5" style="10" hidden="1" customWidth="1"/>
    <col min="13" max="13" width="10.5" style="7" customWidth="1"/>
    <col min="14" max="14" width="6.75" style="11" customWidth="1"/>
    <col min="15" max="16" width="5.5" style="7" hidden="1" customWidth="1"/>
    <col min="17" max="17" width="4.75" style="7" hidden="1" customWidth="1"/>
    <col min="18" max="18" width="6.75" style="7" customWidth="1"/>
    <col min="19" max="19" width="5.125" style="7" hidden="1" customWidth="1"/>
    <col min="20" max="20" width="6.5" style="11" customWidth="1"/>
    <col min="21" max="22" width="5.5" style="11" hidden="1" customWidth="1"/>
    <col min="23" max="23" width="5.5" style="11" customWidth="1"/>
    <col min="24" max="26" width="5.5" style="11" hidden="1" customWidth="1"/>
    <col min="27" max="27" width="7.625" style="7" hidden="1" customWidth="1"/>
    <col min="28" max="28" width="5.5" style="11" hidden="1" customWidth="1"/>
    <col min="29" max="29" width="10.125" style="7" customWidth="1"/>
    <col min="30" max="30" width="11.5" style="7" customWidth="1"/>
    <col min="31" max="38" width="9.625" style="7" customWidth="1"/>
    <col min="39" max="39" width="15" style="12" customWidth="1"/>
    <col min="40" max="43" width="18.75" style="7" customWidth="1"/>
    <col min="44" max="47" width="20.75" style="7" customWidth="1"/>
    <col min="48" max="16384" width="9" style="7"/>
  </cols>
  <sheetData>
    <row r="1" ht="24" hidden="1" customHeight="1" spans="1:3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ht="24" hidden="1" customHeight="1" spans="1:32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ht="24" customHeight="1" spans="1:47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37" t="s">
        <v>1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25" t="s">
        <v>2</v>
      </c>
      <c r="AE3" s="70" t="s">
        <v>3</v>
      </c>
      <c r="AF3" s="70" t="s">
        <v>4</v>
      </c>
      <c r="AG3" s="70" t="s">
        <v>5</v>
      </c>
      <c r="AH3" s="70" t="s">
        <v>6</v>
      </c>
      <c r="AI3" s="70" t="s">
        <v>7</v>
      </c>
      <c r="AJ3" s="70" t="s">
        <v>8</v>
      </c>
      <c r="AK3" s="70" t="s">
        <v>9</v>
      </c>
      <c r="AL3" s="70" t="s">
        <v>10</v>
      </c>
      <c r="AM3" s="90"/>
      <c r="AN3" s="70" t="s">
        <v>3</v>
      </c>
      <c r="AO3" s="70" t="s">
        <v>4</v>
      </c>
      <c r="AP3" s="70" t="s">
        <v>5</v>
      </c>
      <c r="AQ3" s="70" t="s">
        <v>6</v>
      </c>
      <c r="AR3" s="70" t="s">
        <v>7</v>
      </c>
      <c r="AS3" s="70" t="s">
        <v>8</v>
      </c>
      <c r="AT3" s="70" t="s">
        <v>9</v>
      </c>
      <c r="AU3" s="70" t="s">
        <v>10</v>
      </c>
    </row>
    <row r="4" ht="24" customHeight="1" spans="1:47">
      <c r="A4" s="17"/>
      <c r="B4" s="17"/>
      <c r="C4" s="17"/>
      <c r="D4" s="17"/>
      <c r="E4" s="17"/>
      <c r="F4" s="17"/>
      <c r="G4" s="17"/>
      <c r="H4" s="17"/>
      <c r="I4" s="1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25" t="s">
        <v>11</v>
      </c>
      <c r="AE4" s="71" t="s">
        <v>12</v>
      </c>
      <c r="AF4" s="71" t="s">
        <v>13</v>
      </c>
      <c r="AG4" s="71" t="s">
        <v>12</v>
      </c>
      <c r="AH4" s="71" t="s">
        <v>13</v>
      </c>
      <c r="AI4" s="71" t="s">
        <v>14</v>
      </c>
      <c r="AJ4" s="71" t="s">
        <v>14</v>
      </c>
      <c r="AK4" s="71" t="s">
        <v>15</v>
      </c>
      <c r="AL4" s="71" t="s">
        <v>15</v>
      </c>
      <c r="AM4" s="91"/>
      <c r="AN4" s="71" t="s">
        <v>12</v>
      </c>
      <c r="AO4" s="71" t="s">
        <v>13</v>
      </c>
      <c r="AP4" s="71" t="s">
        <v>12</v>
      </c>
      <c r="AQ4" s="71" t="s">
        <v>13</v>
      </c>
      <c r="AR4" s="71" t="s">
        <v>14</v>
      </c>
      <c r="AS4" s="71" t="s">
        <v>14</v>
      </c>
      <c r="AT4" s="71" t="s">
        <v>15</v>
      </c>
      <c r="AU4" s="71" t="s">
        <v>15</v>
      </c>
    </row>
    <row r="5" ht="24" customHeight="1" spans="1:47">
      <c r="A5" s="17"/>
      <c r="B5" s="17"/>
      <c r="C5" s="17"/>
      <c r="D5" s="17"/>
      <c r="E5" s="17"/>
      <c r="F5" s="17"/>
      <c r="G5" s="17"/>
      <c r="H5" s="17"/>
      <c r="I5" s="1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25" t="s">
        <v>16</v>
      </c>
      <c r="AE5" s="72" t="s">
        <v>17</v>
      </c>
      <c r="AF5" s="72" t="s">
        <v>17</v>
      </c>
      <c r="AG5" s="72" t="s">
        <v>17</v>
      </c>
      <c r="AH5" s="72" t="s">
        <v>17</v>
      </c>
      <c r="AI5" s="72" t="s">
        <v>17</v>
      </c>
      <c r="AJ5" s="72" t="s">
        <v>17</v>
      </c>
      <c r="AK5" s="72" t="s">
        <v>17</v>
      </c>
      <c r="AL5" s="72" t="s">
        <v>17</v>
      </c>
      <c r="AM5" s="92"/>
      <c r="AN5" s="72" t="s">
        <v>17</v>
      </c>
      <c r="AO5" s="72" t="s">
        <v>17</v>
      </c>
      <c r="AP5" s="72" t="s">
        <v>17</v>
      </c>
      <c r="AQ5" s="72" t="s">
        <v>17</v>
      </c>
      <c r="AR5" s="72" t="s">
        <v>17</v>
      </c>
      <c r="AS5" s="72" t="s">
        <v>17</v>
      </c>
      <c r="AT5" s="72" t="s">
        <v>17</v>
      </c>
      <c r="AU5" s="72" t="s">
        <v>17</v>
      </c>
    </row>
    <row r="6" ht="24" customHeight="1" spans="1:47">
      <c r="A6" s="18" t="s">
        <v>18</v>
      </c>
      <c r="B6" s="18"/>
      <c r="C6" s="18"/>
      <c r="D6" s="19" t="s">
        <v>19</v>
      </c>
      <c r="E6" s="19"/>
      <c r="F6" s="19"/>
      <c r="G6" s="19"/>
      <c r="H6" s="19"/>
      <c r="I6" s="1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25" t="s">
        <v>20</v>
      </c>
      <c r="AE6" s="72" t="s">
        <v>21</v>
      </c>
      <c r="AF6" s="72" t="s">
        <v>21</v>
      </c>
      <c r="AG6" s="72" t="s">
        <v>22</v>
      </c>
      <c r="AH6" s="72" t="s">
        <v>22</v>
      </c>
      <c r="AI6" s="72" t="s">
        <v>23</v>
      </c>
      <c r="AJ6" s="72" t="s">
        <v>24</v>
      </c>
      <c r="AK6" s="72" t="s">
        <v>25</v>
      </c>
      <c r="AL6" s="72" t="s">
        <v>26</v>
      </c>
      <c r="AM6" s="92"/>
      <c r="AN6" s="72" t="s">
        <v>21</v>
      </c>
      <c r="AO6" s="72" t="s">
        <v>21</v>
      </c>
      <c r="AP6" s="72" t="s">
        <v>22</v>
      </c>
      <c r="AQ6" s="72" t="s">
        <v>22</v>
      </c>
      <c r="AR6" s="72" t="s">
        <v>23</v>
      </c>
      <c r="AS6" s="72" t="s">
        <v>24</v>
      </c>
      <c r="AT6" s="72" t="s">
        <v>25</v>
      </c>
      <c r="AU6" s="72" t="s">
        <v>26</v>
      </c>
    </row>
    <row r="7" ht="24" customHeight="1" spans="1:47">
      <c r="A7" s="19" t="s">
        <v>27</v>
      </c>
      <c r="B7" s="19"/>
      <c r="C7" s="19"/>
      <c r="D7" s="20"/>
      <c r="E7" s="20"/>
      <c r="F7" s="20"/>
      <c r="G7" s="20"/>
      <c r="H7" s="20"/>
      <c r="I7" s="20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25" t="s">
        <v>28</v>
      </c>
      <c r="AE7" s="72"/>
      <c r="AF7" s="72"/>
      <c r="AG7" s="72"/>
      <c r="AH7" s="72"/>
      <c r="AI7" s="72"/>
      <c r="AJ7" s="72"/>
      <c r="AK7" s="72"/>
      <c r="AL7" s="72"/>
      <c r="AM7" s="92"/>
      <c r="AN7" s="72"/>
      <c r="AO7" s="72"/>
      <c r="AP7" s="72"/>
      <c r="AQ7" s="72"/>
      <c r="AR7" s="72"/>
      <c r="AS7" s="72"/>
      <c r="AT7" s="72"/>
      <c r="AU7" s="72"/>
    </row>
    <row r="8" ht="24" customHeight="1" spans="1:47">
      <c r="A8" s="19" t="s">
        <v>29</v>
      </c>
      <c r="B8" s="19"/>
      <c r="C8" s="19"/>
      <c r="D8" s="20"/>
      <c r="E8" s="20"/>
      <c r="F8" s="20"/>
      <c r="G8" s="20"/>
      <c r="H8" s="20"/>
      <c r="I8" s="20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24" t="s">
        <v>30</v>
      </c>
      <c r="AE8" s="72" t="s">
        <v>31</v>
      </c>
      <c r="AF8" s="72" t="s">
        <v>31</v>
      </c>
      <c r="AG8" s="72" t="s">
        <v>31</v>
      </c>
      <c r="AH8" s="72" t="s">
        <v>31</v>
      </c>
      <c r="AI8" s="72" t="s">
        <v>31</v>
      </c>
      <c r="AJ8" s="72" t="s">
        <v>31</v>
      </c>
      <c r="AK8" s="72" t="s">
        <v>31</v>
      </c>
      <c r="AL8" s="72" t="s">
        <v>31</v>
      </c>
      <c r="AM8" s="92"/>
      <c r="AN8" s="72" t="s">
        <v>31</v>
      </c>
      <c r="AO8" s="72" t="s">
        <v>31</v>
      </c>
      <c r="AP8" s="72" t="s">
        <v>31</v>
      </c>
      <c r="AQ8" s="72" t="s">
        <v>31</v>
      </c>
      <c r="AR8" s="72" t="s">
        <v>31</v>
      </c>
      <c r="AS8" s="72" t="s">
        <v>31</v>
      </c>
      <c r="AT8" s="72" t="s">
        <v>31</v>
      </c>
      <c r="AU8" s="72" t="s">
        <v>31</v>
      </c>
    </row>
    <row r="9" ht="24" customHeight="1" spans="1:47">
      <c r="A9" s="19"/>
      <c r="B9" s="19"/>
      <c r="C9" s="19"/>
      <c r="D9" s="20"/>
      <c r="E9" s="20"/>
      <c r="F9" s="20"/>
      <c r="G9" s="20"/>
      <c r="H9" s="20"/>
      <c r="I9" s="20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24" t="s">
        <v>32</v>
      </c>
      <c r="AE9" s="73" t="s">
        <v>33</v>
      </c>
      <c r="AF9" s="73" t="s">
        <v>33</v>
      </c>
      <c r="AG9" s="73" t="s">
        <v>33</v>
      </c>
      <c r="AH9" s="73" t="s">
        <v>33</v>
      </c>
      <c r="AI9" s="73" t="s">
        <v>33</v>
      </c>
      <c r="AJ9" s="73" t="s">
        <v>33</v>
      </c>
      <c r="AK9" s="73" t="s">
        <v>33</v>
      </c>
      <c r="AL9" s="73" t="s">
        <v>33</v>
      </c>
      <c r="AM9" s="93"/>
      <c r="AN9" s="73" t="s">
        <v>33</v>
      </c>
      <c r="AO9" s="73" t="s">
        <v>33</v>
      </c>
      <c r="AP9" s="73" t="s">
        <v>33</v>
      </c>
      <c r="AQ9" s="73" t="s">
        <v>33</v>
      </c>
      <c r="AR9" s="73" t="s">
        <v>33</v>
      </c>
      <c r="AS9" s="73" t="s">
        <v>33</v>
      </c>
      <c r="AT9" s="73" t="s">
        <v>33</v>
      </c>
      <c r="AU9" s="73" t="s">
        <v>33</v>
      </c>
    </row>
    <row r="10" s="1" customFormat="1" ht="24" customHeight="1" spans="1:47">
      <c r="A10" s="21" t="s">
        <v>34</v>
      </c>
      <c r="B10" s="22" t="s">
        <v>35</v>
      </c>
      <c r="C10" s="22"/>
      <c r="D10" s="22"/>
      <c r="E10" s="22"/>
      <c r="F10" s="22"/>
      <c r="G10" s="22"/>
      <c r="H10" s="23" t="s">
        <v>2</v>
      </c>
      <c r="I10" s="38" t="s">
        <v>11</v>
      </c>
      <c r="J10" s="39" t="s">
        <v>36</v>
      </c>
      <c r="K10" s="22" t="s">
        <v>37</v>
      </c>
      <c r="L10" s="39" t="s">
        <v>16</v>
      </c>
      <c r="M10" s="22" t="s">
        <v>38</v>
      </c>
      <c r="N10" s="39" t="s">
        <v>39</v>
      </c>
      <c r="O10" s="22" t="s">
        <v>40</v>
      </c>
      <c r="P10" s="22"/>
      <c r="Q10" s="22" t="s">
        <v>41</v>
      </c>
      <c r="R10" s="22" t="s">
        <v>42</v>
      </c>
      <c r="S10" s="22" t="s">
        <v>43</v>
      </c>
      <c r="T10" s="39" t="s">
        <v>44</v>
      </c>
      <c r="U10" s="39" t="s">
        <v>45</v>
      </c>
      <c r="V10" s="39" t="s">
        <v>46</v>
      </c>
      <c r="W10" s="39" t="s">
        <v>47</v>
      </c>
      <c r="X10" s="40" t="s">
        <v>48</v>
      </c>
      <c r="Y10" s="40" t="s">
        <v>49</v>
      </c>
      <c r="Z10" s="40" t="s">
        <v>50</v>
      </c>
      <c r="AA10" s="22" t="s">
        <v>51</v>
      </c>
      <c r="AB10" s="39" t="s">
        <v>52</v>
      </c>
      <c r="AC10" s="74" t="s">
        <v>53</v>
      </c>
      <c r="AD10" s="75" t="s">
        <v>54</v>
      </c>
      <c r="AE10" s="22" t="s">
        <v>55</v>
      </c>
      <c r="AF10" s="22" t="s">
        <v>55</v>
      </c>
      <c r="AG10" s="22" t="s">
        <v>55</v>
      </c>
      <c r="AH10" s="22" t="s">
        <v>55</v>
      </c>
      <c r="AI10" s="22" t="s">
        <v>55</v>
      </c>
      <c r="AJ10" s="22" t="s">
        <v>55</v>
      </c>
      <c r="AK10" s="22" t="s">
        <v>55</v>
      </c>
      <c r="AL10" s="22" t="s">
        <v>55</v>
      </c>
      <c r="AM10" s="94" t="s">
        <v>56</v>
      </c>
      <c r="AN10" s="22" t="s">
        <v>57</v>
      </c>
      <c r="AO10" s="22" t="s">
        <v>57</v>
      </c>
      <c r="AP10" s="22" t="s">
        <v>57</v>
      </c>
      <c r="AQ10" s="22" t="s">
        <v>57</v>
      </c>
      <c r="AR10" s="22" t="s">
        <v>57</v>
      </c>
      <c r="AS10" s="22" t="s">
        <v>57</v>
      </c>
      <c r="AT10" s="22" t="s">
        <v>57</v>
      </c>
      <c r="AU10" s="22" t="s">
        <v>57</v>
      </c>
    </row>
    <row r="11" s="2" customFormat="1" ht="24" customHeight="1" spans="1:47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8"/>
      <c r="J11" s="39"/>
      <c r="K11" s="22"/>
      <c r="L11" s="39"/>
      <c r="M11" s="22"/>
      <c r="N11" s="39"/>
      <c r="O11" s="22" t="s">
        <v>58</v>
      </c>
      <c r="P11" s="22" t="s">
        <v>59</v>
      </c>
      <c r="Q11" s="22"/>
      <c r="R11" s="22"/>
      <c r="S11" s="22"/>
      <c r="T11" s="39"/>
      <c r="U11" s="39"/>
      <c r="V11" s="39"/>
      <c r="W11" s="39"/>
      <c r="X11" s="40"/>
      <c r="Y11" s="40"/>
      <c r="Z11" s="40"/>
      <c r="AA11" s="22"/>
      <c r="AB11" s="39"/>
      <c r="AC11" s="74"/>
      <c r="AD11" s="75"/>
      <c r="AE11" s="22"/>
      <c r="AF11" s="22"/>
      <c r="AG11" s="22"/>
      <c r="AH11" s="22"/>
      <c r="AI11" s="22"/>
      <c r="AJ11" s="22"/>
      <c r="AK11" s="22"/>
      <c r="AL11" s="22"/>
      <c r="AM11" s="94"/>
      <c r="AN11" s="22"/>
      <c r="AO11" s="22"/>
      <c r="AP11" s="22"/>
      <c r="AQ11" s="22"/>
      <c r="AR11" s="22"/>
      <c r="AS11" s="22"/>
      <c r="AT11" s="22"/>
      <c r="AU11" s="22"/>
    </row>
    <row r="12" s="3" customFormat="1" ht="70" spans="1:47">
      <c r="A12" s="24">
        <v>1</v>
      </c>
      <c r="B12" s="24"/>
      <c r="C12" s="24">
        <v>1</v>
      </c>
      <c r="D12" s="24"/>
      <c r="E12" s="24"/>
      <c r="F12" s="24"/>
      <c r="G12" s="25"/>
      <c r="H12" s="26" t="s">
        <v>60</v>
      </c>
      <c r="I12" s="40" t="s">
        <v>61</v>
      </c>
      <c r="J12" s="39" t="s">
        <v>33</v>
      </c>
      <c r="K12" s="40" t="s">
        <v>62</v>
      </c>
      <c r="L12" s="39" t="s">
        <v>33</v>
      </c>
      <c r="M12" s="39" t="s">
        <v>63</v>
      </c>
      <c r="N12" s="24" t="s">
        <v>64</v>
      </c>
      <c r="O12" s="39" t="s">
        <v>33</v>
      </c>
      <c r="P12" s="39" t="s">
        <v>33</v>
      </c>
      <c r="Q12" s="57" t="s">
        <v>17</v>
      </c>
      <c r="R12" s="58" t="s">
        <v>65</v>
      </c>
      <c r="S12" s="22" t="s">
        <v>33</v>
      </c>
      <c r="T12" s="24" t="s">
        <v>66</v>
      </c>
      <c r="U12" s="39" t="s">
        <v>67</v>
      </c>
      <c r="V12" s="23" t="s">
        <v>67</v>
      </c>
      <c r="W12" s="23" t="s">
        <v>68</v>
      </c>
      <c r="X12" s="22" t="s">
        <v>33</v>
      </c>
      <c r="Y12" s="22" t="s">
        <v>33</v>
      </c>
      <c r="Z12" s="22" t="s">
        <v>33</v>
      </c>
      <c r="AA12" s="24" t="s">
        <v>33</v>
      </c>
      <c r="AB12" s="39" t="s">
        <v>33</v>
      </c>
      <c r="AC12" s="76" t="s">
        <v>69</v>
      </c>
      <c r="AD12" s="77" t="s">
        <v>70</v>
      </c>
      <c r="AE12" s="78">
        <v>0.149</v>
      </c>
      <c r="AF12" s="78"/>
      <c r="AG12" s="78"/>
      <c r="AH12" s="78"/>
      <c r="AI12" s="78"/>
      <c r="AJ12" s="95"/>
      <c r="AK12" s="95"/>
      <c r="AL12" s="95"/>
      <c r="AM12" s="96">
        <f>VLOOKUP(H:H,'[26]BOM清单 (2)'!$H:$AM,32,0)</f>
        <v>56.0491</v>
      </c>
      <c r="AN12" s="95">
        <f>$AM12*AE12</f>
        <v>8.3513159</v>
      </c>
      <c r="AO12" s="95">
        <f t="shared" ref="AO12:AU12" si="0">$AM12*AF12</f>
        <v>0</v>
      </c>
      <c r="AP12" s="95">
        <f t="shared" si="0"/>
        <v>0</v>
      </c>
      <c r="AQ12" s="95">
        <f t="shared" si="0"/>
        <v>0</v>
      </c>
      <c r="AR12" s="95">
        <f t="shared" si="0"/>
        <v>0</v>
      </c>
      <c r="AS12" s="95">
        <f t="shared" si="0"/>
        <v>0</v>
      </c>
      <c r="AT12" s="95">
        <f t="shared" si="0"/>
        <v>0</v>
      </c>
      <c r="AU12" s="95">
        <f t="shared" si="0"/>
        <v>0</v>
      </c>
    </row>
    <row r="13" s="3" customFormat="1" ht="70" spans="1:47">
      <c r="A13" s="24"/>
      <c r="B13" s="24"/>
      <c r="C13" s="24"/>
      <c r="D13" s="24"/>
      <c r="E13" s="24"/>
      <c r="F13" s="24"/>
      <c r="G13" s="25"/>
      <c r="H13" s="26" t="s">
        <v>71</v>
      </c>
      <c r="I13" s="40" t="s">
        <v>72</v>
      </c>
      <c r="J13" s="39" t="s">
        <v>33</v>
      </c>
      <c r="K13" s="40" t="s">
        <v>62</v>
      </c>
      <c r="L13" s="39" t="s">
        <v>33</v>
      </c>
      <c r="M13" s="39" t="s">
        <v>63</v>
      </c>
      <c r="N13" s="24" t="s">
        <v>64</v>
      </c>
      <c r="O13" s="39" t="s">
        <v>33</v>
      </c>
      <c r="P13" s="39" t="s">
        <v>33</v>
      </c>
      <c r="Q13" s="57" t="s">
        <v>17</v>
      </c>
      <c r="R13" s="58" t="s">
        <v>65</v>
      </c>
      <c r="S13" s="22" t="s">
        <v>33</v>
      </c>
      <c r="T13" s="24" t="s">
        <v>66</v>
      </c>
      <c r="U13" s="39" t="s">
        <v>67</v>
      </c>
      <c r="V13" s="23" t="s">
        <v>67</v>
      </c>
      <c r="W13" s="23" t="s">
        <v>68</v>
      </c>
      <c r="X13" s="22" t="s">
        <v>33</v>
      </c>
      <c r="Y13" s="22" t="s">
        <v>33</v>
      </c>
      <c r="Z13" s="22" t="s">
        <v>33</v>
      </c>
      <c r="AA13" s="24" t="s">
        <v>33</v>
      </c>
      <c r="AB13" s="39" t="s">
        <v>33</v>
      </c>
      <c r="AC13" s="76" t="s">
        <v>69</v>
      </c>
      <c r="AD13" s="77" t="s">
        <v>73</v>
      </c>
      <c r="AE13" s="78">
        <v>0.05</v>
      </c>
      <c r="AF13" s="78">
        <v>0.234</v>
      </c>
      <c r="AG13" s="78"/>
      <c r="AH13" s="78"/>
      <c r="AI13" s="78"/>
      <c r="AJ13" s="95"/>
      <c r="AK13" s="95"/>
      <c r="AL13" s="95"/>
      <c r="AM13" s="96">
        <f>VLOOKUP(H:H,'[26]BOM清单 (2)'!$H:$AM,32,0)</f>
        <v>56.0491</v>
      </c>
      <c r="AN13" s="95">
        <f>$AM13*AE13</f>
        <v>2.802455</v>
      </c>
      <c r="AO13" s="95">
        <f>$AM13*AF13</f>
        <v>13.1154894</v>
      </c>
      <c r="AP13" s="95">
        <f>$AM13*AG13</f>
        <v>0</v>
      </c>
      <c r="AQ13" s="95">
        <f>$AM13*AH13</f>
        <v>0</v>
      </c>
      <c r="AR13" s="95">
        <f>$AM13*AI13</f>
        <v>0</v>
      </c>
      <c r="AS13" s="95">
        <f>$AM13*AJ13</f>
        <v>0</v>
      </c>
      <c r="AT13" s="95">
        <f>$AM13*AK13</f>
        <v>0</v>
      </c>
      <c r="AU13" s="95">
        <f>$AM13*AL13</f>
        <v>0</v>
      </c>
    </row>
    <row r="14" s="3" customFormat="1" ht="70" spans="1:47">
      <c r="A14" s="24"/>
      <c r="B14" s="24"/>
      <c r="C14" s="24"/>
      <c r="D14" s="24"/>
      <c r="E14" s="24"/>
      <c r="F14" s="24"/>
      <c r="G14" s="25"/>
      <c r="H14" s="26" t="s">
        <v>74</v>
      </c>
      <c r="I14" s="40" t="s">
        <v>75</v>
      </c>
      <c r="J14" s="39" t="s">
        <v>33</v>
      </c>
      <c r="K14" s="40" t="s">
        <v>62</v>
      </c>
      <c r="L14" s="39" t="s">
        <v>33</v>
      </c>
      <c r="M14" s="39" t="s">
        <v>76</v>
      </c>
      <c r="N14" s="24" t="s">
        <v>64</v>
      </c>
      <c r="O14" s="39" t="s">
        <v>33</v>
      </c>
      <c r="P14" s="39" t="s">
        <v>33</v>
      </c>
      <c r="Q14" s="57" t="s">
        <v>17</v>
      </c>
      <c r="R14" s="58" t="s">
        <v>65</v>
      </c>
      <c r="S14" s="22" t="s">
        <v>33</v>
      </c>
      <c r="T14" s="24" t="s">
        <v>66</v>
      </c>
      <c r="U14" s="39" t="s">
        <v>67</v>
      </c>
      <c r="V14" s="23" t="s">
        <v>67</v>
      </c>
      <c r="W14" s="23" t="s">
        <v>68</v>
      </c>
      <c r="X14" s="22" t="s">
        <v>33</v>
      </c>
      <c r="Y14" s="22" t="s">
        <v>33</v>
      </c>
      <c r="Z14" s="22" t="s">
        <v>33</v>
      </c>
      <c r="AA14" s="24" t="s">
        <v>33</v>
      </c>
      <c r="AB14" s="39" t="s">
        <v>33</v>
      </c>
      <c r="AC14" s="76" t="s">
        <v>69</v>
      </c>
      <c r="AD14" s="77" t="s">
        <v>77</v>
      </c>
      <c r="AE14" s="78"/>
      <c r="AF14" s="78"/>
      <c r="AG14" s="78">
        <v>0.149</v>
      </c>
      <c r="AH14" s="78"/>
      <c r="AI14" s="78">
        <v>0.149</v>
      </c>
      <c r="AJ14" s="78">
        <v>0.149</v>
      </c>
      <c r="AK14" s="95"/>
      <c r="AL14" s="95"/>
      <c r="AM14" s="96">
        <f>VLOOKUP(H:H,'[26]BOM清单 (2)'!$H:$AM,32,0)</f>
        <v>39.7487</v>
      </c>
      <c r="AN14" s="95">
        <f>$AM14*AE14</f>
        <v>0</v>
      </c>
      <c r="AO14" s="95">
        <f>$AM14*AF14</f>
        <v>0</v>
      </c>
      <c r="AP14" s="95">
        <f>$AM14*AG14</f>
        <v>5.9225563</v>
      </c>
      <c r="AQ14" s="95">
        <f>$AM14*AH14</f>
        <v>0</v>
      </c>
      <c r="AR14" s="95">
        <f>$AM14*AI14</f>
        <v>5.9225563</v>
      </c>
      <c r="AS14" s="95">
        <f>$AM14*AJ14</f>
        <v>5.9225563</v>
      </c>
      <c r="AT14" s="95">
        <f>$AM14*AK14</f>
        <v>0</v>
      </c>
      <c r="AU14" s="95">
        <f>$AM14*AL14</f>
        <v>0</v>
      </c>
    </row>
    <row r="15" s="3" customFormat="1" ht="70" spans="1:47">
      <c r="A15" s="24"/>
      <c r="B15" s="24"/>
      <c r="C15" s="24"/>
      <c r="D15" s="24"/>
      <c r="E15" s="24"/>
      <c r="F15" s="24"/>
      <c r="G15" s="25"/>
      <c r="H15" s="26" t="s">
        <v>78</v>
      </c>
      <c r="I15" s="40" t="s">
        <v>79</v>
      </c>
      <c r="J15" s="39" t="s">
        <v>33</v>
      </c>
      <c r="K15" s="40" t="s">
        <v>62</v>
      </c>
      <c r="L15" s="39" t="s">
        <v>33</v>
      </c>
      <c r="M15" s="39" t="s">
        <v>63</v>
      </c>
      <c r="N15" s="24" t="s">
        <v>64</v>
      </c>
      <c r="O15" s="39" t="s">
        <v>33</v>
      </c>
      <c r="P15" s="39" t="s">
        <v>33</v>
      </c>
      <c r="Q15" s="57" t="s">
        <v>17</v>
      </c>
      <c r="R15" s="58" t="s">
        <v>65</v>
      </c>
      <c r="S15" s="22" t="s">
        <v>33</v>
      </c>
      <c r="T15" s="24" t="s">
        <v>66</v>
      </c>
      <c r="U15" s="39" t="s">
        <v>67</v>
      </c>
      <c r="V15" s="23" t="s">
        <v>67</v>
      </c>
      <c r="W15" s="23" t="s">
        <v>68</v>
      </c>
      <c r="X15" s="22" t="s">
        <v>33</v>
      </c>
      <c r="Y15" s="22" t="s">
        <v>33</v>
      </c>
      <c r="Z15" s="22" t="s">
        <v>33</v>
      </c>
      <c r="AA15" s="24" t="s">
        <v>33</v>
      </c>
      <c r="AB15" s="39" t="s">
        <v>33</v>
      </c>
      <c r="AC15" s="76" t="s">
        <v>69</v>
      </c>
      <c r="AD15" s="77" t="s">
        <v>80</v>
      </c>
      <c r="AE15" s="78"/>
      <c r="AF15" s="78"/>
      <c r="AG15" s="78">
        <v>0.05</v>
      </c>
      <c r="AH15" s="78">
        <v>0.234</v>
      </c>
      <c r="AI15" s="78">
        <v>0.05</v>
      </c>
      <c r="AJ15" s="78">
        <v>0.05</v>
      </c>
      <c r="AK15" s="78">
        <v>0.234</v>
      </c>
      <c r="AL15" s="78">
        <v>0.165</v>
      </c>
      <c r="AM15" s="96">
        <f>VLOOKUP(H:H,'[26]BOM清单 (2)'!$H:$AM,32,0)</f>
        <v>39.7487</v>
      </c>
      <c r="AN15" s="95">
        <f>$AM15*AE15</f>
        <v>0</v>
      </c>
      <c r="AO15" s="95">
        <f>$AM15*AF15</f>
        <v>0</v>
      </c>
      <c r="AP15" s="95">
        <f>$AM15*AG15</f>
        <v>1.987435</v>
      </c>
      <c r="AQ15" s="95">
        <f>$AM15*AH15</f>
        <v>9.3011958</v>
      </c>
      <c r="AR15" s="95">
        <f>$AM15*AI15</f>
        <v>1.987435</v>
      </c>
      <c r="AS15" s="95">
        <f>$AM15*AJ15</f>
        <v>1.987435</v>
      </c>
      <c r="AT15" s="95">
        <f>$AM15*AK15</f>
        <v>9.3011958</v>
      </c>
      <c r="AU15" s="95">
        <f>$AM15*AL15</f>
        <v>6.5585355</v>
      </c>
    </row>
    <row r="16" s="3" customFormat="1" ht="70" spans="1:47">
      <c r="A16" s="24">
        <v>2</v>
      </c>
      <c r="B16" s="24"/>
      <c r="C16" s="24">
        <v>1</v>
      </c>
      <c r="D16" s="24"/>
      <c r="E16" s="24"/>
      <c r="F16" s="24"/>
      <c r="G16" s="25"/>
      <c r="H16" s="26" t="s">
        <v>81</v>
      </c>
      <c r="I16" s="40" t="s">
        <v>82</v>
      </c>
      <c r="J16" s="39" t="s">
        <v>33</v>
      </c>
      <c r="K16" s="40" t="s">
        <v>83</v>
      </c>
      <c r="L16" s="39" t="s">
        <v>33</v>
      </c>
      <c r="M16" s="39" t="s">
        <v>84</v>
      </c>
      <c r="N16" s="24" t="s">
        <v>64</v>
      </c>
      <c r="O16" s="39" t="s">
        <v>33</v>
      </c>
      <c r="P16" s="39" t="s">
        <v>85</v>
      </c>
      <c r="Q16" s="57" t="s">
        <v>17</v>
      </c>
      <c r="R16" s="58" t="s">
        <v>65</v>
      </c>
      <c r="S16" s="22" t="s">
        <v>33</v>
      </c>
      <c r="T16" s="24" t="s">
        <v>66</v>
      </c>
      <c r="U16" s="39" t="s">
        <v>67</v>
      </c>
      <c r="V16" s="23" t="s">
        <v>67</v>
      </c>
      <c r="W16" s="23" t="s">
        <v>68</v>
      </c>
      <c r="X16" s="22" t="s">
        <v>33</v>
      </c>
      <c r="Y16" s="22" t="s">
        <v>33</v>
      </c>
      <c r="Z16" s="22" t="s">
        <v>33</v>
      </c>
      <c r="AA16" s="24" t="s">
        <v>33</v>
      </c>
      <c r="AB16" s="39" t="s">
        <v>33</v>
      </c>
      <c r="AC16" s="76" t="s">
        <v>69</v>
      </c>
      <c r="AD16" s="79" t="s">
        <v>86</v>
      </c>
      <c r="AE16" s="80">
        <v>1.037</v>
      </c>
      <c r="AF16" s="80">
        <v>0.284</v>
      </c>
      <c r="AG16" s="80">
        <v>1.037</v>
      </c>
      <c r="AH16" s="80">
        <v>0.284</v>
      </c>
      <c r="AI16" s="80">
        <v>1.037</v>
      </c>
      <c r="AJ16" s="80">
        <v>1.037</v>
      </c>
      <c r="AK16" s="80">
        <v>0.284</v>
      </c>
      <c r="AL16" s="80">
        <v>0.233</v>
      </c>
      <c r="AM16" s="96">
        <f>VLOOKUP(H:H,'[26]BOM清单 (2)'!$H:$AM,32,0)</f>
        <v>31.3805</v>
      </c>
      <c r="AN16" s="95">
        <f>$AM16*AE16</f>
        <v>32.5415785</v>
      </c>
      <c r="AO16" s="95">
        <f>$AM16*AF16</f>
        <v>8.912062</v>
      </c>
      <c r="AP16" s="95">
        <f>$AM16*AG16</f>
        <v>32.5415785</v>
      </c>
      <c r="AQ16" s="95">
        <f>$AM16*AH16</f>
        <v>8.912062</v>
      </c>
      <c r="AR16" s="95">
        <f>$AM16*AI16</f>
        <v>32.5415785</v>
      </c>
      <c r="AS16" s="95">
        <f>$AM16*AJ16</f>
        <v>32.5415785</v>
      </c>
      <c r="AT16" s="95">
        <f>$AM16*AK16</f>
        <v>8.912062</v>
      </c>
      <c r="AU16" s="95">
        <f>$AM16*AL16</f>
        <v>7.3116565</v>
      </c>
    </row>
    <row r="17" s="3" customFormat="1" ht="70" spans="1:47">
      <c r="A17" s="24">
        <v>2</v>
      </c>
      <c r="B17" s="24"/>
      <c r="C17" s="24">
        <v>1</v>
      </c>
      <c r="D17" s="24"/>
      <c r="E17" s="24"/>
      <c r="F17" s="24"/>
      <c r="G17" s="25"/>
      <c r="H17" s="26" t="s">
        <v>87</v>
      </c>
      <c r="I17" s="40" t="s">
        <v>88</v>
      </c>
      <c r="J17" s="39" t="s">
        <v>33</v>
      </c>
      <c r="K17" s="40" t="s">
        <v>83</v>
      </c>
      <c r="L17" s="39" t="s">
        <v>33</v>
      </c>
      <c r="M17" s="39" t="s">
        <v>84</v>
      </c>
      <c r="N17" s="24" t="s">
        <v>64</v>
      </c>
      <c r="O17" s="39" t="s">
        <v>33</v>
      </c>
      <c r="P17" s="39" t="s">
        <v>85</v>
      </c>
      <c r="Q17" s="57" t="s">
        <v>17</v>
      </c>
      <c r="R17" s="58" t="s">
        <v>65</v>
      </c>
      <c r="S17" s="22" t="s">
        <v>33</v>
      </c>
      <c r="T17" s="24" t="s">
        <v>66</v>
      </c>
      <c r="U17" s="39" t="s">
        <v>67</v>
      </c>
      <c r="V17" s="23" t="s">
        <v>67</v>
      </c>
      <c r="W17" s="23" t="s">
        <v>68</v>
      </c>
      <c r="X17" s="22" t="s">
        <v>33</v>
      </c>
      <c r="Y17" s="22" t="s">
        <v>33</v>
      </c>
      <c r="Z17" s="22" t="s">
        <v>33</v>
      </c>
      <c r="AA17" s="24" t="s">
        <v>33</v>
      </c>
      <c r="AB17" s="39" t="s">
        <v>33</v>
      </c>
      <c r="AC17" s="76" t="s">
        <v>69</v>
      </c>
      <c r="AD17" s="79" t="s">
        <v>89</v>
      </c>
      <c r="AE17" s="80">
        <v>0.26</v>
      </c>
      <c r="AF17" s="80"/>
      <c r="AG17" s="80">
        <v>0.26</v>
      </c>
      <c r="AH17" s="80"/>
      <c r="AI17" s="80">
        <v>0.26</v>
      </c>
      <c r="AJ17" s="97">
        <v>0.26</v>
      </c>
      <c r="AK17" s="80"/>
      <c r="AL17" s="97"/>
      <c r="AM17" s="96">
        <f>VLOOKUP(H:H,'[26]BOM清单 (2)'!$H:$AM,32,0)</f>
        <v>31.3805</v>
      </c>
      <c r="AN17" s="95">
        <f>$AM17*AE17</f>
        <v>8.15893</v>
      </c>
      <c r="AO17" s="95">
        <f>$AM17*AF17</f>
        <v>0</v>
      </c>
      <c r="AP17" s="95">
        <f>$AM17*AG17</f>
        <v>8.15893</v>
      </c>
      <c r="AQ17" s="95">
        <f>$AM17*AH17</f>
        <v>0</v>
      </c>
      <c r="AR17" s="95">
        <f>$AM17*AI17</f>
        <v>8.15893</v>
      </c>
      <c r="AS17" s="95">
        <f>$AM17*AJ17</f>
        <v>8.15893</v>
      </c>
      <c r="AT17" s="95">
        <f>$AM17*AK17</f>
        <v>0</v>
      </c>
      <c r="AU17" s="95">
        <f>$AM17*AL17</f>
        <v>0</v>
      </c>
    </row>
    <row r="18" s="3" customFormat="1" ht="35" spans="1:47">
      <c r="A18" s="24"/>
      <c r="B18" s="24"/>
      <c r="C18" s="24"/>
      <c r="D18" s="24"/>
      <c r="E18" s="24"/>
      <c r="F18" s="24"/>
      <c r="G18" s="25"/>
      <c r="H18" s="26" t="s">
        <v>90</v>
      </c>
      <c r="I18" s="40" t="s">
        <v>91</v>
      </c>
      <c r="J18" s="39"/>
      <c r="K18" s="40" t="s">
        <v>91</v>
      </c>
      <c r="L18" s="39" t="s">
        <v>33</v>
      </c>
      <c r="M18" s="39" t="s">
        <v>92</v>
      </c>
      <c r="N18" s="24" t="s">
        <v>93</v>
      </c>
      <c r="O18" s="39" t="s">
        <v>33</v>
      </c>
      <c r="P18" s="39" t="s">
        <v>94</v>
      </c>
      <c r="Q18" s="57" t="s">
        <v>17</v>
      </c>
      <c r="R18" s="58" t="s">
        <v>65</v>
      </c>
      <c r="S18" s="22" t="s">
        <v>33</v>
      </c>
      <c r="T18" s="24" t="s">
        <v>66</v>
      </c>
      <c r="U18" s="39" t="s">
        <v>67</v>
      </c>
      <c r="V18" s="23" t="s">
        <v>67</v>
      </c>
      <c r="W18" s="23" t="s">
        <v>68</v>
      </c>
      <c r="X18" s="22" t="s">
        <v>33</v>
      </c>
      <c r="Y18" s="22" t="s">
        <v>33</v>
      </c>
      <c r="Z18" s="22" t="s">
        <v>33</v>
      </c>
      <c r="AA18" s="24" t="s">
        <v>33</v>
      </c>
      <c r="AB18" s="39" t="s">
        <v>33</v>
      </c>
      <c r="AC18" s="76"/>
      <c r="AD18" s="79"/>
      <c r="AE18" s="80">
        <v>0.105</v>
      </c>
      <c r="AF18" s="80">
        <v>0.028</v>
      </c>
      <c r="AG18" s="80">
        <v>0.105</v>
      </c>
      <c r="AH18" s="80">
        <v>0.028</v>
      </c>
      <c r="AI18" s="80">
        <v>0.105</v>
      </c>
      <c r="AJ18" s="80">
        <v>0.105</v>
      </c>
      <c r="AK18" s="80">
        <v>0.028</v>
      </c>
      <c r="AL18" s="97">
        <v>0.096</v>
      </c>
      <c r="AM18" s="96">
        <f>VLOOKUP(H:H,'[26]BOM清单 (2)'!$H:$AM,32,0)</f>
        <v>24.37</v>
      </c>
      <c r="AN18" s="95">
        <f t="shared" ref="AN18:AN47" si="1">$AM18*AE18</f>
        <v>2.55885</v>
      </c>
      <c r="AO18" s="95">
        <f t="shared" ref="AO18:AO47" si="2">$AM18*AF18</f>
        <v>0.68236</v>
      </c>
      <c r="AP18" s="95">
        <f t="shared" ref="AP18:AP47" si="3">$AM18*AG18</f>
        <v>2.55885</v>
      </c>
      <c r="AQ18" s="95">
        <f t="shared" ref="AQ18:AQ47" si="4">$AM18*AH18</f>
        <v>0.68236</v>
      </c>
      <c r="AR18" s="95">
        <f t="shared" ref="AR18:AR47" si="5">$AM18*AI18</f>
        <v>2.55885</v>
      </c>
      <c r="AS18" s="95">
        <f t="shared" ref="AS18:AS47" si="6">$AM18*AJ18</f>
        <v>2.55885</v>
      </c>
      <c r="AT18" s="95">
        <f t="shared" ref="AT18:AT47" si="7">$AM18*AK18</f>
        <v>0.68236</v>
      </c>
      <c r="AU18" s="95">
        <f t="shared" ref="AU18:AU47" si="8">$AM18*AL18</f>
        <v>2.33952</v>
      </c>
    </row>
    <row r="19" s="3" customFormat="1" ht="105" spans="1:47">
      <c r="A19" s="24">
        <v>3</v>
      </c>
      <c r="B19" s="24"/>
      <c r="C19" s="24">
        <v>1</v>
      </c>
      <c r="D19" s="24"/>
      <c r="E19" s="24"/>
      <c r="F19" s="24"/>
      <c r="G19" s="25"/>
      <c r="H19" s="26" t="s">
        <v>95</v>
      </c>
      <c r="I19" s="40" t="s">
        <v>96</v>
      </c>
      <c r="J19" s="39" t="s">
        <v>33</v>
      </c>
      <c r="K19" s="40" t="s">
        <v>96</v>
      </c>
      <c r="L19" s="39" t="s">
        <v>33</v>
      </c>
      <c r="M19" s="39" t="s">
        <v>97</v>
      </c>
      <c r="N19" s="24" t="s">
        <v>98</v>
      </c>
      <c r="O19" s="39" t="s">
        <v>33</v>
      </c>
      <c r="P19" s="39" t="s">
        <v>33</v>
      </c>
      <c r="Q19" s="57" t="s">
        <v>99</v>
      </c>
      <c r="R19" s="58" t="s">
        <v>65</v>
      </c>
      <c r="S19" s="22"/>
      <c r="T19" s="24" t="s">
        <v>96</v>
      </c>
      <c r="U19" s="39" t="s">
        <v>100</v>
      </c>
      <c r="V19" s="23" t="s">
        <v>67</v>
      </c>
      <c r="W19" s="23" t="s">
        <v>68</v>
      </c>
      <c r="X19" s="22"/>
      <c r="Y19" s="22"/>
      <c r="Z19" s="22"/>
      <c r="AA19" s="24" t="s">
        <v>33</v>
      </c>
      <c r="AB19" s="39" t="s">
        <v>33</v>
      </c>
      <c r="AC19" s="76" t="s">
        <v>101</v>
      </c>
      <c r="AD19" s="79"/>
      <c r="AE19" s="80">
        <v>0.063</v>
      </c>
      <c r="AF19" s="80">
        <v>0.033</v>
      </c>
      <c r="AG19" s="80">
        <v>0.063</v>
      </c>
      <c r="AH19" s="80">
        <v>0.033</v>
      </c>
      <c r="AI19" s="80">
        <v>0.063</v>
      </c>
      <c r="AJ19" s="80">
        <v>0.063</v>
      </c>
      <c r="AK19" s="80">
        <v>0.033</v>
      </c>
      <c r="AL19" s="97">
        <v>0.05</v>
      </c>
      <c r="AM19" s="96">
        <f>VLOOKUP(H:H,'[26]BOM清单 (2)'!$H:$AM,32,0)</f>
        <v>9.14</v>
      </c>
      <c r="AN19" s="95">
        <f t="shared" si="1"/>
        <v>0.57582</v>
      </c>
      <c r="AO19" s="95">
        <f t="shared" si="2"/>
        <v>0.30162</v>
      </c>
      <c r="AP19" s="95">
        <f t="shared" si="3"/>
        <v>0.57582</v>
      </c>
      <c r="AQ19" s="95">
        <f t="shared" si="4"/>
        <v>0.30162</v>
      </c>
      <c r="AR19" s="95">
        <f t="shared" si="5"/>
        <v>0.57582</v>
      </c>
      <c r="AS19" s="95">
        <f t="shared" si="6"/>
        <v>0.57582</v>
      </c>
      <c r="AT19" s="95">
        <f t="shared" si="7"/>
        <v>0.30162</v>
      </c>
      <c r="AU19" s="95">
        <f t="shared" si="8"/>
        <v>0.457</v>
      </c>
    </row>
    <row r="20" s="3" customFormat="1" ht="35" spans="1:47">
      <c r="A20" s="24"/>
      <c r="B20" s="24"/>
      <c r="C20" s="24"/>
      <c r="D20" s="24"/>
      <c r="E20" s="24"/>
      <c r="F20" s="24"/>
      <c r="G20" s="25"/>
      <c r="H20" s="27" t="s">
        <v>102</v>
      </c>
      <c r="I20" s="40" t="s">
        <v>103</v>
      </c>
      <c r="J20" s="39"/>
      <c r="K20" s="40" t="s">
        <v>103</v>
      </c>
      <c r="L20" s="39" t="s">
        <v>33</v>
      </c>
      <c r="M20" s="39"/>
      <c r="N20" s="24" t="s">
        <v>104</v>
      </c>
      <c r="O20" s="39" t="s">
        <v>33</v>
      </c>
      <c r="P20" s="39" t="s">
        <v>33</v>
      </c>
      <c r="Q20" s="57" t="s">
        <v>99</v>
      </c>
      <c r="R20" s="58" t="s">
        <v>105</v>
      </c>
      <c r="S20" s="22"/>
      <c r="T20" s="24" t="s">
        <v>64</v>
      </c>
      <c r="U20" s="39" t="s">
        <v>100</v>
      </c>
      <c r="V20" s="23" t="s">
        <v>67</v>
      </c>
      <c r="W20" s="23" t="s">
        <v>68</v>
      </c>
      <c r="X20" s="22"/>
      <c r="Y20" s="22"/>
      <c r="Z20" s="22"/>
      <c r="AA20" s="24" t="s">
        <v>33</v>
      </c>
      <c r="AB20" s="39" t="s">
        <v>33</v>
      </c>
      <c r="AC20" s="76" t="s">
        <v>106</v>
      </c>
      <c r="AD20" s="79"/>
      <c r="AE20" s="80">
        <v>1</v>
      </c>
      <c r="AF20" s="80"/>
      <c r="AG20" s="80">
        <v>1</v>
      </c>
      <c r="AH20" s="80"/>
      <c r="AI20" s="80">
        <v>1</v>
      </c>
      <c r="AJ20" s="80">
        <v>1</v>
      </c>
      <c r="AK20" s="80"/>
      <c r="AL20" s="97"/>
      <c r="AM20" s="96">
        <f>VLOOKUP(H:H,'[26]BOM清单 (2)'!$H:$AM,32,0)</f>
        <v>2.5</v>
      </c>
      <c r="AN20" s="95">
        <f t="shared" si="1"/>
        <v>2.5</v>
      </c>
      <c r="AO20" s="95">
        <f t="shared" si="2"/>
        <v>0</v>
      </c>
      <c r="AP20" s="95">
        <f t="shared" si="3"/>
        <v>2.5</v>
      </c>
      <c r="AQ20" s="95">
        <f t="shared" si="4"/>
        <v>0</v>
      </c>
      <c r="AR20" s="95">
        <f t="shared" si="5"/>
        <v>2.5</v>
      </c>
      <c r="AS20" s="95">
        <f t="shared" si="6"/>
        <v>2.5</v>
      </c>
      <c r="AT20" s="95">
        <f t="shared" si="7"/>
        <v>0</v>
      </c>
      <c r="AU20" s="95">
        <f t="shared" si="8"/>
        <v>0</v>
      </c>
    </row>
    <row r="21" s="3" customFormat="1" ht="70" spans="1:47">
      <c r="A21" s="24"/>
      <c r="B21" s="24"/>
      <c r="C21" s="24"/>
      <c r="D21" s="24"/>
      <c r="E21" s="24"/>
      <c r="F21" s="24"/>
      <c r="G21" s="25"/>
      <c r="H21" s="28" t="s">
        <v>107</v>
      </c>
      <c r="I21" s="40" t="s">
        <v>108</v>
      </c>
      <c r="J21" s="39"/>
      <c r="K21" s="40" t="s">
        <v>109</v>
      </c>
      <c r="L21" s="39" t="s">
        <v>33</v>
      </c>
      <c r="M21" s="39" t="s">
        <v>110</v>
      </c>
      <c r="N21" s="24" t="s">
        <v>98</v>
      </c>
      <c r="O21" s="39" t="s">
        <v>33</v>
      </c>
      <c r="P21" s="39" t="s">
        <v>33</v>
      </c>
      <c r="Q21" s="57" t="s">
        <v>99</v>
      </c>
      <c r="R21" s="58" t="s">
        <v>65</v>
      </c>
      <c r="S21" s="22"/>
      <c r="T21" s="24" t="s">
        <v>98</v>
      </c>
      <c r="U21" s="39" t="s">
        <v>100</v>
      </c>
      <c r="V21" s="23" t="s">
        <v>67</v>
      </c>
      <c r="W21" s="23" t="s">
        <v>68</v>
      </c>
      <c r="X21" s="22"/>
      <c r="Y21" s="22"/>
      <c r="Z21" s="22"/>
      <c r="AA21" s="24" t="s">
        <v>33</v>
      </c>
      <c r="AB21" s="39" t="s">
        <v>33</v>
      </c>
      <c r="AC21" s="76" t="s">
        <v>111</v>
      </c>
      <c r="AD21" s="79"/>
      <c r="AE21" s="80">
        <v>0.181</v>
      </c>
      <c r="AF21" s="80">
        <v>0.198</v>
      </c>
      <c r="AG21" s="80">
        <v>0.181</v>
      </c>
      <c r="AH21" s="80">
        <v>0.198</v>
      </c>
      <c r="AI21" s="80"/>
      <c r="AJ21" s="80"/>
      <c r="AK21" s="80"/>
      <c r="AL21" s="97"/>
      <c r="AM21" s="96">
        <f>VLOOKUP(H:H,'[26]BOM清单 (2)'!$H:$AM,32,0)</f>
        <v>48</v>
      </c>
      <c r="AN21" s="95">
        <f t="shared" si="1"/>
        <v>8.688</v>
      </c>
      <c r="AO21" s="95">
        <f t="shared" si="2"/>
        <v>9.504</v>
      </c>
      <c r="AP21" s="95">
        <f t="shared" si="3"/>
        <v>8.688</v>
      </c>
      <c r="AQ21" s="95">
        <f t="shared" si="4"/>
        <v>9.504</v>
      </c>
      <c r="AR21" s="95">
        <f t="shared" si="5"/>
        <v>0</v>
      </c>
      <c r="AS21" s="95">
        <f t="shared" si="6"/>
        <v>0</v>
      </c>
      <c r="AT21" s="95">
        <f t="shared" si="7"/>
        <v>0</v>
      </c>
      <c r="AU21" s="95">
        <f t="shared" si="8"/>
        <v>0</v>
      </c>
    </row>
    <row r="22" s="4" customFormat="1" ht="87.5" spans="1:47">
      <c r="A22" s="24">
        <v>12</v>
      </c>
      <c r="B22" s="24"/>
      <c r="C22" s="24"/>
      <c r="D22" s="24"/>
      <c r="E22" s="24"/>
      <c r="F22" s="24"/>
      <c r="G22" s="24"/>
      <c r="H22" s="27" t="s">
        <v>112</v>
      </c>
      <c r="I22" s="40" t="s">
        <v>113</v>
      </c>
      <c r="J22" s="39" t="s">
        <v>33</v>
      </c>
      <c r="K22" s="40" t="s">
        <v>114</v>
      </c>
      <c r="L22" s="39" t="s">
        <v>17</v>
      </c>
      <c r="M22" s="39" t="s">
        <v>114</v>
      </c>
      <c r="N22" s="39" t="s">
        <v>115</v>
      </c>
      <c r="O22" s="39" t="s">
        <v>33</v>
      </c>
      <c r="P22" s="39" t="s">
        <v>33</v>
      </c>
      <c r="Q22" s="57" t="s">
        <v>99</v>
      </c>
      <c r="R22" s="58" t="s">
        <v>116</v>
      </c>
      <c r="S22" s="22" t="s">
        <v>33</v>
      </c>
      <c r="T22" s="40" t="s">
        <v>113</v>
      </c>
      <c r="U22" s="23" t="s">
        <v>100</v>
      </c>
      <c r="V22" s="23" t="s">
        <v>67</v>
      </c>
      <c r="W22" s="23" t="s">
        <v>33</v>
      </c>
      <c r="X22" s="22" t="s">
        <v>33</v>
      </c>
      <c r="Y22" s="22" t="s">
        <v>33</v>
      </c>
      <c r="Z22" s="22" t="s">
        <v>33</v>
      </c>
      <c r="AA22" s="24" t="s">
        <v>33</v>
      </c>
      <c r="AB22" s="39" t="s">
        <v>33</v>
      </c>
      <c r="AC22" s="76" t="s">
        <v>117</v>
      </c>
      <c r="AD22" s="39"/>
      <c r="AE22" s="81">
        <v>3.5</v>
      </c>
      <c r="AF22" s="81">
        <v>0.9</v>
      </c>
      <c r="AG22" s="81">
        <v>3.5</v>
      </c>
      <c r="AH22" s="81">
        <v>1.1</v>
      </c>
      <c r="AI22" s="81">
        <v>3.5</v>
      </c>
      <c r="AJ22" s="81">
        <v>3.5</v>
      </c>
      <c r="AK22" s="81">
        <v>1.1</v>
      </c>
      <c r="AL22" s="81">
        <v>1.1</v>
      </c>
      <c r="AM22" s="96">
        <f>VLOOKUP(H:H,'[26]BOM清单 (2)'!$H:$AM,32,0)</f>
        <v>0.927</v>
      </c>
      <c r="AN22" s="95">
        <f t="shared" si="1"/>
        <v>3.2445</v>
      </c>
      <c r="AO22" s="95">
        <f t="shared" si="2"/>
        <v>0.8343</v>
      </c>
      <c r="AP22" s="95">
        <f t="shared" si="3"/>
        <v>3.2445</v>
      </c>
      <c r="AQ22" s="95">
        <f t="shared" si="4"/>
        <v>1.0197</v>
      </c>
      <c r="AR22" s="95">
        <f t="shared" si="5"/>
        <v>3.2445</v>
      </c>
      <c r="AS22" s="95">
        <f t="shared" si="6"/>
        <v>3.2445</v>
      </c>
      <c r="AT22" s="95">
        <f t="shared" si="7"/>
        <v>1.0197</v>
      </c>
      <c r="AU22" s="95">
        <f t="shared" si="8"/>
        <v>1.0197</v>
      </c>
    </row>
    <row r="23" s="5" customFormat="1" ht="70" spans="1:47">
      <c r="A23" s="29"/>
      <c r="B23" s="29"/>
      <c r="C23" s="29"/>
      <c r="D23" s="29"/>
      <c r="E23" s="29"/>
      <c r="F23" s="29"/>
      <c r="G23" s="29"/>
      <c r="H23" s="30" t="s">
        <v>118</v>
      </c>
      <c r="I23" s="41" t="s">
        <v>119</v>
      </c>
      <c r="J23" s="42"/>
      <c r="K23" s="43" t="s">
        <v>120</v>
      </c>
      <c r="L23" s="42" t="s">
        <v>17</v>
      </c>
      <c r="M23" s="43" t="s">
        <v>121</v>
      </c>
      <c r="N23" s="42" t="s">
        <v>122</v>
      </c>
      <c r="O23" s="42" t="s">
        <v>33</v>
      </c>
      <c r="P23" s="42" t="s">
        <v>33</v>
      </c>
      <c r="Q23" s="59" t="s">
        <v>99</v>
      </c>
      <c r="R23" s="60" t="s">
        <v>123</v>
      </c>
      <c r="S23" s="61" t="s">
        <v>33</v>
      </c>
      <c r="T23" s="43" t="s">
        <v>119</v>
      </c>
      <c r="U23" s="62" t="s">
        <v>67</v>
      </c>
      <c r="V23" s="62" t="s">
        <v>67</v>
      </c>
      <c r="W23" s="62" t="s">
        <v>33</v>
      </c>
      <c r="X23" s="63"/>
      <c r="Y23" s="63"/>
      <c r="Z23" s="63"/>
      <c r="AA23" s="82"/>
      <c r="AB23" s="83"/>
      <c r="AC23" s="84" t="s">
        <v>124</v>
      </c>
      <c r="AD23" s="84" t="s">
        <v>33</v>
      </c>
      <c r="AE23" s="85">
        <v>2</v>
      </c>
      <c r="AF23" s="85"/>
      <c r="AG23" s="85">
        <v>2</v>
      </c>
      <c r="AH23" s="85"/>
      <c r="AI23" s="85">
        <v>2</v>
      </c>
      <c r="AJ23" s="85">
        <v>2</v>
      </c>
      <c r="AK23" s="85"/>
      <c r="AL23" s="85"/>
      <c r="AM23" s="96">
        <f>VLOOKUP(H:H,'[26]BOM清单 (2)'!$H:$AM,32,0)</f>
        <v>0.42024</v>
      </c>
      <c r="AN23" s="95">
        <f t="shared" si="1"/>
        <v>0.84048</v>
      </c>
      <c r="AO23" s="95">
        <f t="shared" si="2"/>
        <v>0</v>
      </c>
      <c r="AP23" s="95">
        <f t="shared" si="3"/>
        <v>0.84048</v>
      </c>
      <c r="AQ23" s="95">
        <f t="shared" si="4"/>
        <v>0</v>
      </c>
      <c r="AR23" s="95">
        <f t="shared" si="5"/>
        <v>0.84048</v>
      </c>
      <c r="AS23" s="95">
        <f t="shared" si="6"/>
        <v>0.84048</v>
      </c>
      <c r="AT23" s="95">
        <f t="shared" si="7"/>
        <v>0</v>
      </c>
      <c r="AU23" s="95">
        <f t="shared" si="8"/>
        <v>0</v>
      </c>
    </row>
    <row r="24" s="5" customFormat="1" ht="70" spans="1:47">
      <c r="A24" s="29"/>
      <c r="B24" s="29"/>
      <c r="C24" s="29"/>
      <c r="D24" s="29"/>
      <c r="E24" s="29"/>
      <c r="F24" s="29"/>
      <c r="G24" s="29"/>
      <c r="H24" s="30" t="s">
        <v>125</v>
      </c>
      <c r="I24" s="41" t="s">
        <v>119</v>
      </c>
      <c r="J24" s="42"/>
      <c r="K24" s="41" t="s">
        <v>126</v>
      </c>
      <c r="L24" s="42" t="s">
        <v>17</v>
      </c>
      <c r="M24" s="43" t="s">
        <v>127</v>
      </c>
      <c r="N24" s="42" t="s">
        <v>122</v>
      </c>
      <c r="O24" s="42" t="s">
        <v>33</v>
      </c>
      <c r="P24" s="42" t="s">
        <v>33</v>
      </c>
      <c r="Q24" s="59" t="s">
        <v>99</v>
      </c>
      <c r="R24" s="60" t="s">
        <v>123</v>
      </c>
      <c r="S24" s="61" t="s">
        <v>33</v>
      </c>
      <c r="T24" s="43" t="s">
        <v>119</v>
      </c>
      <c r="U24" s="62" t="s">
        <v>67</v>
      </c>
      <c r="V24" s="62" t="s">
        <v>67</v>
      </c>
      <c r="W24" s="62" t="s">
        <v>33</v>
      </c>
      <c r="X24" s="63"/>
      <c r="Y24" s="63"/>
      <c r="Z24" s="63"/>
      <c r="AA24" s="82"/>
      <c r="AB24" s="83"/>
      <c r="AC24" s="84" t="s">
        <v>124</v>
      </c>
      <c r="AD24" s="84" t="s">
        <v>33</v>
      </c>
      <c r="AE24" s="85">
        <v>2</v>
      </c>
      <c r="AF24" s="85"/>
      <c r="AG24" s="85">
        <v>2</v>
      </c>
      <c r="AH24" s="85"/>
      <c r="AI24" s="85">
        <v>2</v>
      </c>
      <c r="AJ24" s="85">
        <v>2</v>
      </c>
      <c r="AK24" s="85"/>
      <c r="AL24" s="85"/>
      <c r="AM24" s="96">
        <f>VLOOKUP(H:H,'[26]BOM清单 (2)'!$H:$AM,32,0)</f>
        <v>0.2472</v>
      </c>
      <c r="AN24" s="95">
        <f t="shared" si="1"/>
        <v>0.4944</v>
      </c>
      <c r="AO24" s="95">
        <f t="shared" si="2"/>
        <v>0</v>
      </c>
      <c r="AP24" s="95">
        <f t="shared" si="3"/>
        <v>0.4944</v>
      </c>
      <c r="AQ24" s="95">
        <f t="shared" si="4"/>
        <v>0</v>
      </c>
      <c r="AR24" s="95">
        <f t="shared" si="5"/>
        <v>0.4944</v>
      </c>
      <c r="AS24" s="95">
        <f t="shared" si="6"/>
        <v>0.4944</v>
      </c>
      <c r="AT24" s="95">
        <f t="shared" si="7"/>
        <v>0</v>
      </c>
      <c r="AU24" s="95">
        <f t="shared" si="8"/>
        <v>0</v>
      </c>
    </row>
    <row r="25" s="4" customFormat="1" ht="87.5" spans="1:47">
      <c r="A25" s="24"/>
      <c r="B25" s="24"/>
      <c r="C25" s="24"/>
      <c r="D25" s="24"/>
      <c r="E25" s="24"/>
      <c r="F25" s="24"/>
      <c r="G25" s="24"/>
      <c r="H25" s="27" t="s">
        <v>128</v>
      </c>
      <c r="I25" s="40" t="s">
        <v>129</v>
      </c>
      <c r="J25" s="39"/>
      <c r="K25" s="40" t="s">
        <v>130</v>
      </c>
      <c r="L25" s="39"/>
      <c r="M25" s="39" t="s">
        <v>130</v>
      </c>
      <c r="N25" s="39" t="s">
        <v>131</v>
      </c>
      <c r="O25" s="39" t="s">
        <v>33</v>
      </c>
      <c r="P25" s="39" t="s">
        <v>33</v>
      </c>
      <c r="Q25" s="57" t="s">
        <v>99</v>
      </c>
      <c r="R25" s="58" t="s">
        <v>105</v>
      </c>
      <c r="S25" s="22"/>
      <c r="T25" s="40" t="s">
        <v>129</v>
      </c>
      <c r="U25" s="23" t="s">
        <v>100</v>
      </c>
      <c r="V25" s="23" t="s">
        <v>67</v>
      </c>
      <c r="W25" s="23" t="s">
        <v>33</v>
      </c>
      <c r="X25" s="22" t="s">
        <v>33</v>
      </c>
      <c r="Y25" s="22" t="s">
        <v>33</v>
      </c>
      <c r="Z25" s="22" t="s">
        <v>33</v>
      </c>
      <c r="AA25" s="24" t="s">
        <v>33</v>
      </c>
      <c r="AB25" s="39" t="s">
        <v>33</v>
      </c>
      <c r="AC25" s="76" t="s">
        <v>117</v>
      </c>
      <c r="AD25" s="39"/>
      <c r="AE25" s="81"/>
      <c r="AF25" s="81"/>
      <c r="AG25" s="81"/>
      <c r="AH25" s="81"/>
      <c r="AI25" s="81"/>
      <c r="AJ25" s="81">
        <v>2</v>
      </c>
      <c r="AK25" s="81"/>
      <c r="AL25" s="81"/>
      <c r="AM25" s="96">
        <f>VLOOKUP(H:H,'[26]BOM清单 (2)'!$H:$AM,32,0)</f>
        <v>0.412</v>
      </c>
      <c r="AN25" s="95">
        <f t="shared" si="1"/>
        <v>0</v>
      </c>
      <c r="AO25" s="95">
        <f t="shared" si="2"/>
        <v>0</v>
      </c>
      <c r="AP25" s="95">
        <f t="shared" si="3"/>
        <v>0</v>
      </c>
      <c r="AQ25" s="95">
        <f t="shared" si="4"/>
        <v>0</v>
      </c>
      <c r="AR25" s="95">
        <f t="shared" si="5"/>
        <v>0</v>
      </c>
      <c r="AS25" s="95">
        <f t="shared" si="6"/>
        <v>0.824</v>
      </c>
      <c r="AT25" s="95">
        <f t="shared" si="7"/>
        <v>0</v>
      </c>
      <c r="AU25" s="95">
        <f t="shared" si="8"/>
        <v>0</v>
      </c>
    </row>
    <row r="26" s="4" customFormat="1" ht="87.5" spans="1:47">
      <c r="A26" s="24"/>
      <c r="B26" s="24"/>
      <c r="C26" s="24"/>
      <c r="D26" s="24"/>
      <c r="E26" s="24"/>
      <c r="F26" s="24"/>
      <c r="G26" s="24"/>
      <c r="H26" s="26" t="s">
        <v>132</v>
      </c>
      <c r="I26" s="44" t="s">
        <v>133</v>
      </c>
      <c r="J26" s="45" t="s">
        <v>33</v>
      </c>
      <c r="K26" s="44" t="s">
        <v>134</v>
      </c>
      <c r="L26" s="45" t="s">
        <v>33</v>
      </c>
      <c r="M26" s="46" t="s">
        <v>135</v>
      </c>
      <c r="N26" s="24" t="s">
        <v>136</v>
      </c>
      <c r="O26" s="39" t="s">
        <v>33</v>
      </c>
      <c r="P26" s="39" t="s">
        <v>33</v>
      </c>
      <c r="Q26" s="40" t="s">
        <v>99</v>
      </c>
      <c r="R26" s="64" t="s">
        <v>137</v>
      </c>
      <c r="S26" s="22" t="s">
        <v>33</v>
      </c>
      <c r="T26" s="40" t="s">
        <v>138</v>
      </c>
      <c r="U26" s="23" t="s">
        <v>100</v>
      </c>
      <c r="V26" s="23" t="s">
        <v>67</v>
      </c>
      <c r="W26" s="22" t="s">
        <v>33</v>
      </c>
      <c r="X26" s="22" t="s">
        <v>33</v>
      </c>
      <c r="Y26" s="22" t="s">
        <v>33</v>
      </c>
      <c r="Z26" s="22" t="s">
        <v>33</v>
      </c>
      <c r="AA26" s="39" t="s">
        <v>33</v>
      </c>
      <c r="AB26" s="39" t="s">
        <v>33</v>
      </c>
      <c r="AC26" s="39" t="s">
        <v>139</v>
      </c>
      <c r="AD26" s="39" t="s">
        <v>140</v>
      </c>
      <c r="AE26" s="81">
        <v>1</v>
      </c>
      <c r="AF26" s="81"/>
      <c r="AG26" s="81">
        <v>1</v>
      </c>
      <c r="AH26" s="81"/>
      <c r="AI26" s="81">
        <v>1</v>
      </c>
      <c r="AJ26" s="81">
        <v>1</v>
      </c>
      <c r="AK26" s="81"/>
      <c r="AL26" s="81"/>
      <c r="AM26" s="96">
        <f>VLOOKUP(H:H,'[26]BOM清单 (2)'!$H:$AM,32,0)</f>
        <v>0.181692</v>
      </c>
      <c r="AN26" s="95">
        <f t="shared" si="1"/>
        <v>0.181692</v>
      </c>
      <c r="AO26" s="95">
        <f t="shared" si="2"/>
        <v>0</v>
      </c>
      <c r="AP26" s="95">
        <f t="shared" si="3"/>
        <v>0.181692</v>
      </c>
      <c r="AQ26" s="95">
        <f t="shared" si="4"/>
        <v>0</v>
      </c>
      <c r="AR26" s="95">
        <f t="shared" si="5"/>
        <v>0.181692</v>
      </c>
      <c r="AS26" s="95">
        <f t="shared" si="6"/>
        <v>0.181692</v>
      </c>
      <c r="AT26" s="95">
        <f t="shared" si="7"/>
        <v>0</v>
      </c>
      <c r="AU26" s="95">
        <f t="shared" si="8"/>
        <v>0</v>
      </c>
    </row>
    <row r="27" s="4" customFormat="1" ht="87.5" spans="1:47">
      <c r="A27" s="24"/>
      <c r="B27" s="24"/>
      <c r="C27" s="24"/>
      <c r="D27" s="24"/>
      <c r="E27" s="24"/>
      <c r="F27" s="24"/>
      <c r="G27" s="24"/>
      <c r="H27" s="30" t="s">
        <v>141</v>
      </c>
      <c r="I27" s="44" t="s">
        <v>133</v>
      </c>
      <c r="J27" s="45" t="s">
        <v>33</v>
      </c>
      <c r="K27" s="44" t="s">
        <v>142</v>
      </c>
      <c r="L27" s="45" t="s">
        <v>33</v>
      </c>
      <c r="M27" s="46" t="s">
        <v>143</v>
      </c>
      <c r="N27" s="24" t="s">
        <v>136</v>
      </c>
      <c r="O27" s="39" t="s">
        <v>33</v>
      </c>
      <c r="P27" s="39" t="s">
        <v>33</v>
      </c>
      <c r="Q27" s="40" t="s">
        <v>99</v>
      </c>
      <c r="R27" s="64" t="s">
        <v>137</v>
      </c>
      <c r="S27" s="22" t="s">
        <v>33</v>
      </c>
      <c r="T27" s="40" t="s">
        <v>138</v>
      </c>
      <c r="U27" s="23" t="s">
        <v>100</v>
      </c>
      <c r="V27" s="23" t="s">
        <v>67</v>
      </c>
      <c r="W27" s="22" t="s">
        <v>33</v>
      </c>
      <c r="X27" s="22" t="s">
        <v>33</v>
      </c>
      <c r="Y27" s="22" t="s">
        <v>33</v>
      </c>
      <c r="Z27" s="22" t="s">
        <v>33</v>
      </c>
      <c r="AA27" s="39" t="s">
        <v>33</v>
      </c>
      <c r="AB27" s="39" t="s">
        <v>33</v>
      </c>
      <c r="AC27" s="39" t="s">
        <v>139</v>
      </c>
      <c r="AD27" s="39" t="s">
        <v>140</v>
      </c>
      <c r="AE27" s="81">
        <v>1</v>
      </c>
      <c r="AF27" s="81"/>
      <c r="AG27" s="81">
        <v>1</v>
      </c>
      <c r="AH27" s="81"/>
      <c r="AI27" s="81">
        <v>1</v>
      </c>
      <c r="AJ27" s="81"/>
      <c r="AK27" s="81"/>
      <c r="AL27" s="81"/>
      <c r="AM27" s="96">
        <f>VLOOKUP(H:H,'[26]BOM清单 (2)'!$H:$AM,32,0)</f>
        <v>0.272538</v>
      </c>
      <c r="AN27" s="95">
        <f t="shared" si="1"/>
        <v>0.272538</v>
      </c>
      <c r="AO27" s="95">
        <f t="shared" si="2"/>
        <v>0</v>
      </c>
      <c r="AP27" s="95">
        <f t="shared" si="3"/>
        <v>0.272538</v>
      </c>
      <c r="AQ27" s="95">
        <f t="shared" si="4"/>
        <v>0</v>
      </c>
      <c r="AR27" s="95">
        <f t="shared" si="5"/>
        <v>0.272538</v>
      </c>
      <c r="AS27" s="95">
        <f t="shared" si="6"/>
        <v>0</v>
      </c>
      <c r="AT27" s="95">
        <f t="shared" si="7"/>
        <v>0</v>
      </c>
      <c r="AU27" s="95">
        <f t="shared" si="8"/>
        <v>0</v>
      </c>
    </row>
    <row r="28" s="4" customFormat="1" ht="87.5" spans="1:47">
      <c r="A28" s="24"/>
      <c r="B28" s="24"/>
      <c r="C28" s="24"/>
      <c r="D28" s="24"/>
      <c r="E28" s="24"/>
      <c r="F28" s="24"/>
      <c r="G28" s="24"/>
      <c r="H28" s="30" t="s">
        <v>144</v>
      </c>
      <c r="I28" s="44" t="s">
        <v>133</v>
      </c>
      <c r="J28" s="45" t="s">
        <v>33</v>
      </c>
      <c r="K28" s="44" t="s">
        <v>145</v>
      </c>
      <c r="L28" s="45" t="s">
        <v>33</v>
      </c>
      <c r="M28" s="46" t="s">
        <v>146</v>
      </c>
      <c r="N28" s="24" t="s">
        <v>136</v>
      </c>
      <c r="O28" s="39" t="s">
        <v>33</v>
      </c>
      <c r="P28" s="39" t="s">
        <v>33</v>
      </c>
      <c r="Q28" s="40" t="s">
        <v>99</v>
      </c>
      <c r="R28" s="64" t="s">
        <v>137</v>
      </c>
      <c r="S28" s="22" t="s">
        <v>33</v>
      </c>
      <c r="T28" s="40" t="s">
        <v>138</v>
      </c>
      <c r="U28" s="23" t="s">
        <v>100</v>
      </c>
      <c r="V28" s="23" t="s">
        <v>67</v>
      </c>
      <c r="W28" s="22" t="s">
        <v>33</v>
      </c>
      <c r="X28" s="22" t="s">
        <v>33</v>
      </c>
      <c r="Y28" s="22" t="s">
        <v>33</v>
      </c>
      <c r="Z28" s="22" t="s">
        <v>33</v>
      </c>
      <c r="AA28" s="39" t="s">
        <v>33</v>
      </c>
      <c r="AB28" s="39" t="s">
        <v>33</v>
      </c>
      <c r="AC28" s="39" t="s">
        <v>139</v>
      </c>
      <c r="AD28" s="39" t="s">
        <v>140</v>
      </c>
      <c r="AE28" s="81">
        <v>1</v>
      </c>
      <c r="AF28" s="81"/>
      <c r="AG28" s="81">
        <v>1</v>
      </c>
      <c r="AH28" s="81"/>
      <c r="AI28" s="81">
        <v>1</v>
      </c>
      <c r="AJ28" s="81"/>
      <c r="AK28" s="81"/>
      <c r="AL28" s="81"/>
      <c r="AM28" s="96">
        <f>VLOOKUP(H:H,'[26]BOM清单 (2)'!$H:$AM,32,0)</f>
        <v>0.105987</v>
      </c>
      <c r="AN28" s="95">
        <f t="shared" si="1"/>
        <v>0.105987</v>
      </c>
      <c r="AO28" s="95">
        <f t="shared" si="2"/>
        <v>0</v>
      </c>
      <c r="AP28" s="95">
        <f t="shared" si="3"/>
        <v>0.105987</v>
      </c>
      <c r="AQ28" s="95">
        <f t="shared" si="4"/>
        <v>0</v>
      </c>
      <c r="AR28" s="95">
        <f t="shared" si="5"/>
        <v>0.105987</v>
      </c>
      <c r="AS28" s="95">
        <f t="shared" si="6"/>
        <v>0</v>
      </c>
      <c r="AT28" s="95">
        <f t="shared" si="7"/>
        <v>0</v>
      </c>
      <c r="AU28" s="95">
        <f t="shared" si="8"/>
        <v>0</v>
      </c>
    </row>
    <row r="29" s="4" customFormat="1" ht="87.5" spans="1:47">
      <c r="A29" s="24"/>
      <c r="B29" s="24"/>
      <c r="C29" s="24"/>
      <c r="D29" s="24"/>
      <c r="E29" s="24"/>
      <c r="F29" s="24"/>
      <c r="G29" s="24"/>
      <c r="H29" s="27" t="s">
        <v>147</v>
      </c>
      <c r="I29" s="44" t="s">
        <v>133</v>
      </c>
      <c r="J29" s="45" t="s">
        <v>33</v>
      </c>
      <c r="K29" s="44" t="s">
        <v>148</v>
      </c>
      <c r="L29" s="45" t="s">
        <v>33</v>
      </c>
      <c r="M29" s="46" t="s">
        <v>149</v>
      </c>
      <c r="N29" s="24" t="s">
        <v>136</v>
      </c>
      <c r="O29" s="39" t="s">
        <v>33</v>
      </c>
      <c r="P29" s="39" t="s">
        <v>33</v>
      </c>
      <c r="Q29" s="40" t="s">
        <v>99</v>
      </c>
      <c r="R29" s="64" t="s">
        <v>137</v>
      </c>
      <c r="S29" s="22" t="s">
        <v>33</v>
      </c>
      <c r="T29" s="40" t="s">
        <v>138</v>
      </c>
      <c r="U29" s="23" t="s">
        <v>100</v>
      </c>
      <c r="V29" s="23" t="s">
        <v>67</v>
      </c>
      <c r="W29" s="22" t="s">
        <v>33</v>
      </c>
      <c r="X29" s="22" t="s">
        <v>33</v>
      </c>
      <c r="Y29" s="22" t="s">
        <v>33</v>
      </c>
      <c r="Z29" s="22" t="s">
        <v>33</v>
      </c>
      <c r="AA29" s="39" t="s">
        <v>33</v>
      </c>
      <c r="AB29" s="39" t="s">
        <v>33</v>
      </c>
      <c r="AC29" s="39" t="s">
        <v>139</v>
      </c>
      <c r="AD29" s="39" t="s">
        <v>140</v>
      </c>
      <c r="AE29" s="81">
        <v>1</v>
      </c>
      <c r="AF29" s="81"/>
      <c r="AG29" s="81">
        <v>1</v>
      </c>
      <c r="AH29" s="81"/>
      <c r="AI29" s="81">
        <v>1</v>
      </c>
      <c r="AJ29" s="81"/>
      <c r="AK29" s="81"/>
      <c r="AL29" s="81"/>
      <c r="AM29" s="96">
        <f>VLOOKUP(H:H,'[26]BOM清单 (2)'!$H:$AM,32,0)</f>
        <v>0.075705</v>
      </c>
      <c r="AN29" s="95">
        <f t="shared" si="1"/>
        <v>0.075705</v>
      </c>
      <c r="AO29" s="95">
        <f t="shared" si="2"/>
        <v>0</v>
      </c>
      <c r="AP29" s="95">
        <f t="shared" si="3"/>
        <v>0.075705</v>
      </c>
      <c r="AQ29" s="95">
        <f t="shared" si="4"/>
        <v>0</v>
      </c>
      <c r="AR29" s="95">
        <f t="shared" si="5"/>
        <v>0.075705</v>
      </c>
      <c r="AS29" s="95">
        <f t="shared" si="6"/>
        <v>0</v>
      </c>
      <c r="AT29" s="95">
        <f t="shared" si="7"/>
        <v>0</v>
      </c>
      <c r="AU29" s="95">
        <f t="shared" si="8"/>
        <v>0</v>
      </c>
    </row>
    <row r="30" s="4" customFormat="1" ht="87.5" spans="1:47">
      <c r="A30" s="24"/>
      <c r="B30" s="24"/>
      <c r="C30" s="24"/>
      <c r="D30" s="24"/>
      <c r="E30" s="24"/>
      <c r="F30" s="24"/>
      <c r="G30" s="24"/>
      <c r="H30" s="30" t="s">
        <v>150</v>
      </c>
      <c r="I30" s="44" t="s">
        <v>133</v>
      </c>
      <c r="J30" s="45" t="s">
        <v>33</v>
      </c>
      <c r="K30" s="44" t="s">
        <v>151</v>
      </c>
      <c r="L30" s="45" t="s">
        <v>33</v>
      </c>
      <c r="M30" s="46" t="s">
        <v>152</v>
      </c>
      <c r="N30" s="24" t="s">
        <v>136</v>
      </c>
      <c r="O30" s="39" t="s">
        <v>33</v>
      </c>
      <c r="P30" s="39" t="s">
        <v>33</v>
      </c>
      <c r="Q30" s="40" t="s">
        <v>99</v>
      </c>
      <c r="R30" s="64" t="s">
        <v>137</v>
      </c>
      <c r="S30" s="22" t="s">
        <v>33</v>
      </c>
      <c r="T30" s="40" t="s">
        <v>138</v>
      </c>
      <c r="U30" s="23" t="s">
        <v>100</v>
      </c>
      <c r="V30" s="23" t="s">
        <v>67</v>
      </c>
      <c r="W30" s="22" t="s">
        <v>33</v>
      </c>
      <c r="X30" s="22" t="s">
        <v>33</v>
      </c>
      <c r="Y30" s="22" t="s">
        <v>33</v>
      </c>
      <c r="Z30" s="22" t="s">
        <v>33</v>
      </c>
      <c r="AA30" s="39" t="s">
        <v>33</v>
      </c>
      <c r="AB30" s="39" t="s">
        <v>33</v>
      </c>
      <c r="AC30" s="39" t="s">
        <v>139</v>
      </c>
      <c r="AD30" s="39" t="s">
        <v>140</v>
      </c>
      <c r="AE30" s="81"/>
      <c r="AF30" s="81"/>
      <c r="AG30" s="81"/>
      <c r="AH30" s="81"/>
      <c r="AI30" s="81"/>
      <c r="AJ30" s="81">
        <v>1</v>
      </c>
      <c r="AK30" s="81"/>
      <c r="AL30" s="81"/>
      <c r="AM30" s="96">
        <f>VLOOKUP(H:H,'[26]BOM清单 (2)'!$H:$AM,32,0)</f>
        <v>0.378525</v>
      </c>
      <c r="AN30" s="95">
        <f t="shared" si="1"/>
        <v>0</v>
      </c>
      <c r="AO30" s="95">
        <f t="shared" si="2"/>
        <v>0</v>
      </c>
      <c r="AP30" s="95">
        <f t="shared" si="3"/>
        <v>0</v>
      </c>
      <c r="AQ30" s="95">
        <f t="shared" si="4"/>
        <v>0</v>
      </c>
      <c r="AR30" s="95">
        <f t="shared" si="5"/>
        <v>0</v>
      </c>
      <c r="AS30" s="95">
        <f t="shared" si="6"/>
        <v>0.378525</v>
      </c>
      <c r="AT30" s="95">
        <f t="shared" si="7"/>
        <v>0</v>
      </c>
      <c r="AU30" s="95">
        <f t="shared" si="8"/>
        <v>0</v>
      </c>
    </row>
    <row r="31" s="5" customFormat="1" ht="87.5" spans="1:47">
      <c r="A31" s="29">
        <v>13</v>
      </c>
      <c r="B31" s="29"/>
      <c r="C31" s="29"/>
      <c r="D31" s="29">
        <v>2</v>
      </c>
      <c r="E31" s="29"/>
      <c r="F31" s="29"/>
      <c r="G31" s="29"/>
      <c r="H31" s="30" t="s">
        <v>153</v>
      </c>
      <c r="I31" s="41" t="s">
        <v>138</v>
      </c>
      <c r="J31" s="42"/>
      <c r="K31" s="41" t="s">
        <v>154</v>
      </c>
      <c r="L31" s="42" t="s">
        <v>33</v>
      </c>
      <c r="M31" s="47" t="s">
        <v>155</v>
      </c>
      <c r="N31" s="48" t="s">
        <v>136</v>
      </c>
      <c r="O31" s="42" t="s">
        <v>33</v>
      </c>
      <c r="P31" s="42" t="s">
        <v>33</v>
      </c>
      <c r="Q31" s="41" t="s">
        <v>99</v>
      </c>
      <c r="R31" s="65" t="s">
        <v>137</v>
      </c>
      <c r="S31" s="66" t="s">
        <v>33</v>
      </c>
      <c r="T31" s="41" t="s">
        <v>138</v>
      </c>
      <c r="U31" s="67" t="s">
        <v>100</v>
      </c>
      <c r="V31" s="67" t="s">
        <v>67</v>
      </c>
      <c r="W31" s="66" t="s">
        <v>33</v>
      </c>
      <c r="X31" s="66" t="s">
        <v>33</v>
      </c>
      <c r="Y31" s="66" t="s">
        <v>33</v>
      </c>
      <c r="Z31" s="66" t="s">
        <v>33</v>
      </c>
      <c r="AA31" s="42" t="s">
        <v>33</v>
      </c>
      <c r="AB31" s="42" t="s">
        <v>33</v>
      </c>
      <c r="AC31" s="86" t="s">
        <v>117</v>
      </c>
      <c r="AD31" s="48" t="s">
        <v>156</v>
      </c>
      <c r="AE31" s="85"/>
      <c r="AF31" s="87">
        <v>1</v>
      </c>
      <c r="AG31" s="87"/>
      <c r="AH31" s="87">
        <v>1</v>
      </c>
      <c r="AI31" s="87"/>
      <c r="AJ31" s="87"/>
      <c r="AK31" s="87">
        <v>1</v>
      </c>
      <c r="AL31" s="87"/>
      <c r="AM31" s="96">
        <f>VLOOKUP(H:H,'[26]BOM清单 (2)'!$H:$AM,32,0)</f>
        <v>0.285619</v>
      </c>
      <c r="AN31" s="95">
        <f t="shared" si="1"/>
        <v>0</v>
      </c>
      <c r="AO31" s="95">
        <f t="shared" si="2"/>
        <v>0.285619</v>
      </c>
      <c r="AP31" s="95">
        <f t="shared" si="3"/>
        <v>0</v>
      </c>
      <c r="AQ31" s="95">
        <f t="shared" si="4"/>
        <v>0.285619</v>
      </c>
      <c r="AR31" s="95">
        <f t="shared" si="5"/>
        <v>0</v>
      </c>
      <c r="AS31" s="95">
        <f t="shared" si="6"/>
        <v>0</v>
      </c>
      <c r="AT31" s="95">
        <f t="shared" si="7"/>
        <v>0.285619</v>
      </c>
      <c r="AU31" s="95">
        <f t="shared" si="8"/>
        <v>0</v>
      </c>
    </row>
    <row r="32" s="6" customFormat="1" ht="87.5" spans="1:47">
      <c r="A32" s="24">
        <v>14</v>
      </c>
      <c r="B32" s="24"/>
      <c r="C32" s="24"/>
      <c r="D32" s="24">
        <v>2</v>
      </c>
      <c r="E32" s="24"/>
      <c r="F32" s="24"/>
      <c r="G32" s="25"/>
      <c r="H32" s="31" t="s">
        <v>157</v>
      </c>
      <c r="I32" s="40" t="s">
        <v>138</v>
      </c>
      <c r="J32" s="39"/>
      <c r="K32" s="40" t="s">
        <v>154</v>
      </c>
      <c r="L32" s="39" t="s">
        <v>33</v>
      </c>
      <c r="M32" s="49" t="s">
        <v>158</v>
      </c>
      <c r="N32" s="50" t="s">
        <v>136</v>
      </c>
      <c r="O32" s="39" t="s">
        <v>33</v>
      </c>
      <c r="P32" s="39" t="s">
        <v>33</v>
      </c>
      <c r="Q32" s="40" t="s">
        <v>99</v>
      </c>
      <c r="R32" s="64" t="s">
        <v>137</v>
      </c>
      <c r="S32" s="22" t="s">
        <v>33</v>
      </c>
      <c r="T32" s="40" t="s">
        <v>138</v>
      </c>
      <c r="U32" s="23" t="s">
        <v>100</v>
      </c>
      <c r="V32" s="23" t="s">
        <v>67</v>
      </c>
      <c r="W32" s="22" t="s">
        <v>33</v>
      </c>
      <c r="X32" s="22" t="s">
        <v>33</v>
      </c>
      <c r="Y32" s="22" t="s">
        <v>33</v>
      </c>
      <c r="Z32" s="22" t="s">
        <v>33</v>
      </c>
      <c r="AA32" s="39" t="s">
        <v>33</v>
      </c>
      <c r="AB32" s="39" t="s">
        <v>33</v>
      </c>
      <c r="AC32" s="76" t="s">
        <v>117</v>
      </c>
      <c r="AD32" s="50"/>
      <c r="AE32" s="81"/>
      <c r="AF32" s="81">
        <v>2</v>
      </c>
      <c r="AG32" s="81"/>
      <c r="AH32" s="81">
        <v>2</v>
      </c>
      <c r="AI32" s="81"/>
      <c r="AJ32" s="81"/>
      <c r="AK32" s="81">
        <v>2</v>
      </c>
      <c r="AL32" s="81"/>
      <c r="AM32" s="96">
        <f>VLOOKUP(H:H,'[26]BOM清单 (2)'!$H:$AM,32,0)</f>
        <v>0.344432</v>
      </c>
      <c r="AN32" s="95">
        <f t="shared" si="1"/>
        <v>0</v>
      </c>
      <c r="AO32" s="95">
        <f t="shared" si="2"/>
        <v>0.688864</v>
      </c>
      <c r="AP32" s="95">
        <f t="shared" si="3"/>
        <v>0</v>
      </c>
      <c r="AQ32" s="95">
        <f t="shared" si="4"/>
        <v>0.688864</v>
      </c>
      <c r="AR32" s="95">
        <f t="shared" si="5"/>
        <v>0</v>
      </c>
      <c r="AS32" s="95">
        <f t="shared" si="6"/>
        <v>0</v>
      </c>
      <c r="AT32" s="95">
        <f t="shared" si="7"/>
        <v>0.688864</v>
      </c>
      <c r="AU32" s="95">
        <f t="shared" si="8"/>
        <v>0</v>
      </c>
    </row>
    <row r="33" s="6" customFormat="1" ht="87.5" spans="1:47">
      <c r="A33" s="24">
        <v>15</v>
      </c>
      <c r="B33" s="24"/>
      <c r="C33" s="24"/>
      <c r="D33" s="24">
        <v>2</v>
      </c>
      <c r="E33" s="24"/>
      <c r="F33" s="24"/>
      <c r="G33" s="24"/>
      <c r="H33" s="31" t="s">
        <v>159</v>
      </c>
      <c r="I33" s="40" t="s">
        <v>138</v>
      </c>
      <c r="J33" s="39" t="s">
        <v>33</v>
      </c>
      <c r="K33" s="40" t="s">
        <v>154</v>
      </c>
      <c r="L33" s="39" t="s">
        <v>33</v>
      </c>
      <c r="M33" s="49" t="s">
        <v>160</v>
      </c>
      <c r="N33" s="50" t="s">
        <v>136</v>
      </c>
      <c r="O33" s="39" t="s">
        <v>33</v>
      </c>
      <c r="P33" s="39" t="s">
        <v>33</v>
      </c>
      <c r="Q33" s="40" t="s">
        <v>99</v>
      </c>
      <c r="R33" s="64" t="s">
        <v>137</v>
      </c>
      <c r="S33" s="22" t="s">
        <v>33</v>
      </c>
      <c r="T33" s="40" t="s">
        <v>138</v>
      </c>
      <c r="U33" s="23" t="s">
        <v>100</v>
      </c>
      <c r="V33" s="23" t="s">
        <v>67</v>
      </c>
      <c r="W33" s="22" t="s">
        <v>33</v>
      </c>
      <c r="X33" s="22" t="s">
        <v>33</v>
      </c>
      <c r="Y33" s="22" t="s">
        <v>33</v>
      </c>
      <c r="Z33" s="22" t="s">
        <v>33</v>
      </c>
      <c r="AA33" s="39" t="s">
        <v>33</v>
      </c>
      <c r="AB33" s="39" t="s">
        <v>33</v>
      </c>
      <c r="AC33" s="76" t="s">
        <v>117</v>
      </c>
      <c r="AD33" s="50"/>
      <c r="AE33" s="81"/>
      <c r="AF33" s="81">
        <v>1</v>
      </c>
      <c r="AG33" s="81"/>
      <c r="AH33" s="81">
        <v>1</v>
      </c>
      <c r="AI33" s="81"/>
      <c r="AJ33" s="81"/>
      <c r="AK33" s="81">
        <v>1</v>
      </c>
      <c r="AL33" s="81"/>
      <c r="AM33" s="96">
        <f>VLOOKUP(H:H,'[26]BOM清单 (2)'!$H:$AM,32,0)</f>
        <v>0.243698</v>
      </c>
      <c r="AN33" s="95">
        <f t="shared" si="1"/>
        <v>0</v>
      </c>
      <c r="AO33" s="95">
        <f t="shared" si="2"/>
        <v>0.243698</v>
      </c>
      <c r="AP33" s="95">
        <f t="shared" si="3"/>
        <v>0</v>
      </c>
      <c r="AQ33" s="95">
        <f t="shared" si="4"/>
        <v>0.243698</v>
      </c>
      <c r="AR33" s="95">
        <f t="shared" si="5"/>
        <v>0</v>
      </c>
      <c r="AS33" s="95">
        <f t="shared" si="6"/>
        <v>0</v>
      </c>
      <c r="AT33" s="95">
        <f t="shared" si="7"/>
        <v>0.243698</v>
      </c>
      <c r="AU33" s="95">
        <f t="shared" si="8"/>
        <v>0</v>
      </c>
    </row>
    <row r="34" s="6" customFormat="1" ht="87.5" spans="1:47">
      <c r="A34" s="24"/>
      <c r="B34" s="24"/>
      <c r="C34" s="24"/>
      <c r="D34" s="24"/>
      <c r="E34" s="24"/>
      <c r="F34" s="24"/>
      <c r="G34" s="24"/>
      <c r="H34" s="31" t="s">
        <v>161</v>
      </c>
      <c r="I34" s="40" t="s">
        <v>162</v>
      </c>
      <c r="J34" s="39"/>
      <c r="K34" s="40" t="s">
        <v>163</v>
      </c>
      <c r="L34" s="39" t="s">
        <v>33</v>
      </c>
      <c r="M34" s="49" t="s">
        <v>164</v>
      </c>
      <c r="N34" s="50" t="s">
        <v>136</v>
      </c>
      <c r="O34" s="39" t="s">
        <v>33</v>
      </c>
      <c r="P34" s="39" t="s">
        <v>33</v>
      </c>
      <c r="Q34" s="40" t="s">
        <v>99</v>
      </c>
      <c r="R34" s="64" t="s">
        <v>137</v>
      </c>
      <c r="S34" s="22" t="s">
        <v>33</v>
      </c>
      <c r="T34" s="40" t="s">
        <v>138</v>
      </c>
      <c r="U34" s="23" t="s">
        <v>100</v>
      </c>
      <c r="V34" s="23" t="s">
        <v>67</v>
      </c>
      <c r="W34" s="22" t="s">
        <v>33</v>
      </c>
      <c r="X34" s="22" t="s">
        <v>33</v>
      </c>
      <c r="Y34" s="22" t="s">
        <v>33</v>
      </c>
      <c r="Z34" s="22" t="s">
        <v>33</v>
      </c>
      <c r="AA34" s="39" t="s">
        <v>33</v>
      </c>
      <c r="AB34" s="39" t="s">
        <v>33</v>
      </c>
      <c r="AC34" s="76" t="s">
        <v>117</v>
      </c>
      <c r="AD34" s="50"/>
      <c r="AE34" s="81"/>
      <c r="AF34" s="81"/>
      <c r="AG34" s="81"/>
      <c r="AH34" s="81"/>
      <c r="AI34" s="81"/>
      <c r="AJ34" s="81"/>
      <c r="AK34" s="81"/>
      <c r="AL34" s="81">
        <v>1</v>
      </c>
      <c r="AM34" s="96">
        <f>VLOOKUP(H:H,'[26]BOM清单 (2)'!$H:$AM,32,0)</f>
        <v>0.30488</v>
      </c>
      <c r="AN34" s="95">
        <f t="shared" si="1"/>
        <v>0</v>
      </c>
      <c r="AO34" s="95">
        <f t="shared" si="2"/>
        <v>0</v>
      </c>
      <c r="AP34" s="95">
        <f t="shared" si="3"/>
        <v>0</v>
      </c>
      <c r="AQ34" s="95">
        <f t="shared" si="4"/>
        <v>0</v>
      </c>
      <c r="AR34" s="95">
        <f t="shared" si="5"/>
        <v>0</v>
      </c>
      <c r="AS34" s="95">
        <f t="shared" si="6"/>
        <v>0</v>
      </c>
      <c r="AT34" s="95">
        <f t="shared" si="7"/>
        <v>0</v>
      </c>
      <c r="AU34" s="95">
        <f t="shared" si="8"/>
        <v>0.30488</v>
      </c>
    </row>
    <row r="35" s="6" customFormat="1" ht="87.5" spans="1:47">
      <c r="A35" s="24"/>
      <c r="B35" s="24"/>
      <c r="C35" s="24"/>
      <c r="D35" s="24"/>
      <c r="E35" s="24"/>
      <c r="F35" s="24"/>
      <c r="G35" s="24"/>
      <c r="H35" s="31" t="s">
        <v>165</v>
      </c>
      <c r="I35" s="40" t="s">
        <v>166</v>
      </c>
      <c r="J35" s="39"/>
      <c r="K35" s="40" t="s">
        <v>167</v>
      </c>
      <c r="L35" s="39" t="s">
        <v>33</v>
      </c>
      <c r="M35" s="49" t="s">
        <v>168</v>
      </c>
      <c r="N35" s="50" t="s">
        <v>136</v>
      </c>
      <c r="O35" s="39" t="s">
        <v>33</v>
      </c>
      <c r="P35" s="39" t="s">
        <v>33</v>
      </c>
      <c r="Q35" s="40" t="s">
        <v>99</v>
      </c>
      <c r="R35" s="64" t="s">
        <v>137</v>
      </c>
      <c r="S35" s="22" t="s">
        <v>33</v>
      </c>
      <c r="T35" s="40" t="s">
        <v>138</v>
      </c>
      <c r="U35" s="23" t="s">
        <v>100</v>
      </c>
      <c r="V35" s="23" t="s">
        <v>67</v>
      </c>
      <c r="W35" s="22" t="s">
        <v>33</v>
      </c>
      <c r="X35" s="22" t="s">
        <v>33</v>
      </c>
      <c r="Y35" s="22" t="s">
        <v>33</v>
      </c>
      <c r="Z35" s="22" t="s">
        <v>33</v>
      </c>
      <c r="AA35" s="39" t="s">
        <v>33</v>
      </c>
      <c r="AB35" s="39" t="s">
        <v>33</v>
      </c>
      <c r="AC35" s="76" t="s">
        <v>117</v>
      </c>
      <c r="AD35" s="50"/>
      <c r="AE35" s="81"/>
      <c r="AF35" s="81"/>
      <c r="AG35" s="81"/>
      <c r="AH35" s="81"/>
      <c r="AI35" s="81"/>
      <c r="AJ35" s="81"/>
      <c r="AK35" s="81"/>
      <c r="AL35" s="81">
        <v>2</v>
      </c>
      <c r="AM35" s="96">
        <f>VLOOKUP(H:H,'[26]BOM清单 (2)'!$H:$AM,32,0)</f>
        <v>0.272641</v>
      </c>
      <c r="AN35" s="95">
        <f t="shared" si="1"/>
        <v>0</v>
      </c>
      <c r="AO35" s="95">
        <f t="shared" si="2"/>
        <v>0</v>
      </c>
      <c r="AP35" s="95">
        <f t="shared" si="3"/>
        <v>0</v>
      </c>
      <c r="AQ35" s="95">
        <f t="shared" si="4"/>
        <v>0</v>
      </c>
      <c r="AR35" s="95">
        <f t="shared" si="5"/>
        <v>0</v>
      </c>
      <c r="AS35" s="95">
        <f t="shared" si="6"/>
        <v>0</v>
      </c>
      <c r="AT35" s="95">
        <f t="shared" si="7"/>
        <v>0</v>
      </c>
      <c r="AU35" s="95">
        <f t="shared" si="8"/>
        <v>0.545282</v>
      </c>
    </row>
    <row r="36" s="6" customFormat="1" ht="87.5" spans="1:47">
      <c r="A36" s="24"/>
      <c r="B36" s="24"/>
      <c r="C36" s="24"/>
      <c r="D36" s="24"/>
      <c r="E36" s="24"/>
      <c r="F36" s="24"/>
      <c r="G36" s="24"/>
      <c r="H36" s="31" t="s">
        <v>169</v>
      </c>
      <c r="I36" s="40" t="s">
        <v>170</v>
      </c>
      <c r="J36" s="39"/>
      <c r="K36" s="40" t="s">
        <v>170</v>
      </c>
      <c r="L36" s="39" t="s">
        <v>33</v>
      </c>
      <c r="M36" s="49" t="s">
        <v>171</v>
      </c>
      <c r="N36" s="50" t="s">
        <v>115</v>
      </c>
      <c r="O36" s="39" t="s">
        <v>33</v>
      </c>
      <c r="P36" s="39" t="s">
        <v>33</v>
      </c>
      <c r="Q36" s="40" t="s">
        <v>99</v>
      </c>
      <c r="R36" s="64" t="s">
        <v>137</v>
      </c>
      <c r="S36" s="22" t="s">
        <v>33</v>
      </c>
      <c r="T36" s="40" t="s">
        <v>138</v>
      </c>
      <c r="U36" s="23" t="s">
        <v>100</v>
      </c>
      <c r="V36" s="23" t="s">
        <v>67</v>
      </c>
      <c r="W36" s="22" t="s">
        <v>33</v>
      </c>
      <c r="X36" s="22" t="s">
        <v>33</v>
      </c>
      <c r="Y36" s="22" t="s">
        <v>33</v>
      </c>
      <c r="Z36" s="22" t="s">
        <v>33</v>
      </c>
      <c r="AA36" s="39" t="s">
        <v>33</v>
      </c>
      <c r="AB36" s="39" t="s">
        <v>33</v>
      </c>
      <c r="AC36" s="76" t="s">
        <v>117</v>
      </c>
      <c r="AD36" s="50"/>
      <c r="AE36" s="81"/>
      <c r="AF36" s="81"/>
      <c r="AG36" s="81"/>
      <c r="AH36" s="81"/>
      <c r="AI36" s="81"/>
      <c r="AJ36" s="81">
        <v>2</v>
      </c>
      <c r="AK36" s="81"/>
      <c r="AL36" s="81"/>
      <c r="AM36" s="96">
        <f>VLOOKUP(H:H,'[26]BOM清单 (2)'!$H:$AM,32,0)</f>
        <v>0.3914</v>
      </c>
      <c r="AN36" s="95">
        <f t="shared" si="1"/>
        <v>0</v>
      </c>
      <c r="AO36" s="95">
        <f t="shared" si="2"/>
        <v>0</v>
      </c>
      <c r="AP36" s="95">
        <f t="shared" si="3"/>
        <v>0</v>
      </c>
      <c r="AQ36" s="95">
        <f t="shared" si="4"/>
        <v>0</v>
      </c>
      <c r="AR36" s="95">
        <f t="shared" si="5"/>
        <v>0</v>
      </c>
      <c r="AS36" s="95">
        <f t="shared" si="6"/>
        <v>0.7828</v>
      </c>
      <c r="AT36" s="95">
        <f t="shared" si="7"/>
        <v>0</v>
      </c>
      <c r="AU36" s="95">
        <f t="shared" si="8"/>
        <v>0</v>
      </c>
    </row>
    <row r="37" s="6" customFormat="1" ht="87.5" spans="1:47">
      <c r="A37" s="24"/>
      <c r="B37" s="24"/>
      <c r="C37" s="24"/>
      <c r="D37" s="24"/>
      <c r="E37" s="24"/>
      <c r="F37" s="24"/>
      <c r="G37" s="24"/>
      <c r="H37" s="31" t="s">
        <v>172</v>
      </c>
      <c r="I37" s="40" t="s">
        <v>166</v>
      </c>
      <c r="J37" s="39"/>
      <c r="K37" s="40" t="s">
        <v>173</v>
      </c>
      <c r="L37" s="39" t="s">
        <v>33</v>
      </c>
      <c r="M37" s="49" t="s">
        <v>174</v>
      </c>
      <c r="N37" s="50" t="s">
        <v>136</v>
      </c>
      <c r="O37" s="39" t="s">
        <v>33</v>
      </c>
      <c r="P37" s="39" t="s">
        <v>33</v>
      </c>
      <c r="Q37" s="40" t="s">
        <v>99</v>
      </c>
      <c r="R37" s="64" t="s">
        <v>137</v>
      </c>
      <c r="S37" s="22" t="s">
        <v>33</v>
      </c>
      <c r="T37" s="40" t="s">
        <v>138</v>
      </c>
      <c r="U37" s="23" t="s">
        <v>100</v>
      </c>
      <c r="V37" s="23" t="s">
        <v>67</v>
      </c>
      <c r="W37" s="22" t="s">
        <v>33</v>
      </c>
      <c r="X37" s="22" t="s">
        <v>33</v>
      </c>
      <c r="Y37" s="22" t="s">
        <v>33</v>
      </c>
      <c r="Z37" s="22" t="s">
        <v>33</v>
      </c>
      <c r="AA37" s="39" t="s">
        <v>33</v>
      </c>
      <c r="AB37" s="39" t="s">
        <v>33</v>
      </c>
      <c r="AC37" s="76" t="s">
        <v>117</v>
      </c>
      <c r="AD37" s="50"/>
      <c r="AE37" s="81"/>
      <c r="AF37" s="81"/>
      <c r="AG37" s="81"/>
      <c r="AH37" s="81"/>
      <c r="AI37" s="81"/>
      <c r="AJ37" s="81">
        <v>2</v>
      </c>
      <c r="AK37" s="81"/>
      <c r="AL37" s="81"/>
      <c r="AM37" s="96">
        <f>VLOOKUP(H:H,'[26]BOM清单 (2)'!$H:$AM,32,0)</f>
        <v>0.056753</v>
      </c>
      <c r="AN37" s="95">
        <f t="shared" si="1"/>
        <v>0</v>
      </c>
      <c r="AO37" s="95">
        <f t="shared" si="2"/>
        <v>0</v>
      </c>
      <c r="AP37" s="95">
        <f t="shared" si="3"/>
        <v>0</v>
      </c>
      <c r="AQ37" s="95">
        <f t="shared" si="4"/>
        <v>0</v>
      </c>
      <c r="AR37" s="95">
        <f t="shared" si="5"/>
        <v>0</v>
      </c>
      <c r="AS37" s="95">
        <f t="shared" si="6"/>
        <v>0.113506</v>
      </c>
      <c r="AT37" s="95">
        <f t="shared" si="7"/>
        <v>0</v>
      </c>
      <c r="AU37" s="95">
        <f t="shared" si="8"/>
        <v>0</v>
      </c>
    </row>
    <row r="38" ht="87.5" spans="1:47">
      <c r="A38" s="24">
        <v>18</v>
      </c>
      <c r="B38" s="24"/>
      <c r="C38" s="24">
        <v>1</v>
      </c>
      <c r="D38" s="24"/>
      <c r="E38" s="24"/>
      <c r="F38" s="24"/>
      <c r="G38" s="24"/>
      <c r="H38" s="31" t="s">
        <v>175</v>
      </c>
      <c r="I38" s="40" t="s">
        <v>176</v>
      </c>
      <c r="J38" s="39" t="s">
        <v>33</v>
      </c>
      <c r="K38" s="40" t="s">
        <v>177</v>
      </c>
      <c r="L38" s="39" t="s">
        <v>33</v>
      </c>
      <c r="M38" s="24" t="s">
        <v>178</v>
      </c>
      <c r="N38" s="24" t="s">
        <v>179</v>
      </c>
      <c r="O38" s="39" t="s">
        <v>33</v>
      </c>
      <c r="P38" s="39" t="s">
        <v>33</v>
      </c>
      <c r="Q38" s="40" t="s">
        <v>99</v>
      </c>
      <c r="R38" s="64" t="s">
        <v>137</v>
      </c>
      <c r="S38" s="22" t="s">
        <v>33</v>
      </c>
      <c r="T38" s="40" t="s">
        <v>176</v>
      </c>
      <c r="U38" s="23" t="s">
        <v>100</v>
      </c>
      <c r="V38" s="23" t="s">
        <v>67</v>
      </c>
      <c r="W38" s="22" t="s">
        <v>33</v>
      </c>
      <c r="X38" s="22" t="s">
        <v>33</v>
      </c>
      <c r="Y38" s="22" t="s">
        <v>33</v>
      </c>
      <c r="Z38" s="22" t="s">
        <v>33</v>
      </c>
      <c r="AA38" s="39" t="s">
        <v>33</v>
      </c>
      <c r="AB38" s="39" t="s">
        <v>33</v>
      </c>
      <c r="AC38" s="76" t="s">
        <v>117</v>
      </c>
      <c r="AD38" s="39" t="s">
        <v>33</v>
      </c>
      <c r="AE38" s="81">
        <v>1</v>
      </c>
      <c r="AF38" s="81"/>
      <c r="AG38" s="81">
        <v>1</v>
      </c>
      <c r="AH38" s="81"/>
      <c r="AI38" s="81">
        <v>1</v>
      </c>
      <c r="AJ38" s="81">
        <v>1</v>
      </c>
      <c r="AK38" s="81"/>
      <c r="AL38" s="81"/>
      <c r="AM38" s="96">
        <f>VLOOKUP(H:H,'[26]BOM清单 (2)'!$H:$AM,32,0)</f>
        <v>1.4729</v>
      </c>
      <c r="AN38" s="95">
        <f t="shared" si="1"/>
        <v>1.4729</v>
      </c>
      <c r="AO38" s="95">
        <f t="shared" si="2"/>
        <v>0</v>
      </c>
      <c r="AP38" s="95">
        <f t="shared" si="3"/>
        <v>1.4729</v>
      </c>
      <c r="AQ38" s="95">
        <f t="shared" si="4"/>
        <v>0</v>
      </c>
      <c r="AR38" s="95">
        <f t="shared" si="5"/>
        <v>1.4729</v>
      </c>
      <c r="AS38" s="95">
        <f t="shared" si="6"/>
        <v>1.4729</v>
      </c>
      <c r="AT38" s="95">
        <f t="shared" si="7"/>
        <v>0</v>
      </c>
      <c r="AU38" s="95">
        <f t="shared" si="8"/>
        <v>0</v>
      </c>
    </row>
    <row r="39" ht="87.5" spans="1:47">
      <c r="A39" s="24"/>
      <c r="B39" s="32"/>
      <c r="C39" s="32"/>
      <c r="D39" s="32"/>
      <c r="E39" s="32"/>
      <c r="F39" s="32"/>
      <c r="G39" s="32"/>
      <c r="H39" s="33" t="s">
        <v>180</v>
      </c>
      <c r="I39" s="40" t="s">
        <v>176</v>
      </c>
      <c r="J39" s="39" t="s">
        <v>33</v>
      </c>
      <c r="K39" s="40" t="s">
        <v>181</v>
      </c>
      <c r="L39" s="39" t="s">
        <v>33</v>
      </c>
      <c r="M39" s="24" t="s">
        <v>182</v>
      </c>
      <c r="N39" s="24" t="s">
        <v>179</v>
      </c>
      <c r="O39" s="39" t="s">
        <v>33</v>
      </c>
      <c r="P39" s="39" t="s">
        <v>33</v>
      </c>
      <c r="Q39" s="40" t="s">
        <v>99</v>
      </c>
      <c r="R39" s="64" t="s">
        <v>137</v>
      </c>
      <c r="S39" s="22" t="s">
        <v>33</v>
      </c>
      <c r="T39" s="40" t="s">
        <v>176</v>
      </c>
      <c r="U39" s="23" t="s">
        <v>100</v>
      </c>
      <c r="V39" s="23" t="s">
        <v>67</v>
      </c>
      <c r="W39" s="22" t="s">
        <v>33</v>
      </c>
      <c r="X39" s="22" t="s">
        <v>33</v>
      </c>
      <c r="Y39" s="22" t="s">
        <v>33</v>
      </c>
      <c r="Z39" s="22" t="s">
        <v>33</v>
      </c>
      <c r="AA39" s="22" t="s">
        <v>33</v>
      </c>
      <c r="AB39" s="22" t="s">
        <v>33</v>
      </c>
      <c r="AC39" s="39" t="s">
        <v>139</v>
      </c>
      <c r="AD39" s="39" t="s">
        <v>183</v>
      </c>
      <c r="AE39" s="81"/>
      <c r="AF39" s="81"/>
      <c r="AG39" s="81"/>
      <c r="AH39" s="81"/>
      <c r="AI39" s="81"/>
      <c r="AJ39" s="81"/>
      <c r="AK39" s="81"/>
      <c r="AL39" s="81">
        <v>1</v>
      </c>
      <c r="AM39" s="96">
        <f>VLOOKUP(H:H,'[26]BOM清单 (2)'!$H:$AM,32,0)</f>
        <v>0.6798</v>
      </c>
      <c r="AN39" s="95">
        <f t="shared" si="1"/>
        <v>0</v>
      </c>
      <c r="AO39" s="95">
        <f t="shared" si="2"/>
        <v>0</v>
      </c>
      <c r="AP39" s="95">
        <f t="shared" si="3"/>
        <v>0</v>
      </c>
      <c r="AQ39" s="95">
        <f t="shared" si="4"/>
        <v>0</v>
      </c>
      <c r="AR39" s="95">
        <f t="shared" si="5"/>
        <v>0</v>
      </c>
      <c r="AS39" s="95">
        <f t="shared" si="6"/>
        <v>0</v>
      </c>
      <c r="AT39" s="95">
        <f t="shared" si="7"/>
        <v>0</v>
      </c>
      <c r="AU39" s="95">
        <f t="shared" si="8"/>
        <v>0.6798</v>
      </c>
    </row>
    <row r="40" ht="87.5" spans="1:47">
      <c r="A40" s="24"/>
      <c r="B40" s="32"/>
      <c r="C40" s="32"/>
      <c r="D40" s="32"/>
      <c r="E40" s="32"/>
      <c r="F40" s="32"/>
      <c r="G40" s="32"/>
      <c r="H40" s="33" t="s">
        <v>184</v>
      </c>
      <c r="I40" s="44" t="s">
        <v>185</v>
      </c>
      <c r="J40" s="45"/>
      <c r="K40" s="44" t="s">
        <v>186</v>
      </c>
      <c r="L40" s="45" t="s">
        <v>33</v>
      </c>
      <c r="M40" s="45" t="s">
        <v>187</v>
      </c>
      <c r="N40" s="24" t="s">
        <v>115</v>
      </c>
      <c r="O40" s="39" t="s">
        <v>33</v>
      </c>
      <c r="P40" s="39" t="s">
        <v>33</v>
      </c>
      <c r="Q40" s="22" t="s">
        <v>188</v>
      </c>
      <c r="R40" s="22" t="s">
        <v>116</v>
      </c>
      <c r="S40" s="22"/>
      <c r="T40" s="40" t="s">
        <v>189</v>
      </c>
      <c r="U40" s="23" t="s">
        <v>100</v>
      </c>
      <c r="V40" s="23" t="s">
        <v>67</v>
      </c>
      <c r="W40" s="22" t="s">
        <v>33</v>
      </c>
      <c r="X40" s="22" t="s">
        <v>33</v>
      </c>
      <c r="Y40" s="22" t="s">
        <v>33</v>
      </c>
      <c r="Z40" s="22" t="s">
        <v>33</v>
      </c>
      <c r="AA40" s="39" t="s">
        <v>33</v>
      </c>
      <c r="AB40" s="39" t="s">
        <v>33</v>
      </c>
      <c r="AC40" s="39" t="s">
        <v>139</v>
      </c>
      <c r="AD40" s="39" t="s">
        <v>33</v>
      </c>
      <c r="AE40" s="81">
        <v>0.31</v>
      </c>
      <c r="AF40" s="81"/>
      <c r="AG40" s="81">
        <v>0.31</v>
      </c>
      <c r="AH40" s="81"/>
      <c r="AI40" s="81">
        <v>0.31</v>
      </c>
      <c r="AJ40" s="81"/>
      <c r="AK40" s="81"/>
      <c r="AL40" s="81"/>
      <c r="AM40" s="96">
        <f>VLOOKUP(H:H,'[26]BOM清单 (2)'!$H:$AM,32,0)</f>
        <v>0.3605</v>
      </c>
      <c r="AN40" s="95">
        <f t="shared" si="1"/>
        <v>0.111755</v>
      </c>
      <c r="AO40" s="95">
        <f t="shared" si="2"/>
        <v>0</v>
      </c>
      <c r="AP40" s="95">
        <f t="shared" si="3"/>
        <v>0.111755</v>
      </c>
      <c r="AQ40" s="95">
        <f t="shared" si="4"/>
        <v>0</v>
      </c>
      <c r="AR40" s="95">
        <f t="shared" si="5"/>
        <v>0.111755</v>
      </c>
      <c r="AS40" s="95">
        <f t="shared" si="6"/>
        <v>0</v>
      </c>
      <c r="AT40" s="95">
        <f t="shared" si="7"/>
        <v>0</v>
      </c>
      <c r="AU40" s="95">
        <f t="shared" si="8"/>
        <v>0</v>
      </c>
    </row>
    <row r="41" ht="87.5" spans="1:47">
      <c r="A41" s="24"/>
      <c r="B41" s="32"/>
      <c r="C41" s="32"/>
      <c r="D41" s="32"/>
      <c r="E41" s="32"/>
      <c r="F41" s="32"/>
      <c r="G41" s="32"/>
      <c r="H41" s="33" t="s">
        <v>190</v>
      </c>
      <c r="I41" s="44" t="s">
        <v>191</v>
      </c>
      <c r="J41" s="45"/>
      <c r="K41" s="44" t="s">
        <v>186</v>
      </c>
      <c r="L41" s="45" t="s">
        <v>33</v>
      </c>
      <c r="M41" s="45" t="s">
        <v>187</v>
      </c>
      <c r="N41" s="24" t="s">
        <v>115</v>
      </c>
      <c r="O41" s="39" t="s">
        <v>33</v>
      </c>
      <c r="P41" s="39" t="s">
        <v>33</v>
      </c>
      <c r="Q41" s="22" t="s">
        <v>188</v>
      </c>
      <c r="R41" s="22" t="s">
        <v>116</v>
      </c>
      <c r="S41" s="22"/>
      <c r="T41" s="40" t="s">
        <v>189</v>
      </c>
      <c r="U41" s="23" t="s">
        <v>100</v>
      </c>
      <c r="V41" s="23" t="s">
        <v>67</v>
      </c>
      <c r="W41" s="22" t="s">
        <v>33</v>
      </c>
      <c r="X41" s="22" t="s">
        <v>33</v>
      </c>
      <c r="Y41" s="22" t="s">
        <v>33</v>
      </c>
      <c r="Z41" s="22" t="s">
        <v>33</v>
      </c>
      <c r="AA41" s="39" t="s">
        <v>33</v>
      </c>
      <c r="AB41" s="39" t="s">
        <v>33</v>
      </c>
      <c r="AC41" s="39" t="s">
        <v>139</v>
      </c>
      <c r="AD41" s="39" t="s">
        <v>33</v>
      </c>
      <c r="AE41" s="81"/>
      <c r="AF41" s="81">
        <v>0.35</v>
      </c>
      <c r="AG41" s="81"/>
      <c r="AH41" s="81">
        <v>0.35</v>
      </c>
      <c r="AI41" s="81"/>
      <c r="AJ41" s="81"/>
      <c r="AK41" s="81">
        <v>0.35</v>
      </c>
      <c r="AL41" s="81"/>
      <c r="AM41" s="96">
        <f>VLOOKUP(H:H,'[26]BOM清单 (2)'!$H:$AM,32,0)</f>
        <v>0.3605</v>
      </c>
      <c r="AN41" s="95">
        <f t="shared" si="1"/>
        <v>0</v>
      </c>
      <c r="AO41" s="95">
        <f t="shared" si="2"/>
        <v>0.126175</v>
      </c>
      <c r="AP41" s="95">
        <f t="shared" si="3"/>
        <v>0</v>
      </c>
      <c r="AQ41" s="95">
        <f t="shared" si="4"/>
        <v>0.126175</v>
      </c>
      <c r="AR41" s="95">
        <f t="shared" si="5"/>
        <v>0</v>
      </c>
      <c r="AS41" s="95">
        <f t="shared" si="6"/>
        <v>0</v>
      </c>
      <c r="AT41" s="95">
        <f t="shared" si="7"/>
        <v>0.126175</v>
      </c>
      <c r="AU41" s="95">
        <f t="shared" si="8"/>
        <v>0</v>
      </c>
    </row>
    <row r="42" s="7" customFormat="1" ht="70" spans="1:47">
      <c r="A42" s="24">
        <v>19</v>
      </c>
      <c r="B42" s="34"/>
      <c r="C42" s="34">
        <v>1</v>
      </c>
      <c r="D42" s="34"/>
      <c r="E42" s="34"/>
      <c r="F42" s="34"/>
      <c r="G42" s="34"/>
      <c r="H42" s="31" t="s">
        <v>192</v>
      </c>
      <c r="I42" s="51" t="s">
        <v>193</v>
      </c>
      <c r="J42" s="34"/>
      <c r="K42" s="51" t="s">
        <v>194</v>
      </c>
      <c r="L42" s="39" t="s">
        <v>33</v>
      </c>
      <c r="M42" s="52" t="s">
        <v>195</v>
      </c>
      <c r="N42" s="51" t="s">
        <v>196</v>
      </c>
      <c r="O42" s="39" t="s">
        <v>33</v>
      </c>
      <c r="P42" s="39" t="s">
        <v>33</v>
      </c>
      <c r="Q42" s="34" t="s">
        <v>17</v>
      </c>
      <c r="R42" s="68" t="s">
        <v>116</v>
      </c>
      <c r="S42" s="34"/>
      <c r="T42" s="51" t="s">
        <v>193</v>
      </c>
      <c r="U42" s="23" t="s">
        <v>100</v>
      </c>
      <c r="V42" s="23" t="s">
        <v>67</v>
      </c>
      <c r="W42" s="22" t="s">
        <v>33</v>
      </c>
      <c r="X42" s="22" t="s">
        <v>33</v>
      </c>
      <c r="Y42" s="22" t="s">
        <v>33</v>
      </c>
      <c r="Z42" s="22" t="s">
        <v>33</v>
      </c>
      <c r="AA42" s="39" t="s">
        <v>33</v>
      </c>
      <c r="AB42" s="39" t="s">
        <v>33</v>
      </c>
      <c r="AC42" s="36" t="s">
        <v>197</v>
      </c>
      <c r="AD42" s="52" t="s">
        <v>198</v>
      </c>
      <c r="AE42" s="88">
        <v>38</v>
      </c>
      <c r="AF42" s="88">
        <v>38</v>
      </c>
      <c r="AG42" s="88">
        <v>38</v>
      </c>
      <c r="AH42" s="88">
        <v>38</v>
      </c>
      <c r="AI42" s="88">
        <v>38</v>
      </c>
      <c r="AJ42" s="88">
        <v>38</v>
      </c>
      <c r="AK42" s="88">
        <v>38</v>
      </c>
      <c r="AL42" s="88">
        <v>38</v>
      </c>
      <c r="AM42" s="96">
        <f>VLOOKUP(H:H,'[26]BOM清单 (2)'!$H:$AM,32,0)</f>
        <v>0.0205622333333333</v>
      </c>
      <c r="AN42" s="95">
        <f t="shared" si="1"/>
        <v>0.781364866666665</v>
      </c>
      <c r="AO42" s="95">
        <f t="shared" si="2"/>
        <v>0.781364866666665</v>
      </c>
      <c r="AP42" s="95">
        <f t="shared" si="3"/>
        <v>0.781364866666665</v>
      </c>
      <c r="AQ42" s="95">
        <f t="shared" si="4"/>
        <v>0.781364866666665</v>
      </c>
      <c r="AR42" s="95">
        <f t="shared" si="5"/>
        <v>0.781364866666665</v>
      </c>
      <c r="AS42" s="95">
        <f t="shared" si="6"/>
        <v>0.781364866666665</v>
      </c>
      <c r="AT42" s="95">
        <f t="shared" si="7"/>
        <v>0.781364866666665</v>
      </c>
      <c r="AU42" s="95">
        <f t="shared" si="8"/>
        <v>0.781364866666665</v>
      </c>
    </row>
    <row r="43" s="7" customFormat="1" ht="70" spans="1:47">
      <c r="A43" s="24">
        <v>20</v>
      </c>
      <c r="B43" s="35"/>
      <c r="C43" s="35"/>
      <c r="D43" s="35">
        <v>2</v>
      </c>
      <c r="E43" s="35"/>
      <c r="F43" s="35"/>
      <c r="G43" s="35"/>
      <c r="H43" s="36" t="s">
        <v>199</v>
      </c>
      <c r="I43" s="36" t="s">
        <v>193</v>
      </c>
      <c r="J43" s="35"/>
      <c r="K43" s="36" t="s">
        <v>200</v>
      </c>
      <c r="L43" s="39" t="s">
        <v>33</v>
      </c>
      <c r="M43" s="53" t="s">
        <v>201</v>
      </c>
      <c r="N43" s="51" t="s">
        <v>196</v>
      </c>
      <c r="O43" s="39" t="s">
        <v>33</v>
      </c>
      <c r="P43" s="39" t="s">
        <v>33</v>
      </c>
      <c r="Q43" s="35" t="s">
        <v>99</v>
      </c>
      <c r="R43" s="69" t="s">
        <v>116</v>
      </c>
      <c r="S43" s="35"/>
      <c r="T43" s="36" t="s">
        <v>193</v>
      </c>
      <c r="U43" s="23" t="s">
        <v>100</v>
      </c>
      <c r="V43" s="23" t="s">
        <v>67</v>
      </c>
      <c r="W43" s="22" t="s">
        <v>33</v>
      </c>
      <c r="X43" s="22" t="s">
        <v>33</v>
      </c>
      <c r="Y43" s="22" t="s">
        <v>33</v>
      </c>
      <c r="Z43" s="22" t="s">
        <v>33</v>
      </c>
      <c r="AA43" s="39" t="s">
        <v>33</v>
      </c>
      <c r="AB43" s="39" t="s">
        <v>33</v>
      </c>
      <c r="AC43" s="36" t="s">
        <v>197</v>
      </c>
      <c r="AD43" s="69"/>
      <c r="AE43" s="88">
        <v>51.75</v>
      </c>
      <c r="AF43" s="88">
        <v>35</v>
      </c>
      <c r="AG43" s="88">
        <v>51.75</v>
      </c>
      <c r="AH43" s="88">
        <v>35</v>
      </c>
      <c r="AI43" s="88">
        <v>50.75</v>
      </c>
      <c r="AJ43" s="88">
        <v>51.75</v>
      </c>
      <c r="AK43" s="88">
        <v>35</v>
      </c>
      <c r="AL43" s="88">
        <v>35</v>
      </c>
      <c r="AM43" s="96">
        <f>VLOOKUP(H:H,'[26]BOM清单 (2)'!$H:$AM,32,0)</f>
        <v>0.01222095</v>
      </c>
      <c r="AN43" s="95">
        <f t="shared" si="1"/>
        <v>0.6324341625</v>
      </c>
      <c r="AO43" s="95">
        <f t="shared" si="2"/>
        <v>0.42773325</v>
      </c>
      <c r="AP43" s="95">
        <f t="shared" si="3"/>
        <v>0.6324341625</v>
      </c>
      <c r="AQ43" s="95">
        <f t="shared" si="4"/>
        <v>0.42773325</v>
      </c>
      <c r="AR43" s="95">
        <f t="shared" si="5"/>
        <v>0.6202132125</v>
      </c>
      <c r="AS43" s="95">
        <f t="shared" si="6"/>
        <v>0.6324341625</v>
      </c>
      <c r="AT43" s="95">
        <f t="shared" si="7"/>
        <v>0.42773325</v>
      </c>
      <c r="AU43" s="95">
        <f t="shared" si="8"/>
        <v>0.42773325</v>
      </c>
    </row>
    <row r="44" s="7" customFormat="1" ht="52.5" spans="1:47">
      <c r="A44" s="24"/>
      <c r="B44" s="35"/>
      <c r="C44" s="35"/>
      <c r="D44" s="35"/>
      <c r="E44" s="35"/>
      <c r="F44" s="35"/>
      <c r="G44" s="35"/>
      <c r="H44" s="36" t="s">
        <v>202</v>
      </c>
      <c r="I44" s="54" t="s">
        <v>203</v>
      </c>
      <c r="J44" s="53" t="s">
        <v>204</v>
      </c>
      <c r="K44" s="26" t="s">
        <v>205</v>
      </c>
      <c r="L44" s="45" t="s">
        <v>33</v>
      </c>
      <c r="M44" s="55" t="s">
        <v>206</v>
      </c>
      <c r="N44" s="55" t="s">
        <v>207</v>
      </c>
      <c r="O44" s="39" t="s">
        <v>33</v>
      </c>
      <c r="P44" s="39" t="s">
        <v>33</v>
      </c>
      <c r="Q44" s="53" t="s">
        <v>17</v>
      </c>
      <c r="R44" s="64" t="s">
        <v>123</v>
      </c>
      <c r="S44" s="22" t="s">
        <v>33</v>
      </c>
      <c r="T44" s="36" t="s">
        <v>208</v>
      </c>
      <c r="U44" s="23" t="s">
        <v>67</v>
      </c>
      <c r="V44" s="23" t="s">
        <v>67</v>
      </c>
      <c r="W44" s="22" t="s">
        <v>33</v>
      </c>
      <c r="X44" s="22" t="s">
        <v>33</v>
      </c>
      <c r="Y44" s="22" t="s">
        <v>33</v>
      </c>
      <c r="Z44" s="22" t="s">
        <v>33</v>
      </c>
      <c r="AA44" s="39" t="s">
        <v>33</v>
      </c>
      <c r="AB44" s="39" t="s">
        <v>33</v>
      </c>
      <c r="AC44" s="89" t="s">
        <v>204</v>
      </c>
      <c r="AD44" s="69"/>
      <c r="AE44" s="88">
        <v>1</v>
      </c>
      <c r="AF44" s="88"/>
      <c r="AG44" s="88"/>
      <c r="AH44" s="88"/>
      <c r="AI44" s="88"/>
      <c r="AJ44" s="88"/>
      <c r="AK44" s="88"/>
      <c r="AL44" s="88"/>
      <c r="AM44" s="96">
        <f>VLOOKUP(H:H,'[26]BOM清单 (2)'!$H:$AM,32,0)</f>
        <v>19.5</v>
      </c>
      <c r="AN44" s="95">
        <f t="shared" si="1"/>
        <v>19.5</v>
      </c>
      <c r="AO44" s="95">
        <f t="shared" si="2"/>
        <v>0</v>
      </c>
      <c r="AP44" s="95">
        <f t="shared" si="3"/>
        <v>0</v>
      </c>
      <c r="AQ44" s="95">
        <f t="shared" si="4"/>
        <v>0</v>
      </c>
      <c r="AR44" s="95">
        <f t="shared" si="5"/>
        <v>0</v>
      </c>
      <c r="AS44" s="95">
        <f t="shared" si="6"/>
        <v>0</v>
      </c>
      <c r="AT44" s="95">
        <f t="shared" si="7"/>
        <v>0</v>
      </c>
      <c r="AU44" s="95">
        <f t="shared" si="8"/>
        <v>0</v>
      </c>
    </row>
    <row r="45" s="7" customFormat="1" ht="52.5" spans="1:47">
      <c r="A45" s="24"/>
      <c r="B45" s="35"/>
      <c r="C45" s="35"/>
      <c r="D45" s="35"/>
      <c r="E45" s="35"/>
      <c r="F45" s="35"/>
      <c r="G45" s="35"/>
      <c r="H45" s="36" t="s">
        <v>209</v>
      </c>
      <c r="I45" s="54" t="s">
        <v>210</v>
      </c>
      <c r="J45" s="53" t="s">
        <v>204</v>
      </c>
      <c r="K45" s="26" t="s">
        <v>205</v>
      </c>
      <c r="L45" s="45" t="s">
        <v>33</v>
      </c>
      <c r="M45" s="56" t="s">
        <v>211</v>
      </c>
      <c r="N45" s="55" t="s">
        <v>207</v>
      </c>
      <c r="O45" s="39" t="s">
        <v>33</v>
      </c>
      <c r="P45" s="39" t="s">
        <v>33</v>
      </c>
      <c r="Q45" s="53" t="s">
        <v>17</v>
      </c>
      <c r="R45" s="64" t="s">
        <v>123</v>
      </c>
      <c r="S45" s="22" t="s">
        <v>33</v>
      </c>
      <c r="T45" s="36" t="s">
        <v>208</v>
      </c>
      <c r="U45" s="23" t="s">
        <v>67</v>
      </c>
      <c r="V45" s="23" t="s">
        <v>67</v>
      </c>
      <c r="W45" s="22" t="s">
        <v>33</v>
      </c>
      <c r="X45" s="22" t="s">
        <v>33</v>
      </c>
      <c r="Y45" s="22" t="s">
        <v>33</v>
      </c>
      <c r="Z45" s="22" t="s">
        <v>33</v>
      </c>
      <c r="AA45" s="39" t="s">
        <v>33</v>
      </c>
      <c r="AB45" s="39" t="s">
        <v>33</v>
      </c>
      <c r="AC45" s="89" t="s">
        <v>204</v>
      </c>
      <c r="AD45" s="69"/>
      <c r="AE45" s="88"/>
      <c r="AF45" s="88">
        <v>1</v>
      </c>
      <c r="AG45" s="88"/>
      <c r="AH45" s="88"/>
      <c r="AI45" s="88"/>
      <c r="AJ45" s="88"/>
      <c r="AK45" s="88"/>
      <c r="AL45" s="88"/>
      <c r="AM45" s="96">
        <f>VLOOKUP(H:H,'[26]BOM清单 (2)'!$H:$AM,32,0)</f>
        <v>22.25</v>
      </c>
      <c r="AN45" s="95">
        <f t="shared" si="1"/>
        <v>0</v>
      </c>
      <c r="AO45" s="95">
        <f t="shared" si="2"/>
        <v>22.25</v>
      </c>
      <c r="AP45" s="95">
        <f t="shared" si="3"/>
        <v>0</v>
      </c>
      <c r="AQ45" s="95">
        <f t="shared" si="4"/>
        <v>0</v>
      </c>
      <c r="AR45" s="95">
        <f t="shared" si="5"/>
        <v>0</v>
      </c>
      <c r="AS45" s="95">
        <f t="shared" si="6"/>
        <v>0</v>
      </c>
      <c r="AT45" s="95">
        <f t="shared" si="7"/>
        <v>0</v>
      </c>
      <c r="AU45" s="95">
        <f t="shared" si="8"/>
        <v>0</v>
      </c>
    </row>
    <row r="46" ht="70" spans="1:47">
      <c r="A46" s="24">
        <v>21</v>
      </c>
      <c r="B46" s="35"/>
      <c r="C46" s="35"/>
      <c r="D46" s="35"/>
      <c r="E46" s="35">
        <v>3</v>
      </c>
      <c r="F46" s="35"/>
      <c r="G46" s="35"/>
      <c r="H46" s="36" t="s">
        <v>212</v>
      </c>
      <c r="I46" s="53" t="s">
        <v>213</v>
      </c>
      <c r="J46" s="35"/>
      <c r="K46" s="53" t="s">
        <v>213</v>
      </c>
      <c r="L46" s="39" t="s">
        <v>33</v>
      </c>
      <c r="M46" s="39" t="s">
        <v>33</v>
      </c>
      <c r="N46" s="36" t="s">
        <v>214</v>
      </c>
      <c r="O46" s="39" t="s">
        <v>33</v>
      </c>
      <c r="P46" s="39" t="s">
        <v>33</v>
      </c>
      <c r="Q46" s="35" t="s">
        <v>188</v>
      </c>
      <c r="R46" s="69" t="s">
        <v>123</v>
      </c>
      <c r="S46" s="35"/>
      <c r="T46" s="69" t="s">
        <v>215</v>
      </c>
      <c r="U46" s="23" t="s">
        <v>100</v>
      </c>
      <c r="V46" s="23" t="s">
        <v>67</v>
      </c>
      <c r="W46" s="22" t="s">
        <v>33</v>
      </c>
      <c r="X46" s="22" t="s">
        <v>33</v>
      </c>
      <c r="Y46" s="22" t="s">
        <v>33</v>
      </c>
      <c r="Z46" s="22" t="s">
        <v>33</v>
      </c>
      <c r="AA46" s="39" t="s">
        <v>33</v>
      </c>
      <c r="AB46" s="39" t="s">
        <v>33</v>
      </c>
      <c r="AC46" s="36" t="s">
        <v>216</v>
      </c>
      <c r="AD46" s="35"/>
      <c r="AE46" s="80"/>
      <c r="AF46" s="80">
        <v>1</v>
      </c>
      <c r="AG46" s="80"/>
      <c r="AH46" s="80">
        <v>1</v>
      </c>
      <c r="AI46" s="80"/>
      <c r="AJ46" s="80"/>
      <c r="AK46" s="80">
        <v>1</v>
      </c>
      <c r="AL46" s="80">
        <v>1</v>
      </c>
      <c r="AM46" s="96">
        <f>VLOOKUP(H:H,'[26]BOM清单 (2)'!$H:$AM,32,0)</f>
        <v>0.03502</v>
      </c>
      <c r="AN46" s="95">
        <f t="shared" si="1"/>
        <v>0</v>
      </c>
      <c r="AO46" s="95">
        <f t="shared" si="2"/>
        <v>0.03502</v>
      </c>
      <c r="AP46" s="95">
        <f t="shared" si="3"/>
        <v>0</v>
      </c>
      <c r="AQ46" s="95">
        <f t="shared" si="4"/>
        <v>0.03502</v>
      </c>
      <c r="AR46" s="95">
        <f t="shared" si="5"/>
        <v>0</v>
      </c>
      <c r="AS46" s="95">
        <f t="shared" si="6"/>
        <v>0</v>
      </c>
      <c r="AT46" s="95">
        <f t="shared" si="7"/>
        <v>0.03502</v>
      </c>
      <c r="AU46" s="95">
        <f t="shared" si="8"/>
        <v>0.03502</v>
      </c>
    </row>
    <row r="47" ht="70" spans="1:47">
      <c r="A47" s="24">
        <v>23</v>
      </c>
      <c r="B47" s="35"/>
      <c r="C47" s="35"/>
      <c r="D47" s="35"/>
      <c r="E47" s="35">
        <v>3</v>
      </c>
      <c r="F47" s="35"/>
      <c r="G47" s="35"/>
      <c r="H47" s="36" t="s">
        <v>217</v>
      </c>
      <c r="I47" s="36" t="s">
        <v>218</v>
      </c>
      <c r="J47" s="35"/>
      <c r="K47" s="36" t="s">
        <v>218</v>
      </c>
      <c r="L47" s="39" t="s">
        <v>33</v>
      </c>
      <c r="M47" s="39" t="s">
        <v>33</v>
      </c>
      <c r="N47" s="36" t="s">
        <v>214</v>
      </c>
      <c r="O47" s="39" t="s">
        <v>33</v>
      </c>
      <c r="P47" s="39" t="s">
        <v>33</v>
      </c>
      <c r="Q47" s="35" t="s">
        <v>188</v>
      </c>
      <c r="R47" s="69" t="s">
        <v>123</v>
      </c>
      <c r="S47" s="35"/>
      <c r="T47" s="69" t="s">
        <v>215</v>
      </c>
      <c r="U47" s="23" t="s">
        <v>100</v>
      </c>
      <c r="V47" s="23" t="s">
        <v>67</v>
      </c>
      <c r="W47" s="22" t="s">
        <v>33</v>
      </c>
      <c r="X47" s="22" t="s">
        <v>33</v>
      </c>
      <c r="Y47" s="22" t="s">
        <v>33</v>
      </c>
      <c r="Z47" s="22" t="s">
        <v>33</v>
      </c>
      <c r="AA47" s="39" t="s">
        <v>33</v>
      </c>
      <c r="AB47" s="39" t="s">
        <v>33</v>
      </c>
      <c r="AC47" s="36" t="s">
        <v>216</v>
      </c>
      <c r="AD47" s="35"/>
      <c r="AE47" s="80">
        <v>1</v>
      </c>
      <c r="AF47" s="80">
        <v>1</v>
      </c>
      <c r="AG47" s="80"/>
      <c r="AH47" s="80"/>
      <c r="AI47" s="80"/>
      <c r="AJ47" s="80">
        <v>1</v>
      </c>
      <c r="AK47" s="80"/>
      <c r="AL47" s="80">
        <v>1</v>
      </c>
      <c r="AM47" s="96">
        <f>VLOOKUP(H:H,'[26]BOM清单 (2)'!$H:$AM,32,0)</f>
        <v>0.03502</v>
      </c>
      <c r="AN47" s="95">
        <f t="shared" si="1"/>
        <v>0.03502</v>
      </c>
      <c r="AO47" s="95">
        <f t="shared" si="2"/>
        <v>0.03502</v>
      </c>
      <c r="AP47" s="95">
        <f t="shared" si="3"/>
        <v>0</v>
      </c>
      <c r="AQ47" s="95">
        <f t="shared" si="4"/>
        <v>0</v>
      </c>
      <c r="AR47" s="95">
        <f t="shared" si="5"/>
        <v>0</v>
      </c>
      <c r="AS47" s="95">
        <f t="shared" si="6"/>
        <v>0.03502</v>
      </c>
      <c r="AT47" s="95">
        <f t="shared" si="7"/>
        <v>0</v>
      </c>
      <c r="AU47" s="95">
        <f t="shared" si="8"/>
        <v>0.03502</v>
      </c>
    </row>
    <row r="48" ht="40" customHeight="1" spans="8:47">
      <c r="H48" s="7"/>
      <c r="I48" s="7"/>
      <c r="K48" s="7"/>
      <c r="N48" s="7"/>
      <c r="T48" s="7"/>
      <c r="U48" s="7"/>
      <c r="V48" s="7"/>
      <c r="W48" s="7"/>
      <c r="X48" s="7"/>
      <c r="Y48" s="7"/>
      <c r="Z48" s="7"/>
      <c r="AB48" s="7"/>
      <c r="AM48" s="98" t="s">
        <v>219</v>
      </c>
      <c r="AN48" s="95">
        <f t="shared" ref="AN48:AU48" si="9">SUM(AN12:AN18)</f>
        <v>54.4131294</v>
      </c>
      <c r="AO48" s="95">
        <f t="shared" si="9"/>
        <v>22.7099114</v>
      </c>
      <c r="AP48" s="95">
        <f t="shared" si="9"/>
        <v>51.1693498</v>
      </c>
      <c r="AQ48" s="95">
        <f t="shared" si="9"/>
        <v>18.8956178</v>
      </c>
      <c r="AR48" s="95">
        <f t="shared" si="9"/>
        <v>51.1693498</v>
      </c>
      <c r="AS48" s="95">
        <f t="shared" si="9"/>
        <v>51.1693498</v>
      </c>
      <c r="AT48" s="95">
        <f t="shared" si="9"/>
        <v>18.8956178</v>
      </c>
      <c r="AU48" s="95">
        <f t="shared" si="9"/>
        <v>16.209712</v>
      </c>
    </row>
    <row r="49" ht="40" customHeight="1" spans="8:47">
      <c r="H49" s="7"/>
      <c r="I49" s="7"/>
      <c r="K49" s="7"/>
      <c r="N49" s="7"/>
      <c r="T49" s="7"/>
      <c r="U49" s="7"/>
      <c r="V49" s="7"/>
      <c r="W49" s="7"/>
      <c r="X49" s="7"/>
      <c r="Y49" s="7"/>
      <c r="Z49" s="7"/>
      <c r="AB49" s="7"/>
      <c r="AM49" s="98" t="s">
        <v>220</v>
      </c>
      <c r="AN49" s="95">
        <f>SUM(AN19:AN47)</f>
        <v>39.5125960291667</v>
      </c>
      <c r="AO49" s="95">
        <f t="shared" ref="AO49:AU49" si="10">SUM(AO19:AO47)</f>
        <v>35.5134141166667</v>
      </c>
      <c r="AP49" s="95">
        <f t="shared" si="10"/>
        <v>19.9775760291667</v>
      </c>
      <c r="AQ49" s="95">
        <f t="shared" si="10"/>
        <v>13.4137941166667</v>
      </c>
      <c r="AR49" s="95">
        <f t="shared" si="10"/>
        <v>11.2773550791667</v>
      </c>
      <c r="AS49" s="95">
        <f t="shared" si="10"/>
        <v>12.8574420291667</v>
      </c>
      <c r="AT49" s="95">
        <f t="shared" si="10"/>
        <v>3.90979411666667</v>
      </c>
      <c r="AU49" s="95">
        <f t="shared" si="10"/>
        <v>4.28580011666667</v>
      </c>
    </row>
    <row r="50" ht="40" customHeight="1" spans="8:47">
      <c r="H50" s="7"/>
      <c r="I50" s="7"/>
      <c r="K50" s="7"/>
      <c r="N50" s="7"/>
      <c r="T50" s="7"/>
      <c r="U50" s="7"/>
      <c r="V50" s="7"/>
      <c r="W50" s="7"/>
      <c r="X50" s="7"/>
      <c r="Y50" s="7"/>
      <c r="Z50" s="7"/>
      <c r="AB50" s="7"/>
      <c r="AM50" s="99" t="s">
        <v>221</v>
      </c>
      <c r="AN50" s="95">
        <f>SUM(AN48:AN49)</f>
        <v>93.9257254291667</v>
      </c>
      <c r="AO50" s="95">
        <f t="shared" ref="AO50:AU50" si="11">SUM(AO48:AO49)</f>
        <v>58.2233255166667</v>
      </c>
      <c r="AP50" s="95">
        <f t="shared" si="11"/>
        <v>71.1469258291667</v>
      </c>
      <c r="AQ50" s="95">
        <f t="shared" si="11"/>
        <v>32.3094119166667</v>
      </c>
      <c r="AR50" s="95">
        <f t="shared" si="11"/>
        <v>62.4467048791667</v>
      </c>
      <c r="AS50" s="95">
        <f t="shared" si="11"/>
        <v>64.0267918291667</v>
      </c>
      <c r="AT50" s="95">
        <f t="shared" si="11"/>
        <v>22.8054119166667</v>
      </c>
      <c r="AU50" s="95">
        <f t="shared" si="11"/>
        <v>20.4955121166667</v>
      </c>
    </row>
    <row r="51" ht="40" customHeight="1" spans="8:47">
      <c r="H51" s="7"/>
      <c r="I51" s="7"/>
      <c r="K51" s="7"/>
      <c r="N51" s="7"/>
      <c r="T51" s="7"/>
      <c r="U51" s="7"/>
      <c r="V51" s="7"/>
      <c r="W51" s="7"/>
      <c r="X51" s="7"/>
      <c r="Y51" s="7"/>
      <c r="Z51" s="7"/>
      <c r="AB51" s="7"/>
      <c r="AK51" s="100" t="s">
        <v>222</v>
      </c>
      <c r="AL51" s="7">
        <v>0.39</v>
      </c>
      <c r="AM51" s="101" t="s">
        <v>223</v>
      </c>
      <c r="AN51" s="95">
        <v>41</v>
      </c>
      <c r="AO51" s="95">
        <v>16.88</v>
      </c>
      <c r="AP51" s="95">
        <v>38.42</v>
      </c>
      <c r="AQ51" s="95">
        <v>15.88</v>
      </c>
      <c r="AR51" s="95">
        <v>37.42</v>
      </c>
      <c r="AS51" s="95">
        <v>37.42</v>
      </c>
      <c r="AT51" s="95">
        <v>15.88</v>
      </c>
      <c r="AU51" s="95">
        <v>16.38</v>
      </c>
    </row>
    <row r="52" ht="40" customHeight="1" spans="8:47">
      <c r="H52" s="7"/>
      <c r="I52" s="7"/>
      <c r="K52" s="7"/>
      <c r="N52" s="7"/>
      <c r="T52" s="7"/>
      <c r="U52" s="7"/>
      <c r="V52" s="7"/>
      <c r="W52" s="7"/>
      <c r="X52" s="7"/>
      <c r="Y52" s="7"/>
      <c r="Z52" s="7"/>
      <c r="AB52" s="7"/>
      <c r="AM52" s="102" t="s">
        <v>224</v>
      </c>
      <c r="AN52" s="95">
        <v>1.6</v>
      </c>
      <c r="AO52" s="95">
        <v>1.1</v>
      </c>
      <c r="AP52" s="95">
        <v>1.6</v>
      </c>
      <c r="AQ52" s="95">
        <v>1.6</v>
      </c>
      <c r="AR52" s="95">
        <v>1.6</v>
      </c>
      <c r="AS52" s="95">
        <v>1.1</v>
      </c>
      <c r="AT52" s="95">
        <v>1.1</v>
      </c>
      <c r="AU52" s="95">
        <v>1.1</v>
      </c>
    </row>
    <row r="53" ht="40" customHeight="1" spans="8:47">
      <c r="H53" s="7"/>
      <c r="I53" s="7"/>
      <c r="K53" s="7"/>
      <c r="N53" s="7"/>
      <c r="T53" s="7"/>
      <c r="U53" s="7"/>
      <c r="V53" s="7"/>
      <c r="W53" s="7"/>
      <c r="X53" s="7"/>
      <c r="Y53" s="7"/>
      <c r="Z53" s="7"/>
      <c r="AB53" s="7"/>
      <c r="AM53" s="101" t="s">
        <v>225</v>
      </c>
      <c r="AN53" s="95">
        <v>0.9</v>
      </c>
      <c r="AO53" s="95">
        <v>0.6</v>
      </c>
      <c r="AP53" s="95">
        <v>0.9</v>
      </c>
      <c r="AQ53" s="95">
        <v>0.9</v>
      </c>
      <c r="AR53" s="95">
        <v>0.9</v>
      </c>
      <c r="AS53" s="95">
        <v>0.6</v>
      </c>
      <c r="AT53" s="95">
        <v>0.6</v>
      </c>
      <c r="AU53" s="95">
        <v>0.6</v>
      </c>
    </row>
    <row r="54" ht="40" customHeight="1" spans="8:47">
      <c r="H54" s="7"/>
      <c r="I54" s="7"/>
      <c r="K54" s="7"/>
      <c r="N54" s="7"/>
      <c r="T54" s="7"/>
      <c r="U54" s="7"/>
      <c r="V54" s="7"/>
      <c r="W54" s="7"/>
      <c r="X54" s="7"/>
      <c r="Y54" s="7"/>
      <c r="Z54" s="7"/>
      <c r="AB54" s="7"/>
      <c r="AM54" s="101" t="s">
        <v>226</v>
      </c>
      <c r="AN54" s="95">
        <f>AN51*$AL$51+3.2</f>
        <v>19.19</v>
      </c>
      <c r="AO54" s="95">
        <f>AO51*$AL$51+0.95</f>
        <v>7.5332</v>
      </c>
      <c r="AP54" s="95">
        <f>AP51*$AL$51+3.2</f>
        <v>18.1838</v>
      </c>
      <c r="AQ54" s="95">
        <f>AQ51*$AL$51+0.95</f>
        <v>7.1432</v>
      </c>
      <c r="AR54" s="95">
        <f>AR51*$AL$51+3.2</f>
        <v>17.7938</v>
      </c>
      <c r="AS54" s="95">
        <f>AS51*$AL$51+3.2</f>
        <v>17.7938</v>
      </c>
      <c r="AT54" s="95">
        <f>AT51*$AL$51+0.95</f>
        <v>7.1432</v>
      </c>
      <c r="AU54" s="95">
        <f>AU51*$AL$51+0.95</f>
        <v>7.3382</v>
      </c>
    </row>
    <row r="55" ht="40" customHeight="1" spans="8:47">
      <c r="H55" s="7"/>
      <c r="I55" s="7"/>
      <c r="K55" s="7"/>
      <c r="N55" s="7"/>
      <c r="T55" s="7"/>
      <c r="U55" s="7"/>
      <c r="V55" s="7"/>
      <c r="W55" s="7"/>
      <c r="X55" s="7"/>
      <c r="Y55" s="7"/>
      <c r="Z55" s="7"/>
      <c r="AB55" s="7"/>
      <c r="AM55" s="102" t="s">
        <v>227</v>
      </c>
      <c r="AN55" s="95">
        <f>AN50+AN52+AN53+AN54</f>
        <v>115.615725429167</v>
      </c>
      <c r="AO55" s="95">
        <f t="shared" ref="AO55:AU55" si="12">AO50+AO52+AO53+AO54</f>
        <v>67.4565255166667</v>
      </c>
      <c r="AP55" s="95">
        <f t="shared" si="12"/>
        <v>91.8307258291667</v>
      </c>
      <c r="AQ55" s="95">
        <f>AQ50+AQ52+AQ53+AQ54</f>
        <v>41.9526119166667</v>
      </c>
      <c r="AR55" s="95">
        <f t="shared" si="12"/>
        <v>82.7405048791667</v>
      </c>
      <c r="AS55" s="95">
        <f t="shared" si="12"/>
        <v>83.5205918291666</v>
      </c>
      <c r="AT55" s="95">
        <f t="shared" si="12"/>
        <v>31.6486119166667</v>
      </c>
      <c r="AU55" s="95">
        <f t="shared" si="12"/>
        <v>29.5337121166667</v>
      </c>
    </row>
    <row r="56" ht="40" customHeight="1" spans="8:47">
      <c r="H56" s="7"/>
      <c r="I56" s="7"/>
      <c r="K56" s="7"/>
      <c r="N56" s="7"/>
      <c r="T56" s="7"/>
      <c r="U56" s="7"/>
      <c r="V56" s="7"/>
      <c r="W56" s="7"/>
      <c r="X56" s="7"/>
      <c r="Y56" s="7"/>
      <c r="Z56" s="7"/>
      <c r="AB56" s="7"/>
      <c r="AM56" s="103" t="s">
        <v>228</v>
      </c>
      <c r="AN56" s="104">
        <f>AN58+AN48</f>
        <v>127.0024794</v>
      </c>
      <c r="AO56" s="104">
        <f t="shared" ref="AO56:AU56" si="13">AO58+AO48</f>
        <v>73.1372114</v>
      </c>
      <c r="AP56" s="104">
        <f t="shared" si="13"/>
        <v>100.8686998</v>
      </c>
      <c r="AQ56" s="104">
        <f t="shared" si="13"/>
        <v>45.0429178</v>
      </c>
      <c r="AR56" s="104">
        <f t="shared" si="13"/>
        <v>92.3793498</v>
      </c>
      <c r="AS56" s="104">
        <f t="shared" si="13"/>
        <v>93.4093498</v>
      </c>
      <c r="AT56" s="104">
        <f t="shared" si="13"/>
        <v>35.0656178</v>
      </c>
      <c r="AU56" s="104">
        <f t="shared" si="13"/>
        <v>32.749712</v>
      </c>
    </row>
    <row r="57" ht="40" customHeight="1" spans="8:47">
      <c r="H57" s="7"/>
      <c r="I57" s="7"/>
      <c r="K57" s="7"/>
      <c r="N57" s="7"/>
      <c r="T57" s="7"/>
      <c r="U57" s="7"/>
      <c r="V57" s="7"/>
      <c r="W57" s="7"/>
      <c r="X57" s="7"/>
      <c r="Y57" s="7"/>
      <c r="Z57" s="7"/>
      <c r="AB57" s="7"/>
      <c r="AM57" s="105" t="s">
        <v>229</v>
      </c>
      <c r="AN57" s="106">
        <f>AN55-AN48</f>
        <v>61.2025960291667</v>
      </c>
      <c r="AO57" s="106">
        <f t="shared" ref="AO57:AU57" si="14">AO55-AO48</f>
        <v>44.7466141166667</v>
      </c>
      <c r="AP57" s="106">
        <f t="shared" si="14"/>
        <v>40.6613760291667</v>
      </c>
      <c r="AQ57" s="106">
        <f t="shared" si="14"/>
        <v>23.0569941166667</v>
      </c>
      <c r="AR57" s="106">
        <f t="shared" si="14"/>
        <v>31.5711550791667</v>
      </c>
      <c r="AS57" s="106">
        <f t="shared" si="14"/>
        <v>32.3512420291666</v>
      </c>
      <c r="AT57" s="106">
        <f t="shared" si="14"/>
        <v>12.7529941166667</v>
      </c>
      <c r="AU57" s="106">
        <f t="shared" si="14"/>
        <v>13.3240001166667</v>
      </c>
    </row>
    <row r="58" ht="40" customHeight="1" spans="8:47">
      <c r="H58" s="7"/>
      <c r="I58" s="7"/>
      <c r="K58" s="7"/>
      <c r="N58" s="7"/>
      <c r="T58" s="7"/>
      <c r="U58" s="7"/>
      <c r="V58" s="7"/>
      <c r="W58" s="7"/>
      <c r="X58" s="7"/>
      <c r="Y58" s="7"/>
      <c r="Z58" s="7"/>
      <c r="AB58" s="7"/>
      <c r="AM58" s="105" t="s">
        <v>230</v>
      </c>
      <c r="AN58" s="106">
        <v>72.58935</v>
      </c>
      <c r="AO58" s="106">
        <v>50.4273</v>
      </c>
      <c r="AP58" s="106">
        <v>49.69935</v>
      </c>
      <c r="AQ58" s="106">
        <v>26.1473</v>
      </c>
      <c r="AR58" s="106">
        <v>41.21</v>
      </c>
      <c r="AS58" s="106">
        <v>42.24</v>
      </c>
      <c r="AT58" s="106">
        <v>16.17</v>
      </c>
      <c r="AU58" s="106">
        <v>16.54</v>
      </c>
    </row>
    <row r="59" ht="40" customHeight="1" spans="8:47">
      <c r="H59" s="7"/>
      <c r="I59" s="7"/>
      <c r="K59" s="7"/>
      <c r="N59" s="7"/>
      <c r="T59" s="7"/>
      <c r="U59" s="7"/>
      <c r="V59" s="7"/>
      <c r="W59" s="7"/>
      <c r="X59" s="7"/>
      <c r="Y59" s="7"/>
      <c r="Z59" s="7"/>
      <c r="AB59" s="7"/>
      <c r="AM59" s="101" t="s">
        <v>231</v>
      </c>
      <c r="AN59" s="95">
        <f>AN58-AN57</f>
        <v>11.3867539708333</v>
      </c>
      <c r="AO59" s="95">
        <f t="shared" ref="AO59:AU59" si="15">AO58-AO57</f>
        <v>5.68068588333333</v>
      </c>
      <c r="AP59" s="95">
        <f t="shared" si="15"/>
        <v>9.03797397083333</v>
      </c>
      <c r="AQ59" s="95">
        <f t="shared" si="15"/>
        <v>3.09030588333333</v>
      </c>
      <c r="AR59" s="95">
        <f t="shared" si="15"/>
        <v>9.63884492083332</v>
      </c>
      <c r="AS59" s="95">
        <f t="shared" si="15"/>
        <v>9.88875797083335</v>
      </c>
      <c r="AT59" s="95">
        <f t="shared" si="15"/>
        <v>3.41700588333333</v>
      </c>
      <c r="AU59" s="95">
        <f t="shared" si="15"/>
        <v>3.21599988333333</v>
      </c>
    </row>
    <row r="60" ht="40" customHeight="1" spans="8:47">
      <c r="H60" s="7"/>
      <c r="I60" s="7"/>
      <c r="K60" s="7"/>
      <c r="N60" s="7"/>
      <c r="T60" s="7"/>
      <c r="U60" s="7"/>
      <c r="V60" s="7"/>
      <c r="W60" s="7"/>
      <c r="X60" s="7"/>
      <c r="Y60" s="7"/>
      <c r="Z60" s="7"/>
      <c r="AB60" s="7"/>
      <c r="AM60" s="101" t="s">
        <v>232</v>
      </c>
      <c r="AN60" s="107">
        <f>AN59/AN57</f>
        <v>0.186050179397731</v>
      </c>
      <c r="AO60" s="107">
        <f t="shared" ref="AO60:AU60" si="16">AO59/AO57</f>
        <v>0.126952306794034</v>
      </c>
      <c r="AP60" s="107">
        <f t="shared" si="16"/>
        <v>0.222274178924745</v>
      </c>
      <c r="AQ60" s="107">
        <f t="shared" si="16"/>
        <v>0.134029000818433</v>
      </c>
      <c r="AR60" s="107">
        <f t="shared" si="16"/>
        <v>0.305305425052182</v>
      </c>
      <c r="AS60" s="107">
        <f t="shared" si="16"/>
        <v>0.30566857253635</v>
      </c>
      <c r="AT60" s="107">
        <f t="shared" si="16"/>
        <v>0.267937540947165</v>
      </c>
      <c r="AU60" s="107">
        <f t="shared" si="16"/>
        <v>0.241368947401202</v>
      </c>
    </row>
    <row r="61" spans="8:28">
      <c r="H61" s="7"/>
      <c r="I61" s="7"/>
      <c r="K61" s="7"/>
      <c r="N61" s="7"/>
      <c r="T61" s="7"/>
      <c r="U61" s="7"/>
      <c r="V61" s="7"/>
      <c r="W61" s="7"/>
      <c r="X61" s="7"/>
      <c r="Y61" s="7"/>
      <c r="Z61" s="7"/>
      <c r="AB61" s="7"/>
    </row>
    <row r="62" spans="8:28">
      <c r="H62" s="7"/>
      <c r="I62" s="7"/>
      <c r="K62" s="7"/>
      <c r="N62" s="7"/>
      <c r="T62" s="7"/>
      <c r="U62" s="7"/>
      <c r="V62" s="7"/>
      <c r="W62" s="7"/>
      <c r="X62" s="7"/>
      <c r="Y62" s="7"/>
      <c r="Z62" s="7"/>
      <c r="AB62" s="7"/>
    </row>
    <row r="63" spans="8:28">
      <c r="H63" s="7"/>
      <c r="I63" s="7"/>
      <c r="K63" s="7"/>
      <c r="N63" s="7"/>
      <c r="T63" s="7"/>
      <c r="U63" s="7"/>
      <c r="V63" s="7"/>
      <c r="W63" s="7"/>
      <c r="X63" s="7"/>
      <c r="Y63" s="7"/>
      <c r="Z63" s="7"/>
      <c r="AB63" s="7"/>
    </row>
    <row r="64" spans="8:28">
      <c r="H64" s="7"/>
      <c r="I64" s="7"/>
      <c r="K64" s="7"/>
      <c r="N64" s="7"/>
      <c r="T64" s="7"/>
      <c r="U64" s="7"/>
      <c r="V64" s="7"/>
      <c r="W64" s="7"/>
      <c r="X64" s="7"/>
      <c r="Y64" s="7"/>
      <c r="Z64" s="7"/>
      <c r="AB64" s="7"/>
    </row>
  </sheetData>
  <mergeCells count="50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1:AF2"/>
    <mergeCell ref="A8:C9"/>
    <mergeCell ref="D8:I9"/>
    <mergeCell ref="J3:AC9"/>
    <mergeCell ref="A3:I5"/>
  </mergeCells>
  <printOptions horizontalCentered="1" verticalCentered="1"/>
  <pageMargins left="0.196850393700787" right="0.196850393700787" top="0.393700787401575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哿 偉</cp:lastModifiedBy>
  <dcterms:created xsi:type="dcterms:W3CDTF">2004-09-08T02:40:00Z</dcterms:created>
  <cp:lastPrinted>2019-01-14T00:39:00Z</cp:lastPrinted>
  <dcterms:modified xsi:type="dcterms:W3CDTF">2025-01-20T02:22:29Z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3BEF94D209104058874923EBD35F2F50_12</vt:lpwstr>
  </property>
</Properties>
</file>