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21" firstSheet="1" activeTab="3"/>
  </bookViews>
  <sheets>
    <sheet name="首页" sheetId="1" r:id="rId1"/>
    <sheet name="叉车加油记录" sheetId="72" r:id="rId2"/>
    <sheet name="领用记录表" sheetId="70" r:id="rId3"/>
    <sheet name="库存" sheetId="3" r:id="rId4"/>
    <sheet name="基本设置" sheetId="2" r:id="rId5"/>
    <sheet name="入库明细" sheetId="4" r:id="rId6"/>
    <sheet name="出库明细" sheetId="5" r:id="rId7"/>
    <sheet name="入库汇总" sheetId="9" r:id="rId8"/>
    <sheet name="出库汇总" sheetId="7" r:id="rId9"/>
    <sheet name="说明" sheetId="8" r:id="rId10"/>
    <sheet name="盘点模版" sheetId="71" r:id="rId11"/>
  </sheets>
  <definedNames>
    <definedName name="_xlnm._FilterDatabase" localSheetId="4" hidden="1">基本设置!$A$1:$G$77</definedName>
    <definedName name="_xlnm._FilterDatabase" localSheetId="3" hidden="1">库存!$A$1:$V$88</definedName>
    <definedName name="_xlnm._FilterDatabase" localSheetId="6" hidden="1">出库明细!$A$1:$K$17</definedName>
    <definedName name="_xlnm._FilterDatabase" localSheetId="2" hidden="1">领用记录表!#REF!</definedName>
    <definedName name="_xlnm._FilterDatabase" localSheetId="5" hidden="1">入库明细!$A$1:$K$1</definedName>
    <definedName name="_xlnm.Print_Area" localSheetId="2">领用记录表!$A$1:$G$36</definedName>
    <definedName name="_xlnm._FilterDatabase" localSheetId="1" hidden="1">叉车加油记录!#REF!</definedName>
    <definedName name="_xlnm.Print_Area" localSheetId="1">叉车加油记录!$A$1:$J$36</definedName>
  </definedNames>
  <calcPr calcId="191029"/>
  <pivotCaches>
    <pivotCache cacheId="0" r:id="rId12"/>
    <pivotCache cacheId="1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<sst xmlns="http://schemas.openxmlformats.org/spreadsheetml/2006/main" count="613" uniqueCount="262">
  <si>
    <t>潍坊光华荣昌汽车技术有限公司叉车加油登记表</t>
  </si>
  <si>
    <t>序号</t>
  </si>
  <si>
    <t>加油桶数量</t>
  </si>
  <si>
    <t>加油日期</t>
  </si>
  <si>
    <t>加油人员</t>
  </si>
  <si>
    <t>备注</t>
  </si>
  <si>
    <t>潍坊光华荣昌汽车技术有限公司生产辅料登记表</t>
  </si>
  <si>
    <t>产线名称</t>
  </si>
  <si>
    <t>辅料名称</t>
  </si>
  <si>
    <t>领用数量</t>
  </si>
  <si>
    <t>领用日期</t>
  </si>
  <si>
    <t>领用人员</t>
  </si>
  <si>
    <t>辅料编码</t>
  </si>
  <si>
    <t>规格型号</t>
  </si>
  <si>
    <t>计量单位</t>
  </si>
  <si>
    <t>单价</t>
  </si>
  <si>
    <t>供应商名称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</si>
  <si>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</si>
  <si>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</si>
  <si>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</si>
  <si>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</si>
  <si>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</si>
  <si>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</si>
  <si>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</si>
  <si>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</si>
  <si>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</si>
  <si>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</si>
  <si>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</si>
  <si>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</si>
  <si>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</si>
  <si>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FL-01</t>
  </si>
  <si>
    <t>双面胶</t>
  </si>
  <si>
    <t>卷</t>
  </si>
  <si>
    <t>红色</t>
  </si>
  <si>
    <t>FL-02</t>
  </si>
  <si>
    <t>头枕方便袋</t>
  </si>
  <si>
    <t>公斤</t>
  </si>
  <si>
    <t>FL-03</t>
  </si>
  <si>
    <t>美纹纸</t>
  </si>
  <si>
    <t>FL-04</t>
  </si>
  <si>
    <t>黄胶带</t>
  </si>
  <si>
    <t>FL-05</t>
  </si>
  <si>
    <t>防风打火机小</t>
  </si>
  <si>
    <t>个</t>
  </si>
  <si>
    <t>FL-06</t>
  </si>
  <si>
    <t>丝锥#10</t>
  </si>
  <si>
    <t>FL-07</t>
  </si>
  <si>
    <t>丝锥#8</t>
  </si>
  <si>
    <t>FL-08</t>
  </si>
  <si>
    <t>丝锥#6</t>
  </si>
  <si>
    <t>FL-11</t>
  </si>
  <si>
    <t>改锥头</t>
  </si>
  <si>
    <t>支</t>
  </si>
  <si>
    <t>中正五金店</t>
  </si>
  <si>
    <t>FL-12</t>
  </si>
  <si>
    <t>自喷漆</t>
  </si>
  <si>
    <t>瓶</t>
  </si>
  <si>
    <t>黑色</t>
  </si>
  <si>
    <t>FL-13</t>
  </si>
  <si>
    <t>转向轮</t>
  </si>
  <si>
    <t>潍城区开发区星顺机电设备经销处</t>
  </si>
  <si>
    <t>FL-14</t>
  </si>
  <si>
    <t>定向轮</t>
  </si>
  <si>
    <t>FL-19</t>
  </si>
  <si>
    <t>剪刀</t>
  </si>
  <si>
    <t>把</t>
  </si>
  <si>
    <t>FL-20</t>
  </si>
  <si>
    <t>7/16丝攻</t>
  </si>
  <si>
    <t>FL-23</t>
  </si>
  <si>
    <t>小剪刀</t>
  </si>
  <si>
    <t>FL-25</t>
  </si>
  <si>
    <t>透明胶带</t>
  </si>
  <si>
    <t>FL-26</t>
  </si>
  <si>
    <t>钢丝钳</t>
  </si>
  <si>
    <t>FL-28</t>
  </si>
  <si>
    <t>隔离伸缩带</t>
  </si>
  <si>
    <t>淘宝</t>
  </si>
  <si>
    <t>FL-29</t>
  </si>
  <si>
    <t>线槽减速带</t>
  </si>
  <si>
    <t>FL-31</t>
  </si>
  <si>
    <t>丝锥10*1.25（精密）</t>
  </si>
  <si>
    <t>FL-32</t>
  </si>
  <si>
    <t>丝锥10*1.25（机用）</t>
  </si>
  <si>
    <t>FL-33</t>
  </si>
  <si>
    <t>十字花改锥</t>
  </si>
  <si>
    <t>FL-34</t>
  </si>
  <si>
    <t>十字花改锥加粗</t>
  </si>
  <si>
    <t>FL-35</t>
  </si>
  <si>
    <t>电瓶液</t>
  </si>
  <si>
    <t>箱</t>
  </si>
  <si>
    <t>FL-36</t>
  </si>
  <si>
    <t>除锈剂</t>
  </si>
  <si>
    <t>FL-37</t>
  </si>
  <si>
    <t>内六角扳手</t>
  </si>
  <si>
    <t>套</t>
  </si>
  <si>
    <t>FL-38</t>
  </si>
  <si>
    <t>毛刷头</t>
  </si>
  <si>
    <t>包</t>
  </si>
  <si>
    <t>FL-39</t>
  </si>
  <si>
    <t>水泥</t>
  </si>
  <si>
    <t>袋</t>
  </si>
  <si>
    <t>FL-40</t>
  </si>
  <si>
    <t>沙子</t>
  </si>
  <si>
    <t>FL-45</t>
  </si>
  <si>
    <t>钻头</t>
  </si>
  <si>
    <t>FL-46</t>
  </si>
  <si>
    <t>气管子母接头</t>
  </si>
  <si>
    <t>FL-47</t>
  </si>
  <si>
    <t>手套</t>
  </si>
  <si>
    <t>副</t>
  </si>
  <si>
    <t>FL-48</t>
  </si>
  <si>
    <t>扎带</t>
  </si>
  <si>
    <t>FL-49</t>
  </si>
  <si>
    <t>LED灯管</t>
  </si>
  <si>
    <t>根</t>
  </si>
  <si>
    <t>FL-50</t>
  </si>
  <si>
    <t>三项插头</t>
  </si>
  <si>
    <t>FL-51</t>
  </si>
  <si>
    <t>镀锌桥架</t>
  </si>
  <si>
    <t>FL-53</t>
  </si>
  <si>
    <t>拉伸缠绕膜</t>
  </si>
  <si>
    <t>FL-54</t>
  </si>
  <si>
    <t>夜光胶带</t>
  </si>
  <si>
    <t>FL-56</t>
  </si>
  <si>
    <t>撬棍1.5米</t>
  </si>
  <si>
    <t>零星采购</t>
  </si>
  <si>
    <t>FL-57</t>
  </si>
  <si>
    <t>撬棍1.2米</t>
  </si>
  <si>
    <t>FL-58</t>
  </si>
  <si>
    <t>螺丝</t>
  </si>
  <si>
    <t>盒</t>
  </si>
  <si>
    <t>FL-59</t>
  </si>
  <si>
    <t>黄油</t>
  </si>
  <si>
    <t>桶</t>
  </si>
  <si>
    <t>FL-61</t>
  </si>
  <si>
    <t>正泰交流接触器</t>
  </si>
  <si>
    <t>FL-62</t>
  </si>
  <si>
    <t>梅花包胶塑钢锁</t>
  </si>
  <si>
    <t>FL-63</t>
  </si>
  <si>
    <t>锁扣</t>
  </si>
  <si>
    <t>FL-64</t>
  </si>
  <si>
    <t>焊合页</t>
  </si>
  <si>
    <t>FL-65</t>
  </si>
  <si>
    <t>可磨片</t>
  </si>
  <si>
    <t>FL-66</t>
  </si>
  <si>
    <t>标准件螺丝</t>
  </si>
  <si>
    <t>斤</t>
  </si>
  <si>
    <t>FL-67</t>
  </si>
  <si>
    <t>方柄螺丝批6*125一字</t>
  </si>
  <si>
    <t>FL-68</t>
  </si>
  <si>
    <t>方柄螺丝批6*126十字</t>
  </si>
  <si>
    <t>FL-69</t>
  </si>
  <si>
    <t>BS426098</t>
  </si>
  <si>
    <t>FL-70</t>
  </si>
  <si>
    <t>节流阀8-02</t>
  </si>
  <si>
    <t>FL-71</t>
  </si>
  <si>
    <t>梅花六角扳手</t>
  </si>
  <si>
    <t>FL-72</t>
  </si>
  <si>
    <t>方柄螺丝批</t>
  </si>
  <si>
    <t>FL-77</t>
  </si>
  <si>
    <t>碳带</t>
  </si>
  <si>
    <t>FL-78</t>
  </si>
  <si>
    <t>标签打印纸</t>
  </si>
  <si>
    <t>FL-79</t>
  </si>
  <si>
    <t>百丽珠</t>
  </si>
  <si>
    <t>FL-80</t>
  </si>
  <si>
    <t>泡沫清洗剂</t>
  </si>
  <si>
    <t>FL-81</t>
  </si>
  <si>
    <t>防火帘</t>
  </si>
  <si>
    <t>张</t>
  </si>
  <si>
    <t>FL-82</t>
  </si>
  <si>
    <t>拉伸膜（125*100）</t>
  </si>
  <si>
    <t>胜达</t>
  </si>
  <si>
    <t>FL-83</t>
  </si>
  <si>
    <t>拉伸膜（80*100）</t>
  </si>
  <si>
    <t>FL-87</t>
  </si>
  <si>
    <t>防风打火机大</t>
  </si>
  <si>
    <t>FL-88</t>
  </si>
  <si>
    <t>头枕塑料袋</t>
  </si>
  <si>
    <t>FL-90</t>
  </si>
  <si>
    <t>熨烫机气管</t>
  </si>
  <si>
    <t>FL-91</t>
  </si>
  <si>
    <t>黄色油漆</t>
  </si>
  <si>
    <t>FL-92</t>
  </si>
  <si>
    <t>簸箕</t>
  </si>
  <si>
    <t>FL-93</t>
  </si>
  <si>
    <t>大扫把</t>
  </si>
  <si>
    <t>FL-94</t>
  </si>
  <si>
    <t>黄油枪+黄油</t>
  </si>
  <si>
    <t>FL-96</t>
  </si>
  <si>
    <t>扫把</t>
  </si>
  <si>
    <t>FL-97</t>
  </si>
  <si>
    <t>灯管对接头</t>
  </si>
  <si>
    <t>FL-98</t>
  </si>
  <si>
    <t>移动挂钩</t>
  </si>
  <si>
    <t>FL-99</t>
  </si>
  <si>
    <t>缝纫机油</t>
  </si>
  <si>
    <t>FL-100</t>
  </si>
  <si>
    <t>油漆笔</t>
  </si>
  <si>
    <t>FL-101</t>
  </si>
  <si>
    <t>梅花头T20</t>
  </si>
  <si>
    <t>FL-102</t>
  </si>
  <si>
    <t>梅花头T10</t>
  </si>
  <si>
    <t>FL-103</t>
  </si>
  <si>
    <t>牵引</t>
  </si>
  <si>
    <t>日期</t>
  </si>
  <si>
    <t>K1</t>
  </si>
  <si>
    <t>FL-86</t>
  </si>
  <si>
    <t>皮卡</t>
  </si>
  <si>
    <t>FL-85</t>
  </si>
  <si>
    <t>FL-44</t>
  </si>
  <si>
    <t>FL-84</t>
  </si>
  <si>
    <t>FL-89</t>
  </si>
  <si>
    <t>生产</t>
  </si>
  <si>
    <t>共用</t>
  </si>
  <si>
    <t>FL-73</t>
  </si>
  <si>
    <t>FL-95</t>
  </si>
  <si>
    <t>用途</t>
  </si>
  <si>
    <t>求和项:入库数量</t>
  </si>
  <si>
    <t>(空白)</t>
  </si>
  <si>
    <t>手电钻</t>
  </si>
  <si>
    <t>套筒10#</t>
  </si>
  <si>
    <t>T50套头</t>
  </si>
  <si>
    <t>M8丝锥套头</t>
  </si>
  <si>
    <t>内六角批头5mm</t>
  </si>
  <si>
    <t>卡环剪钳</t>
  </si>
  <si>
    <t>套筒17#</t>
  </si>
  <si>
    <t>总计</t>
  </si>
  <si>
    <t>求和项:出库数量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</si>
  <si>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</si>
  <si>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</si>
  <si>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</si>
  <si>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</si>
  <si>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</si>
  <si>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盘</t>
  </si>
  <si>
    <t>电板机</t>
  </si>
  <si>
    <t>刹车油</t>
  </si>
  <si>
    <t>KG</t>
  </si>
  <si>
    <t>#10丝锥</t>
  </si>
  <si>
    <t>乐华油漆（黄）</t>
  </si>
  <si>
    <t>风板机头#</t>
  </si>
  <si>
    <t>稀料</t>
  </si>
  <si>
    <t>滚刷头</t>
  </si>
  <si>
    <t>防风打火机</t>
  </si>
  <si>
    <t>春龙风扳机</t>
  </si>
  <si>
    <t>扭力扳手</t>
  </si>
  <si>
    <t>三通</t>
  </si>
  <si>
    <t>双通</t>
  </si>
  <si>
    <t>丝锥8#</t>
  </si>
  <si>
    <t>丝锥6#</t>
  </si>
  <si>
    <t>套头14#</t>
  </si>
  <si>
    <t>套头16#</t>
  </si>
  <si>
    <t>打包绳</t>
  </si>
  <si>
    <t>扫箸</t>
  </si>
  <si>
    <t>拖把</t>
  </si>
  <si>
    <t>喉箍</t>
  </si>
  <si>
    <t>笤箸</t>
  </si>
  <si>
    <t>角磨机</t>
  </si>
  <si>
    <t>切割片</t>
  </si>
  <si>
    <t>气改锥</t>
  </si>
  <si>
    <t>字母接头</t>
  </si>
  <si>
    <t>加长套头14#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</si>
</sst>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3" fillId="0" borderId="0" xfId="6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1.3750115741" refreshedBy="顾倬铨" recordCount="29">
  <cacheSource type="worksheet">
    <worksheetSource ref="B1:E1048576" sheet="入库明细"/>
  </cacheSource>
  <cacheFields count="4">
    <cacheField name="辅料编码" numFmtId="0">
      <sharedItems containsBlank="1" count="85">
        <s v="FL-01"/>
        <s v="FL-86"/>
        <s v="FL-85"/>
        <s v="FL-44"/>
        <s v="FL-84"/>
        <s v="FL-79"/>
        <s v="FL-80"/>
        <s v="FL-12"/>
        <s v="FL-88"/>
        <s v="FL-05"/>
        <s v="FL-87"/>
        <s v="FL-89"/>
        <s v="FL-90"/>
        <s v="FL-91"/>
        <s v="FL-92"/>
        <s v="FL-93"/>
        <s v="FL-35"/>
        <s v="FL-11"/>
        <s v="FL-94"/>
        <s v="FL-25"/>
        <s v="FL-73"/>
        <s v="FL-95"/>
        <s v="FL-53"/>
        <s v="FL-96"/>
        <s v="FL-97"/>
        <s v="FL-98"/>
        <s v="FL-99"/>
        <m/>
        <s v="FL-30" u="1"/>
        <s v="FL-31" u="1"/>
        <s v="FL-32" u="1"/>
        <s v="FL-33" u="1"/>
        <s v="FL-34" u="1"/>
        <s v="FL-36" u="1"/>
        <s v="FL-37" u="1"/>
        <s v="FL-38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5" u="1"/>
        <s v="FL-46" u="1"/>
        <s v="FL-47" u="1"/>
        <s v="FL-48" u="1"/>
        <s v="FL-49" u="1"/>
        <s v="FL-50" u="1"/>
        <s v="FL-51" u="1"/>
        <s v="FL-52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4" u="1"/>
        <s v="FL-75" u="1"/>
        <s v="FL-76" u="1"/>
        <s v="FL-77" u="1"/>
        <s v="FL-78" u="1"/>
        <s v="FL-15" u="1"/>
        <s v="FL-16" u="1"/>
        <s v="FL-81" u="1"/>
        <s v="FL-19" u="1"/>
        <s v="FL-27" u="1"/>
        <s v="FL-08" u="1"/>
        <s v="FL-07" u="1"/>
        <s v="FL-06" u="1"/>
      </sharedItems>
    </cacheField>
    <cacheField name="辅料名称" numFmtId="0">
      <sharedItems containsBlank="1" count="91">
        <s v="双面胶"/>
        <s v="T50套头"/>
        <s v="M8丝锥套头"/>
        <s v="手电钻"/>
        <s v="内六角批头5mm"/>
        <s v="百丽珠"/>
        <s v="泡沫清洗剂"/>
        <s v="自喷漆"/>
        <s v="头枕塑料袋"/>
        <s v="防风打火机小"/>
        <s v="防风打火机大"/>
        <s v="卡环剪钳"/>
        <s v="熨烫机气管"/>
        <s v="黄色油漆"/>
        <s v="簸箕"/>
        <s v="大扫把"/>
        <s v="电瓶液"/>
        <s v="改锥头"/>
        <s v="黄油枪+黄油"/>
        <s v="透明胶带"/>
        <s v="套筒10#"/>
        <s v="套筒17#"/>
        <s v="拉伸缠绕膜"/>
        <s v="扫把"/>
        <s v="灯管对接头"/>
        <s v="移动挂钩"/>
        <s v="缝纫机油"/>
        <m/>
        <s v="电动扳机" u="1"/>
        <s v="丝锥10*1.25（精密）" u="1"/>
        <s v="丝锥10*1.25（机用）" u="1"/>
        <s v="十字花改锥" u="1"/>
        <s v="十字花改锥加粗" u="1"/>
        <s v="除锈剂" u="1"/>
        <s v="内六角扳手" u="1"/>
        <s v="毛刷头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钻头" u="1"/>
        <s v="气管子母接头" u="1"/>
        <s v="手套" u="1"/>
        <s v="扎带" u="1"/>
        <s v="LED灯管" u="1"/>
        <s v="三项插头" u="1"/>
        <s v="镀锌桥架" u="1"/>
        <s v="拉铆枪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3#" u="1"/>
        <s v="真空发生器" u="1"/>
        <s v="打码机" u="1"/>
        <s v="碳带" u="1"/>
        <s v="标签打印纸" u="1"/>
        <s v="套筒14#" u="1"/>
        <s v="套筒16#" u="1"/>
        <s v="防火帘" u="1"/>
        <s v="拉伸膜" u="1"/>
        <s v="套头12#" u="1"/>
        <s v="套头" u="1"/>
        <s v="防风打火机" u="1"/>
        <s v="剪刀" u="1"/>
        <s v="热风枪" u="1"/>
        <s v="套头16#" u="1"/>
        <s v="丝锥#6" u="1"/>
        <s v="丝锥#8" u="1"/>
        <s v="丝锥#10" u="1"/>
        <s v="" u="1"/>
      </sharedItems>
    </cacheField>
    <cacheField name="规格型号" numFmtId="0">
      <sharedItems containsBlank="1" containsNumber="1" containsInteger="1" containsMixedTypes="1" count="5">
        <s v="红色"/>
        <n v="0"/>
        <s v="东城16V锂电钻充电式双电"/>
        <s v="黑色"/>
        <m/>
      </sharedItems>
    </cacheField>
    <cacheField name="入库数量" numFmtId="0">
      <sharedItems containsString="0" containsBlank="1" containsNumber="1" containsInteger="1" minValue="0" maxValue="300" count="16">
        <n v="100"/>
        <n v="10"/>
        <n v="3"/>
        <n v="1"/>
        <n v="20"/>
        <n v="6"/>
        <n v="12"/>
        <n v="144"/>
        <n v="140"/>
        <n v="50"/>
        <n v="2"/>
        <n v="300"/>
        <n v="30"/>
        <n v="5"/>
        <n v="16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1.3750694444" refreshedBy="顾倬铨" recordCount="73">
  <cacheSource type="worksheet">
    <worksheetSource ref="B1:D1048576" sheet="出库明细"/>
  </cacheSource>
  <cacheFields count="3">
    <cacheField name="辅料编码" numFmtId="0">
      <sharedItems containsBlank="1" count="64">
        <m/>
        <s v="FL-30" u="1"/>
        <s v="FL-31" u="1"/>
        <s v="FL-32" u="1"/>
        <s v="FL-33" u="1"/>
        <s v="FL-34" u="1"/>
        <s v="FL-35" u="1"/>
        <s v="FL-36" u="1"/>
        <s v="FL-37" u="1"/>
        <s v="FL-38" u="1"/>
        <s v="FL-11" u="1"/>
        <s v="FL-12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4" u="1"/>
        <s v="FL-45" u="1"/>
        <s v="FL-46" u="1"/>
        <s v="FL-47" u="1"/>
        <s v="FL-48" u="1"/>
        <s v="FL-49" u="1"/>
        <s v="FL-50" u="1"/>
        <s v="FL-51" u="1"/>
        <s v="FL-52" u="1"/>
        <s v="FL-53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3" u="1"/>
        <s v="FL-74" u="1"/>
        <s v="FL-75" u="1"/>
        <s v="FL-76" u="1"/>
        <s v="FL-77" u="1"/>
        <s v="FL-78" u="1"/>
        <s v="FL-79" u="1"/>
        <s v="FL-25" u="1"/>
        <s v="FL-15" u="1"/>
        <s v="FL-16" u="1"/>
        <s v="FL-80" u="1"/>
        <s v="FL-81" u="1"/>
        <s v="FL-05" u="1"/>
        <s v="FL-01" u="1"/>
      </sharedItems>
    </cacheField>
    <cacheField name="辅料名称" numFmtId="0">
      <sharedItems containsBlank="1" count="69">
        <s v=""/>
        <m/>
        <s v="电动扳机" u="1"/>
        <s v="丝锥10*1.25（精密）" u="1"/>
        <s v="丝锥10*1.25（机用）" u="1"/>
        <s v="十字花改锥" u="1"/>
        <s v="十字花改锥加粗" u="1"/>
        <s v="电瓶液" u="1"/>
        <s v="除锈剂" u="1"/>
        <s v="内六角扳手" u="1"/>
        <s v="毛刷头" u="1"/>
        <s v="改锥头" u="1"/>
        <s v="自喷漆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手电钻" u="1"/>
        <s v="钻头" u="1"/>
        <s v="气管子母接头" u="1"/>
        <s v="手套" u="1"/>
        <s v="扎带" u="1"/>
        <s v="LED灯管" u="1"/>
        <s v="三项插头" u="1"/>
        <s v="镀锌桥架" u="1"/>
        <s v="拉铆枪" u="1"/>
        <s v="拉伸缠绕膜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0#" u="1"/>
        <s v="套筒13#" u="1"/>
        <s v="真空发生器" u="1"/>
        <s v="打码机" u="1"/>
        <s v="碳带" u="1"/>
        <s v="标签打印纸" u="1"/>
        <s v="百丽珠" u="1"/>
        <s v="透明胶带" u="1"/>
        <s v="套筒14#" u="1"/>
        <s v="套筒16#" u="1"/>
        <s v="泡沫清洗剂" u="1"/>
        <s v="防火帘" u="1"/>
        <s v="拉伸膜" u="1"/>
        <s v="套头12#" u="1"/>
        <s v="套头" u="1"/>
        <s v="防风打火机" u="1"/>
        <s v="套头16#" u="1"/>
        <s v="双面胶" u="1"/>
      </sharedItems>
    </cacheField>
    <cacheField name="出库数量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  <x v="0"/>
  </r>
  <r>
    <x v="1"/>
    <x v="1"/>
    <x v="1"/>
    <x v="1"/>
  </r>
  <r>
    <x v="2"/>
    <x v="2"/>
    <x v="1"/>
    <x v="2"/>
  </r>
  <r>
    <x v="3"/>
    <x v="3"/>
    <x v="2"/>
    <x v="3"/>
  </r>
  <r>
    <x v="4"/>
    <x v="4"/>
    <x v="1"/>
    <x v="4"/>
  </r>
  <r>
    <x v="5"/>
    <x v="5"/>
    <x v="1"/>
    <x v="5"/>
  </r>
  <r>
    <x v="6"/>
    <x v="6"/>
    <x v="1"/>
    <x v="6"/>
  </r>
  <r>
    <x v="7"/>
    <x v="7"/>
    <x v="3"/>
    <x v="7"/>
  </r>
  <r>
    <x v="8"/>
    <x v="8"/>
    <x v="1"/>
    <x v="8"/>
  </r>
  <r>
    <x v="9"/>
    <x v="9"/>
    <x v="1"/>
    <x v="9"/>
  </r>
  <r>
    <x v="10"/>
    <x v="10"/>
    <x v="1"/>
    <x v="5"/>
  </r>
  <r>
    <x v="11"/>
    <x v="11"/>
    <x v="1"/>
    <x v="10"/>
  </r>
  <r>
    <x v="12"/>
    <x v="12"/>
    <x v="1"/>
    <x v="10"/>
  </r>
  <r>
    <x v="13"/>
    <x v="13"/>
    <x v="1"/>
    <x v="10"/>
  </r>
  <r>
    <x v="14"/>
    <x v="14"/>
    <x v="1"/>
    <x v="2"/>
  </r>
  <r>
    <x v="15"/>
    <x v="15"/>
    <x v="1"/>
    <x v="2"/>
  </r>
  <r>
    <x v="16"/>
    <x v="16"/>
    <x v="1"/>
    <x v="10"/>
  </r>
  <r>
    <x v="12"/>
    <x v="12"/>
    <x v="1"/>
    <x v="10"/>
  </r>
  <r>
    <x v="17"/>
    <x v="17"/>
    <x v="1"/>
    <x v="11"/>
  </r>
  <r>
    <x v="18"/>
    <x v="18"/>
    <x v="1"/>
    <x v="3"/>
  </r>
  <r>
    <x v="19"/>
    <x v="19"/>
    <x v="1"/>
    <x v="12"/>
  </r>
  <r>
    <x v="20"/>
    <x v="20"/>
    <x v="1"/>
    <x v="13"/>
  </r>
  <r>
    <x v="21"/>
    <x v="21"/>
    <x v="1"/>
    <x v="10"/>
  </r>
  <r>
    <x v="22"/>
    <x v="22"/>
    <x v="1"/>
    <x v="14"/>
  </r>
  <r>
    <x v="23"/>
    <x v="23"/>
    <x v="1"/>
    <x v="2"/>
  </r>
  <r>
    <x v="24"/>
    <x v="24"/>
    <x v="1"/>
    <x v="0"/>
  </r>
  <r>
    <x v="25"/>
    <x v="25"/>
    <x v="1"/>
    <x v="0"/>
  </r>
  <r>
    <x v="26"/>
    <x v="26"/>
    <x v="1"/>
    <x v="3"/>
  </r>
  <r>
    <x v="27"/>
    <x v="27"/>
    <x v="4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32" firstHeaderRow="1" firstDataRow="1" firstDataCol="2"/>
  <pivotFields count="4">
    <pivotField axis="axisRow" compact="0" defaultSubtotal="0" outline="0" showAll="0">
      <items count="85">
        <item x="27"/>
        <item x="0"/>
        <item x="9"/>
        <item m="1" x="80"/>
        <item m="1" x="81"/>
        <item m="1" x="78"/>
        <item m="1" x="82"/>
        <item m="1" x="83"/>
        <item m="1" x="84"/>
        <item m="1" x="28"/>
        <item m="1" x="29"/>
        <item m="1" x="30"/>
        <item m="1" x="31"/>
        <item m="1" x="32"/>
        <item x="16"/>
        <item m="1" x="33"/>
        <item m="1" x="34"/>
        <item m="1" x="35"/>
        <item x="17"/>
        <item x="7"/>
        <item m="1" x="36"/>
        <item m="1" x="37"/>
        <item m="1" x="38"/>
        <item m="1" x="39"/>
        <item m="1" x="40"/>
        <item m="1" x="41"/>
        <item m="1" x="42"/>
        <item m="1" x="43"/>
        <item m="1" x="44"/>
        <item x="3"/>
        <item m="1" x="45"/>
        <item m="1" x="46"/>
        <item m="1" x="47"/>
        <item m="1" x="48"/>
        <item m="1" x="49"/>
        <item m="1" x="50"/>
        <item m="1" x="51"/>
        <item m="1" x="52"/>
        <item x="2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x="20"/>
        <item m="1" x="72"/>
        <item m="1" x="73"/>
        <item m="1" x="74"/>
        <item m="1" x="75"/>
        <item m="1" x="76"/>
        <item x="5"/>
        <item x="19"/>
        <item m="1" x="77"/>
        <item x="6"/>
        <item m="1" x="79"/>
        <item x="1"/>
        <item x="2"/>
        <item x="4"/>
        <item x="8"/>
        <item x="10"/>
        <item x="11"/>
        <item x="12"/>
        <item x="13"/>
        <item x="14"/>
        <item x="15"/>
        <item x="18"/>
        <item x="21"/>
        <item x="23"/>
        <item x="24"/>
        <item x="25"/>
        <item x="26"/>
      </items>
    </pivotField>
    <pivotField axis="axisRow" compact="0" defaultSubtotal="0" outline="0" showAll="0">
      <items count="91">
        <item m="1" x="90"/>
        <item x="27"/>
        <item x="0"/>
        <item m="1" x="83"/>
        <item m="1" x="84"/>
        <item m="1" x="85"/>
        <item m="1" x="86"/>
        <item m="1" x="87"/>
        <item m="1" x="88"/>
        <item m="1" x="89"/>
        <item m="1" x="28"/>
        <item m="1" x="29"/>
        <item m="1" x="30"/>
        <item m="1" x="31"/>
        <item m="1" x="32"/>
        <item x="16"/>
        <item m="1" x="33"/>
        <item m="1" x="34"/>
        <item m="1" x="35"/>
        <item x="17"/>
        <item x="7"/>
        <item m="1" x="36"/>
        <item m="1" x="37"/>
        <item m="1" x="38"/>
        <item m="1" x="39"/>
        <item m="1" x="40"/>
        <item m="1" x="41"/>
        <item m="1" x="81"/>
        <item m="1" x="43"/>
        <item m="1" x="44"/>
        <item x="3"/>
        <item m="1" x="45"/>
        <item m="1" x="46"/>
        <item m="1" x="47"/>
        <item m="1" x="48"/>
        <item m="1" x="49"/>
        <item m="1" x="50"/>
        <item m="1" x="51"/>
        <item m="1" x="52"/>
        <item m="1" x="80"/>
        <item m="1" x="53"/>
        <item m="1" x="82"/>
        <item m="1" x="42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x="20"/>
        <item m="1" x="72"/>
        <item m="1" x="73"/>
        <item m="1" x="74"/>
        <item m="1" x="75"/>
        <item m="1" x="76"/>
        <item x="5"/>
        <item x="19"/>
        <item m="1" x="77"/>
        <item m="1" x="78"/>
        <item x="6"/>
        <item m="1" x="79"/>
        <item x="22"/>
        <item x="1"/>
        <item x="2"/>
        <item x="4"/>
        <item x="8"/>
        <item x="9"/>
        <item x="10"/>
        <item x="11"/>
        <item x="12"/>
        <item x="13"/>
        <item x="14"/>
        <item x="15"/>
        <item x="18"/>
        <item x="21"/>
        <item x="23"/>
        <item x="24"/>
        <item x="25"/>
        <item x="26"/>
      </items>
    </pivotField>
    <pivotField compact="0" defaultSubtotal="0" outline="0" showAll="0"/>
    <pivotField dataField="1" compact="0" defaultSubtotal="0" outline="0" showAll="0">
      <items count="16">
        <item x="3"/>
        <item x="10"/>
        <item x="2"/>
        <item x="13"/>
        <item x="1"/>
        <item x="4"/>
        <item x="15"/>
        <item x="5"/>
        <item x="12"/>
        <item x="6"/>
        <item x="0"/>
        <item x="7"/>
        <item x="8"/>
        <item x="9"/>
        <item x="11"/>
        <item x="14"/>
      </items>
    </pivotField>
  </pivotFields>
  <rowFields count="2">
    <field x="0"/>
    <field x="1"/>
  </rowFields>
  <rowItems count="29">
    <i>
      <x/>
      <x v="1"/>
    </i>
    <i>
      <x v="1"/>
      <x v="2"/>
    </i>
    <i>
      <x v="2"/>
      <x v="78"/>
    </i>
    <i>
      <x v="14"/>
      <x v="15"/>
    </i>
    <i>
      <x v="18"/>
      <x v="19"/>
    </i>
    <i>
      <x v="19"/>
      <x v="20"/>
    </i>
    <i>
      <x v="29"/>
      <x v="30"/>
    </i>
    <i>
      <x v="38"/>
      <x v="73"/>
    </i>
    <i>
      <x v="58"/>
      <x v="61"/>
    </i>
    <i>
      <x v="64"/>
      <x v="67"/>
    </i>
    <i>
      <x v="65"/>
      <x v="68"/>
    </i>
    <i>
      <x v="67"/>
      <x v="71"/>
    </i>
    <i>
      <x v="69"/>
      <x v="74"/>
    </i>
    <i>
      <x v="70"/>
      <x v="75"/>
    </i>
    <i>
      <x v="71"/>
      <x v="76"/>
    </i>
    <i>
      <x v="72"/>
      <x v="77"/>
    </i>
    <i>
      <x v="73"/>
      <x v="79"/>
    </i>
    <i>
      <x v="74"/>
      <x v="80"/>
    </i>
    <i>
      <x v="75"/>
      <x v="81"/>
    </i>
    <i>
      <x v="76"/>
      <x v="82"/>
    </i>
    <i>
      <x v="77"/>
      <x v="83"/>
    </i>
    <i>
      <x v="78"/>
      <x v="84"/>
    </i>
    <i>
      <x v="79"/>
      <x v="85"/>
    </i>
    <i>
      <x v="80"/>
      <x v="86"/>
    </i>
    <i>
      <x v="81"/>
      <x v="87"/>
    </i>
    <i>
      <x v="82"/>
      <x v="88"/>
    </i>
    <i>
      <x v="83"/>
      <x v="89"/>
    </i>
    <i>
      <x v="84"/>
      <x v="90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4" firstHeaderRow="1" firstDataRow="1" firstDataCol="2"/>
  <pivotFields count="3">
    <pivotField axis="axisRow" compact="0" defaultSubtotal="0" outline="0" showAll="0">
      <items count="64">
        <item x="0"/>
        <item m="1" x="62"/>
        <item m="1" x="59"/>
        <item m="1" x="63"/>
        <item m="1" x="10"/>
        <item m="1" x="1"/>
        <item m="1" x="2"/>
        <item m="1" x="3"/>
        <item m="1" x="4"/>
        <item m="1" x="5"/>
        <item m="1" x="6"/>
        <item m="1" x="7"/>
        <item m="1" x="8"/>
        <item m="1" x="9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60"/>
        <item m="1" x="61"/>
      </items>
    </pivotField>
    <pivotField axis="axisRow" compact="0" defaultSubtotal="0" outline="0" showAll="0">
      <items count="69">
        <item x="0"/>
        <item x="1"/>
        <item m="1" x="66"/>
        <item m="1" x="67"/>
        <item m="1" x="68"/>
        <item m="1" x="1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2"/>
        <item m="1" x="13"/>
        <item m="1" x="14"/>
        <item m="1" x="15"/>
        <item m="1" x="16"/>
        <item m="1" x="17"/>
        <item m="1" x="18"/>
        <item m="1" x="64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63"/>
        <item m="1" x="32"/>
        <item m="1" x="65"/>
        <item m="1" x="19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31"/>
      </items>
    </pivotField>
    <pivotField dataField="1" compact="0" defaultSubtotal="0" outline="0" showAll="0">
      <items count="1">
        <item x="0"/>
      </items>
    </pivotField>
  </pivotFields>
  <rowFields count="2">
    <field x="0"/>
    <field x="1"/>
  </rowFields>
  <rowItems count="3">
    <i>
      <x/>
      <x/>
    </i>
    <i r="1">
      <x v="1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229</v>
      </c>
      <c r="C1" s="8" t="s">
        <v>28</v>
      </c>
    </row>
    <row r="2" ht="33" customHeight="1" spans="1:1">
      <c r="A2" s="7" t="s">
        <v>230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1</v>
      </c>
      <c r="B1" s="3" t="s">
        <v>231</v>
      </c>
      <c r="C1" s="3" t="s">
        <v>232</v>
      </c>
      <c r="D1" s="4" t="s">
        <v>233</v>
      </c>
      <c r="E1" s="2" t="s">
        <v>1</v>
      </c>
      <c r="F1" s="3" t="s">
        <v>231</v>
      </c>
      <c r="G1" s="3" t="s">
        <v>232</v>
      </c>
      <c r="H1" s="4" t="s">
        <v>233</v>
      </c>
    </row>
    <row r="2" ht="19.8" customHeight="1" spans="1:8">
      <c r="A2" s="5">
        <v>1</v>
      </c>
      <c r="B2" s="5" t="s">
        <v>31</v>
      </c>
      <c r="C2" s="5" t="s">
        <v>234</v>
      </c>
      <c r="D2" s="6"/>
      <c r="E2" s="5">
        <v>39</v>
      </c>
      <c r="F2" s="5" t="s">
        <v>235</v>
      </c>
      <c r="G2" s="5" t="s">
        <v>43</v>
      </c>
      <c r="H2" s="6"/>
    </row>
    <row r="3" ht="19.8" customHeight="1" spans="1:8">
      <c r="A3" s="5">
        <v>2</v>
      </c>
      <c r="B3" s="5" t="s">
        <v>236</v>
      </c>
      <c r="C3" s="5" t="s">
        <v>133</v>
      </c>
      <c r="D3" s="6"/>
      <c r="E3" s="5">
        <v>40</v>
      </c>
      <c r="F3" s="5" t="s">
        <v>71</v>
      </c>
      <c r="G3" s="5" t="s">
        <v>32</v>
      </c>
      <c r="H3" s="6"/>
    </row>
    <row r="4" ht="19.8" customHeight="1" spans="1:8">
      <c r="A4" s="5">
        <v>3</v>
      </c>
      <c r="B4" s="5" t="s">
        <v>35</v>
      </c>
      <c r="C4" s="5" t="s">
        <v>237</v>
      </c>
      <c r="D4" s="6"/>
      <c r="E4" s="5">
        <v>41</v>
      </c>
      <c r="F4" s="5" t="s">
        <v>73</v>
      </c>
      <c r="G4" s="5" t="s">
        <v>65</v>
      </c>
      <c r="H4" s="6"/>
    </row>
    <row r="5" ht="19.8" customHeight="1" spans="1:8">
      <c r="A5" s="5">
        <v>4</v>
      </c>
      <c r="B5" s="5" t="s">
        <v>38</v>
      </c>
      <c r="C5" s="5" t="s">
        <v>32</v>
      </c>
      <c r="D5" s="6"/>
      <c r="E5" s="5">
        <v>42</v>
      </c>
      <c r="F5" s="5" t="s">
        <v>238</v>
      </c>
      <c r="G5" s="5" t="s">
        <v>43</v>
      </c>
      <c r="H5" s="6"/>
    </row>
    <row r="6" ht="19.8" customHeight="1" spans="1:8">
      <c r="A6" s="5">
        <v>5</v>
      </c>
      <c r="B6" s="5" t="s">
        <v>239</v>
      </c>
      <c r="C6" s="5" t="s">
        <v>133</v>
      </c>
      <c r="D6" s="6"/>
      <c r="E6" s="5">
        <v>43</v>
      </c>
      <c r="F6" s="5" t="s">
        <v>240</v>
      </c>
      <c r="G6" s="5" t="s">
        <v>43</v>
      </c>
      <c r="H6" s="6"/>
    </row>
    <row r="7" ht="19.8" customHeight="1" spans="1:4">
      <c r="A7" s="5">
        <v>6</v>
      </c>
      <c r="B7" s="5" t="s">
        <v>241</v>
      </c>
      <c r="C7" s="5" t="s">
        <v>133</v>
      </c>
      <c r="D7" s="6"/>
    </row>
    <row r="8" ht="19.8" customHeight="1" spans="1:4">
      <c r="A8" s="5">
        <v>7</v>
      </c>
      <c r="B8" s="5" t="s">
        <v>242</v>
      </c>
      <c r="C8" s="5" t="s">
        <v>43</v>
      </c>
      <c r="D8" s="6"/>
    </row>
    <row r="9" ht="19.8" customHeight="1" spans="1:4">
      <c r="A9" s="5">
        <v>8</v>
      </c>
      <c r="B9" s="5" t="s">
        <v>40</v>
      </c>
      <c r="C9" s="5" t="s">
        <v>43</v>
      </c>
      <c r="D9" s="6"/>
    </row>
    <row r="10" ht="19.8" customHeight="1" spans="1:4">
      <c r="A10" s="5">
        <v>9</v>
      </c>
      <c r="B10" s="5" t="s">
        <v>243</v>
      </c>
      <c r="C10" s="5" t="s">
        <v>43</v>
      </c>
      <c r="D10" s="6"/>
    </row>
    <row r="11" ht="19.8" customHeight="1" spans="1:4">
      <c r="A11" s="5">
        <v>10</v>
      </c>
      <c r="B11" s="5" t="s">
        <v>45</v>
      </c>
      <c r="C11" s="5" t="s">
        <v>43</v>
      </c>
      <c r="D11" s="6"/>
    </row>
    <row r="12" ht="19.8" customHeight="1" spans="1:4">
      <c r="A12" s="5">
        <v>11</v>
      </c>
      <c r="B12" s="5" t="s">
        <v>244</v>
      </c>
      <c r="C12" s="5" t="s">
        <v>65</v>
      </c>
      <c r="D12" s="6"/>
    </row>
    <row r="13" ht="19.8" customHeight="1" spans="1:4">
      <c r="A13" s="5">
        <v>12</v>
      </c>
      <c r="B13" s="5" t="s">
        <v>245</v>
      </c>
      <c r="C13" s="5" t="s">
        <v>65</v>
      </c>
      <c r="D13" s="6"/>
    </row>
    <row r="14" ht="19.8" customHeight="1" spans="1:4">
      <c r="A14" s="5">
        <v>13</v>
      </c>
      <c r="B14" s="5" t="s">
        <v>51</v>
      </c>
      <c r="C14" s="5" t="s">
        <v>52</v>
      </c>
      <c r="D14" s="6"/>
    </row>
    <row r="15" ht="19.8" customHeight="1" spans="1:4">
      <c r="A15" s="5">
        <v>14</v>
      </c>
      <c r="B15" s="5" t="s">
        <v>246</v>
      </c>
      <c r="C15" s="5" t="s">
        <v>43</v>
      </c>
      <c r="D15" s="6"/>
    </row>
    <row r="16" ht="19.8" customHeight="1" spans="1:4">
      <c r="A16" s="5">
        <v>15</v>
      </c>
      <c r="B16" s="5" t="s">
        <v>247</v>
      </c>
      <c r="C16" s="5" t="s">
        <v>43</v>
      </c>
      <c r="D16" s="6"/>
    </row>
    <row r="17" ht="19.8" customHeight="1" spans="1:4">
      <c r="A17" s="5">
        <v>16</v>
      </c>
      <c r="B17" s="5" t="s">
        <v>55</v>
      </c>
      <c r="C17" s="5" t="s">
        <v>89</v>
      </c>
      <c r="D17" s="6"/>
    </row>
    <row r="18" ht="19.8" customHeight="1" spans="1:4">
      <c r="A18" s="5">
        <v>17</v>
      </c>
      <c r="B18" s="5" t="s">
        <v>59</v>
      </c>
      <c r="C18" s="5" t="s">
        <v>43</v>
      </c>
      <c r="D18" s="6"/>
    </row>
    <row r="19" ht="19.8" customHeight="1" spans="1:4">
      <c r="A19" s="5">
        <v>18</v>
      </c>
      <c r="B19" s="5" t="s">
        <v>62</v>
      </c>
      <c r="C19" s="5" t="s">
        <v>43</v>
      </c>
      <c r="D19" s="6"/>
    </row>
    <row r="20" ht="19.8" customHeight="1" spans="1:4">
      <c r="A20" s="5">
        <v>19</v>
      </c>
      <c r="B20" s="5" t="s">
        <v>248</v>
      </c>
      <c r="C20" s="5" t="s">
        <v>43</v>
      </c>
      <c r="D20" s="6"/>
    </row>
    <row r="21" ht="19.8" customHeight="1" spans="1:4">
      <c r="A21" s="5">
        <v>20</v>
      </c>
      <c r="B21" s="5" t="s">
        <v>249</v>
      </c>
      <c r="C21" s="5" t="s">
        <v>43</v>
      </c>
      <c r="D21" s="6"/>
    </row>
    <row r="22" ht="19.8" customHeight="1" spans="1:4">
      <c r="A22" s="5">
        <v>21</v>
      </c>
      <c r="B22" s="5" t="s">
        <v>250</v>
      </c>
      <c r="C22" s="5" t="s">
        <v>43</v>
      </c>
      <c r="D22" s="6"/>
    </row>
    <row r="23" ht="19.8" customHeight="1" spans="1:4">
      <c r="A23" s="5">
        <v>22</v>
      </c>
      <c r="B23" s="5" t="s">
        <v>251</v>
      </c>
      <c r="C23" s="5" t="s">
        <v>43</v>
      </c>
      <c r="D23" s="6"/>
    </row>
    <row r="24" ht="19.8" customHeight="1" spans="1:4">
      <c r="A24" s="5">
        <v>23</v>
      </c>
      <c r="B24" s="5" t="s">
        <v>252</v>
      </c>
      <c r="C24" s="5" t="s">
        <v>32</v>
      </c>
      <c r="D24" s="6"/>
    </row>
    <row r="25" ht="19.8" customHeight="1" spans="1:4">
      <c r="A25" s="5">
        <v>24</v>
      </c>
      <c r="B25" s="5" t="s">
        <v>132</v>
      </c>
      <c r="C25" s="5" t="s">
        <v>97</v>
      </c>
      <c r="D25" s="6"/>
    </row>
    <row r="26" ht="19.8" customHeight="1" spans="1:4">
      <c r="A26" s="5">
        <v>25</v>
      </c>
      <c r="B26" s="5" t="s">
        <v>253</v>
      </c>
      <c r="C26" s="5" t="s">
        <v>65</v>
      </c>
      <c r="D26" s="6"/>
    </row>
    <row r="27" ht="19.8" customHeight="1" spans="1:4">
      <c r="A27" s="5">
        <v>26</v>
      </c>
      <c r="B27" s="5" t="s">
        <v>254</v>
      </c>
      <c r="C27" s="5" t="s">
        <v>65</v>
      </c>
      <c r="D27" s="6"/>
    </row>
    <row r="28" ht="19.8" customHeight="1" spans="1:4">
      <c r="A28" s="5">
        <v>27</v>
      </c>
      <c r="B28" s="5" t="s">
        <v>255</v>
      </c>
      <c r="C28" s="5" t="s">
        <v>43</v>
      </c>
      <c r="D28" s="6"/>
    </row>
    <row r="29" ht="19.8" customHeight="1" spans="1:4">
      <c r="A29" s="5">
        <v>28</v>
      </c>
      <c r="B29" s="5" t="s">
        <v>256</v>
      </c>
      <c r="C29" s="5" t="s">
        <v>65</v>
      </c>
      <c r="D29" s="6"/>
    </row>
    <row r="30" ht="19.8" customHeight="1" spans="1:4">
      <c r="A30" s="5">
        <v>29</v>
      </c>
      <c r="B30" s="5" t="s">
        <v>257</v>
      </c>
      <c r="C30" s="5" t="s">
        <v>65</v>
      </c>
      <c r="D30" s="6"/>
    </row>
    <row r="31" ht="19.8" customHeight="1" spans="1:4">
      <c r="A31" s="5">
        <v>30</v>
      </c>
      <c r="B31" s="5" t="s">
        <v>258</v>
      </c>
      <c r="C31" s="5" t="s">
        <v>130</v>
      </c>
      <c r="D31" s="6"/>
    </row>
    <row r="32" ht="19.8" customHeight="1" spans="1:4">
      <c r="A32" s="5">
        <v>31</v>
      </c>
      <c r="B32" s="5" t="s">
        <v>64</v>
      </c>
      <c r="C32" s="5" t="s">
        <v>65</v>
      </c>
      <c r="D32" s="6"/>
    </row>
    <row r="33" ht="19.8" customHeight="1" spans="1:4">
      <c r="A33" s="5">
        <v>32</v>
      </c>
      <c r="B33" s="5" t="s">
        <v>111</v>
      </c>
      <c r="C33" s="5" t="s">
        <v>97</v>
      </c>
      <c r="D33" s="6"/>
    </row>
    <row r="34" ht="19.8" customHeight="1" spans="1:4">
      <c r="A34" s="5">
        <v>33</v>
      </c>
      <c r="B34" s="5" t="s">
        <v>67</v>
      </c>
      <c r="C34" s="5" t="s">
        <v>52</v>
      </c>
      <c r="D34" s="6"/>
    </row>
    <row r="35" ht="19.8" customHeight="1" spans="1:4">
      <c r="A35" s="5">
        <v>34</v>
      </c>
      <c r="B35" s="5" t="s">
        <v>259</v>
      </c>
      <c r="C35" s="5" t="s">
        <v>65</v>
      </c>
      <c r="D35" s="6"/>
    </row>
    <row r="36" ht="19.8" customHeight="1" spans="1:4">
      <c r="A36" s="5">
        <v>35</v>
      </c>
      <c r="B36" s="5" t="s">
        <v>260</v>
      </c>
      <c r="C36" s="5" t="s">
        <v>94</v>
      </c>
      <c r="D36" s="6"/>
    </row>
    <row r="37" ht="19.8" customHeight="1" spans="1:4">
      <c r="A37" s="5">
        <v>36</v>
      </c>
      <c r="B37" s="5" t="s">
        <v>261</v>
      </c>
      <c r="C37" s="5" t="s">
        <v>43</v>
      </c>
      <c r="D37" s="6"/>
    </row>
    <row r="38" ht="19.8" customHeight="1" spans="1:4">
      <c r="A38" s="5">
        <v>37</v>
      </c>
      <c r="B38" s="5" t="s">
        <v>69</v>
      </c>
      <c r="C38" s="5" t="s">
        <v>43</v>
      </c>
      <c r="D38" s="6"/>
    </row>
    <row r="39" ht="19.8" customHeight="1" spans="1:4">
      <c r="A39" s="5">
        <v>38</v>
      </c>
      <c r="B39" s="5" t="s">
        <v>88</v>
      </c>
      <c r="C39" s="5" t="s">
        <v>89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691"/>
  <sheetViews>
    <sheetView workbookViewId="0">
      <pane ySplit="1" topLeftCell="A2" activePane="bottomLeft" state="frozen"/>
      <selection/>
      <selection pane="bottomLeft" activeCell="L14" sqref="L14"/>
    </sheetView>
  </sheetViews>
  <sheetFormatPr defaultColWidth="9" defaultRowHeight="14.4"/>
  <cols>
    <col min="1" max="1" width="6.11111111111111" customWidth="1"/>
    <col min="2" max="2" width="13.1111111111111" customWidth="1"/>
    <col min="3" max="4" width="10.6666666666667" customWidth="1"/>
    <col min="5" max="5" width="7.66666666666667" customWidth="1"/>
    <col min="6" max="6" width="6.11111111111111" customWidth="1"/>
    <col min="7" max="7" width="13.1111111111111" customWidth="1"/>
    <col min="8" max="9" width="10.6666666666667" customWidth="1"/>
    <col min="10" max="10" width="9" customWidth="1"/>
  </cols>
  <sheetData>
    <row r="1" ht="43.2" customHeight="1" spans="1:10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ht="25.8" customHeight="1" spans="1:10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1</v>
      </c>
      <c r="G2" s="50" t="s">
        <v>2</v>
      </c>
      <c r="H2" s="50" t="s">
        <v>3</v>
      </c>
      <c r="I2" s="50" t="s">
        <v>4</v>
      </c>
      <c r="J2" s="46" t="s">
        <v>5</v>
      </c>
    </row>
    <row r="3" s="43" customFormat="1" ht="22.2" customHeight="1" spans="1:10">
      <c r="A3" s="46">
        <v>1</v>
      </c>
      <c r="B3" s="47"/>
      <c r="C3" s="47"/>
      <c r="D3" s="47"/>
      <c r="E3" s="47"/>
      <c r="F3" s="46">
        <v>35</v>
      </c>
      <c r="G3" s="47"/>
      <c r="H3" s="47"/>
      <c r="I3" s="47"/>
      <c r="J3" s="47"/>
    </row>
    <row r="4" s="43" customFormat="1" ht="22.2" customHeight="1" spans="1:10">
      <c r="A4" s="46">
        <v>2</v>
      </c>
      <c r="B4" s="47"/>
      <c r="C4" s="47"/>
      <c r="D4" s="47"/>
      <c r="E4" s="47"/>
      <c r="F4" s="46">
        <v>36</v>
      </c>
      <c r="G4" s="47"/>
      <c r="H4" s="47"/>
      <c r="I4" s="47"/>
      <c r="J4" s="47"/>
    </row>
    <row r="5" s="43" customFormat="1" ht="22.2" customHeight="1" spans="1:10">
      <c r="A5" s="46">
        <v>3</v>
      </c>
      <c r="B5" s="47"/>
      <c r="C5" s="47"/>
      <c r="D5" s="47"/>
      <c r="E5" s="47"/>
      <c r="F5" s="46">
        <v>37</v>
      </c>
      <c r="G5" s="47"/>
      <c r="H5" s="47"/>
      <c r="I5" s="47"/>
      <c r="J5" s="47"/>
    </row>
    <row r="6" s="43" customFormat="1" ht="22.2" customHeight="1" spans="1:10">
      <c r="A6" s="46">
        <v>4</v>
      </c>
      <c r="B6" s="47"/>
      <c r="C6" s="47"/>
      <c r="D6" s="47"/>
      <c r="E6" s="47"/>
      <c r="F6" s="46">
        <v>38</v>
      </c>
      <c r="G6" s="47"/>
      <c r="H6" s="47"/>
      <c r="I6" s="47"/>
      <c r="J6" s="47"/>
    </row>
    <row r="7" s="43" customFormat="1" ht="22.2" customHeight="1" spans="1:10">
      <c r="A7" s="46">
        <v>5</v>
      </c>
      <c r="B7" s="47"/>
      <c r="C7" s="47"/>
      <c r="D7" s="47"/>
      <c r="E7" s="47"/>
      <c r="F7" s="46">
        <v>39</v>
      </c>
      <c r="G7" s="47"/>
      <c r="H7" s="47"/>
      <c r="I7" s="47"/>
      <c r="J7" s="47"/>
    </row>
    <row r="8" s="43" customFormat="1" ht="22.2" customHeight="1" spans="1:10">
      <c r="A8" s="46">
        <v>6</v>
      </c>
      <c r="B8" s="47"/>
      <c r="C8" s="47"/>
      <c r="D8" s="47"/>
      <c r="E8" s="47"/>
      <c r="F8" s="46">
        <v>40</v>
      </c>
      <c r="G8" s="47"/>
      <c r="H8" s="47"/>
      <c r="I8" s="47"/>
      <c r="J8" s="47"/>
    </row>
    <row r="9" s="43" customFormat="1" ht="22.2" customHeight="1" spans="1:10">
      <c r="A9" s="46">
        <v>7</v>
      </c>
      <c r="B9" s="47"/>
      <c r="C9" s="47"/>
      <c r="D9" s="47"/>
      <c r="E9" s="47"/>
      <c r="F9" s="46">
        <v>41</v>
      </c>
      <c r="G9" s="47"/>
      <c r="H9" s="47"/>
      <c r="I9" s="47"/>
      <c r="J9" s="47"/>
    </row>
    <row r="10" s="43" customFormat="1" ht="22.2" customHeight="1" spans="1:10">
      <c r="A10" s="46">
        <v>8</v>
      </c>
      <c r="B10" s="47"/>
      <c r="C10" s="47"/>
      <c r="D10" s="47"/>
      <c r="E10" s="47"/>
      <c r="F10" s="46">
        <v>42</v>
      </c>
      <c r="G10" s="47"/>
      <c r="H10" s="47"/>
      <c r="I10" s="47"/>
      <c r="J10" s="47"/>
    </row>
    <row r="11" s="43" customFormat="1" ht="22.2" customHeight="1" spans="1:10">
      <c r="A11" s="46">
        <v>9</v>
      </c>
      <c r="B11" s="47"/>
      <c r="C11" s="47"/>
      <c r="D11" s="47"/>
      <c r="E11" s="47"/>
      <c r="F11" s="46">
        <v>43</v>
      </c>
      <c r="G11" s="47"/>
      <c r="H11" s="47"/>
      <c r="I11" s="47"/>
      <c r="J11" s="47"/>
    </row>
    <row r="12" s="43" customFormat="1" ht="22.2" customHeight="1" spans="1:10">
      <c r="A12" s="46">
        <v>10</v>
      </c>
      <c r="B12" s="47"/>
      <c r="C12" s="47"/>
      <c r="D12" s="47"/>
      <c r="E12" s="47"/>
      <c r="F12" s="46">
        <v>44</v>
      </c>
      <c r="G12" s="47"/>
      <c r="H12" s="47"/>
      <c r="I12" s="47"/>
      <c r="J12" s="47"/>
    </row>
    <row r="13" s="43" customFormat="1" ht="22.2" customHeight="1" spans="1:10">
      <c r="A13" s="46">
        <v>11</v>
      </c>
      <c r="B13" s="47"/>
      <c r="C13" s="47"/>
      <c r="D13" s="47"/>
      <c r="E13" s="47"/>
      <c r="F13" s="46">
        <v>45</v>
      </c>
      <c r="G13" s="47"/>
      <c r="H13" s="47"/>
      <c r="I13" s="47"/>
      <c r="J13" s="47"/>
    </row>
    <row r="14" s="43" customFormat="1" ht="22.2" customHeight="1" spans="1:10">
      <c r="A14" s="46">
        <v>12</v>
      </c>
      <c r="B14" s="47"/>
      <c r="C14" s="47"/>
      <c r="D14" s="47"/>
      <c r="E14" s="47"/>
      <c r="F14" s="46">
        <v>46</v>
      </c>
      <c r="G14" s="47"/>
      <c r="H14" s="47"/>
      <c r="I14" s="47"/>
      <c r="J14" s="47"/>
    </row>
    <row r="15" s="43" customFormat="1" ht="22.2" customHeight="1" spans="1:10">
      <c r="A15" s="46">
        <v>13</v>
      </c>
      <c r="B15" s="47"/>
      <c r="C15" s="47"/>
      <c r="D15" s="47"/>
      <c r="E15" s="47"/>
      <c r="F15" s="46">
        <v>47</v>
      </c>
      <c r="G15" s="47"/>
      <c r="H15" s="47"/>
      <c r="I15" s="47"/>
      <c r="J15" s="47"/>
    </row>
    <row r="16" s="43" customFormat="1" ht="22.2" customHeight="1" spans="1:10">
      <c r="A16" s="46">
        <v>14</v>
      </c>
      <c r="B16" s="47"/>
      <c r="C16" s="47"/>
      <c r="D16" s="47"/>
      <c r="E16" s="47"/>
      <c r="F16" s="46">
        <v>48</v>
      </c>
      <c r="G16" s="47"/>
      <c r="H16" s="47"/>
      <c r="I16" s="47"/>
      <c r="J16" s="47"/>
    </row>
    <row r="17" s="43" customFormat="1" ht="22.2" customHeight="1" spans="1:10">
      <c r="A17" s="46">
        <v>15</v>
      </c>
      <c r="B17" s="47"/>
      <c r="C17" s="47"/>
      <c r="D17" s="47"/>
      <c r="E17" s="47"/>
      <c r="F17" s="46">
        <v>49</v>
      </c>
      <c r="G17" s="47"/>
      <c r="H17" s="47"/>
      <c r="I17" s="47"/>
      <c r="J17" s="47"/>
    </row>
    <row r="18" s="43" customFormat="1" ht="22.2" customHeight="1" spans="1:10">
      <c r="A18" s="46">
        <v>16</v>
      </c>
      <c r="B18" s="47"/>
      <c r="C18" s="47"/>
      <c r="D18" s="47"/>
      <c r="E18" s="47"/>
      <c r="F18" s="46">
        <v>50</v>
      </c>
      <c r="G18" s="47"/>
      <c r="H18" s="47"/>
      <c r="I18" s="47"/>
      <c r="J18" s="47"/>
    </row>
    <row r="19" s="43" customFormat="1" ht="22.2" customHeight="1" spans="1:10">
      <c r="A19" s="46">
        <v>17</v>
      </c>
      <c r="B19" s="47"/>
      <c r="C19" s="47"/>
      <c r="D19" s="47"/>
      <c r="E19" s="47"/>
      <c r="F19" s="46">
        <v>51</v>
      </c>
      <c r="G19" s="47"/>
      <c r="H19" s="47"/>
      <c r="I19" s="47"/>
      <c r="J19" s="47"/>
    </row>
    <row r="20" s="43" customFormat="1" ht="22.2" customHeight="1" spans="1:10">
      <c r="A20" s="46">
        <v>18</v>
      </c>
      <c r="B20" s="47"/>
      <c r="C20" s="47"/>
      <c r="D20" s="47"/>
      <c r="E20" s="47"/>
      <c r="F20" s="46">
        <v>52</v>
      </c>
      <c r="G20" s="47"/>
      <c r="H20" s="47"/>
      <c r="I20" s="47"/>
      <c r="J20" s="47"/>
    </row>
    <row r="21" s="43" customFormat="1" ht="22.2" customHeight="1" spans="1:10">
      <c r="A21" s="46">
        <v>19</v>
      </c>
      <c r="B21" s="47"/>
      <c r="C21" s="47"/>
      <c r="D21" s="47"/>
      <c r="E21" s="47"/>
      <c r="F21" s="46">
        <v>53</v>
      </c>
      <c r="G21" s="47"/>
      <c r="H21" s="47"/>
      <c r="I21" s="47"/>
      <c r="J21" s="47"/>
    </row>
    <row r="22" s="43" customFormat="1" ht="22.2" customHeight="1" spans="1:10">
      <c r="A22" s="46">
        <v>20</v>
      </c>
      <c r="B22" s="47"/>
      <c r="C22" s="47"/>
      <c r="D22" s="47"/>
      <c r="E22" s="47"/>
      <c r="F22" s="46">
        <v>54</v>
      </c>
      <c r="G22" s="47"/>
      <c r="H22" s="47"/>
      <c r="I22" s="47"/>
      <c r="J22" s="47"/>
    </row>
    <row r="23" s="43" customFormat="1" ht="22.2" customHeight="1" spans="1:10">
      <c r="A23" s="46">
        <v>21</v>
      </c>
      <c r="B23" s="47"/>
      <c r="C23" s="47"/>
      <c r="D23" s="47"/>
      <c r="E23" s="47"/>
      <c r="F23" s="46">
        <v>55</v>
      </c>
      <c r="G23" s="47"/>
      <c r="H23" s="47"/>
      <c r="I23" s="47"/>
      <c r="J23" s="47"/>
    </row>
    <row r="24" s="43" customFormat="1" ht="22.2" customHeight="1" spans="1:10">
      <c r="A24" s="46">
        <v>22</v>
      </c>
      <c r="B24" s="47"/>
      <c r="C24" s="47"/>
      <c r="D24" s="47"/>
      <c r="E24" s="47"/>
      <c r="F24" s="46">
        <v>56</v>
      </c>
      <c r="G24" s="47"/>
      <c r="H24" s="47"/>
      <c r="I24" s="47"/>
      <c r="J24" s="47"/>
    </row>
    <row r="25" s="43" customFormat="1" ht="22.2" customHeight="1" spans="1:10">
      <c r="A25" s="46">
        <v>23</v>
      </c>
      <c r="B25" s="47"/>
      <c r="C25" s="47"/>
      <c r="D25" s="47"/>
      <c r="E25" s="47"/>
      <c r="F25" s="46">
        <v>57</v>
      </c>
      <c r="G25" s="47"/>
      <c r="H25" s="47"/>
      <c r="I25" s="47"/>
      <c r="J25" s="47"/>
    </row>
    <row r="26" s="43" customFormat="1" ht="22.2" customHeight="1" spans="1:10">
      <c r="A26" s="46">
        <v>24</v>
      </c>
      <c r="B26" s="47"/>
      <c r="C26" s="47"/>
      <c r="D26" s="47"/>
      <c r="E26" s="47"/>
      <c r="F26" s="46">
        <v>58</v>
      </c>
      <c r="G26" s="47"/>
      <c r="H26" s="47"/>
      <c r="I26" s="47"/>
      <c r="J26" s="47"/>
    </row>
    <row r="27" s="43" customFormat="1" ht="22.2" customHeight="1" spans="1:10">
      <c r="A27" s="46">
        <v>25</v>
      </c>
      <c r="B27" s="47"/>
      <c r="C27" s="47"/>
      <c r="D27" s="47"/>
      <c r="E27" s="47"/>
      <c r="F27" s="46">
        <v>59</v>
      </c>
      <c r="G27" s="47"/>
      <c r="H27" s="47"/>
      <c r="I27" s="47"/>
      <c r="J27" s="47"/>
    </row>
    <row r="28" s="43" customFormat="1" ht="22.2" customHeight="1" spans="1:10">
      <c r="A28" s="46">
        <v>26</v>
      </c>
      <c r="B28" s="47"/>
      <c r="C28" s="47"/>
      <c r="D28" s="47"/>
      <c r="E28" s="47"/>
      <c r="F28" s="46">
        <v>60</v>
      </c>
      <c r="G28" s="47"/>
      <c r="H28" s="47"/>
      <c r="I28" s="47"/>
      <c r="J28" s="47"/>
    </row>
    <row r="29" s="43" customFormat="1" ht="22.2" customHeight="1" spans="1:10">
      <c r="A29" s="46">
        <v>27</v>
      </c>
      <c r="B29" s="47"/>
      <c r="C29" s="47"/>
      <c r="D29" s="47"/>
      <c r="E29" s="47"/>
      <c r="F29" s="46">
        <v>61</v>
      </c>
      <c r="G29" s="47"/>
      <c r="H29" s="47"/>
      <c r="I29" s="47"/>
      <c r="J29" s="47"/>
    </row>
    <row r="30" s="43" customFormat="1" ht="22.2" customHeight="1" spans="1:10">
      <c r="A30" s="46">
        <v>28</v>
      </c>
      <c r="B30" s="47"/>
      <c r="C30" s="47"/>
      <c r="D30" s="47"/>
      <c r="E30" s="47"/>
      <c r="F30" s="46">
        <v>62</v>
      </c>
      <c r="G30" s="47"/>
      <c r="H30" s="47"/>
      <c r="I30" s="47"/>
      <c r="J30" s="47"/>
    </row>
    <row r="31" s="43" customFormat="1" ht="22.2" customHeight="1" spans="1:10">
      <c r="A31" s="46">
        <v>29</v>
      </c>
      <c r="B31" s="47"/>
      <c r="C31" s="47"/>
      <c r="D31" s="47"/>
      <c r="E31" s="47"/>
      <c r="F31" s="46">
        <v>63</v>
      </c>
      <c r="G31" s="47"/>
      <c r="H31" s="47"/>
      <c r="I31" s="47"/>
      <c r="J31" s="47"/>
    </row>
    <row r="32" s="43" customFormat="1" ht="22.2" customHeight="1" spans="1:10">
      <c r="A32" s="46">
        <v>30</v>
      </c>
      <c r="B32" s="47"/>
      <c r="C32" s="47"/>
      <c r="D32" s="47"/>
      <c r="E32" s="47"/>
      <c r="F32" s="46">
        <v>64</v>
      </c>
      <c r="G32" s="47"/>
      <c r="H32" s="47"/>
      <c r="I32" s="47"/>
      <c r="J32" s="47"/>
    </row>
    <row r="33" s="43" customFormat="1" ht="22.2" customHeight="1" spans="1:10">
      <c r="A33" s="46">
        <v>31</v>
      </c>
      <c r="B33" s="47"/>
      <c r="C33" s="47"/>
      <c r="D33" s="47"/>
      <c r="E33" s="47"/>
      <c r="F33" s="46">
        <v>65</v>
      </c>
      <c r="G33" s="47"/>
      <c r="H33" s="47"/>
      <c r="I33" s="47"/>
      <c r="J33" s="47"/>
    </row>
    <row r="34" s="43" customFormat="1" ht="22.2" customHeight="1" spans="1:10">
      <c r="A34" s="46">
        <v>32</v>
      </c>
      <c r="B34" s="47"/>
      <c r="C34" s="47"/>
      <c r="D34" s="47"/>
      <c r="E34" s="47"/>
      <c r="F34" s="46">
        <v>66</v>
      </c>
      <c r="G34" s="47"/>
      <c r="H34" s="47"/>
      <c r="I34" s="47"/>
      <c r="J34" s="47"/>
    </row>
    <row r="35" s="43" customFormat="1" ht="22.2" customHeight="1" spans="1:10">
      <c r="A35" s="46">
        <v>33</v>
      </c>
      <c r="B35" s="47"/>
      <c r="C35" s="47"/>
      <c r="D35" s="47"/>
      <c r="E35" s="47"/>
      <c r="F35" s="46">
        <v>67</v>
      </c>
      <c r="G35" s="47"/>
      <c r="H35" s="47"/>
      <c r="I35" s="47"/>
      <c r="J35" s="47"/>
    </row>
    <row r="36" s="43" customFormat="1" ht="22.2" customHeight="1" spans="1:10">
      <c r="A36" s="46">
        <v>34</v>
      </c>
      <c r="B36" s="47"/>
      <c r="C36" s="47"/>
      <c r="D36" s="47"/>
      <c r="E36" s="47"/>
      <c r="F36" s="46">
        <v>68</v>
      </c>
      <c r="G36" s="47"/>
      <c r="H36" s="47"/>
      <c r="I36" s="47"/>
      <c r="J36" s="47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44" customFormat="1" ht="13.5" customHeight="1"/>
  </sheetData>
  <mergeCells count="1">
    <mergeCell ref="A1:J1"/>
  </mergeCells>
  <printOptions gridLines="1"/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F5" sqref="F5"/>
    </sheetView>
  </sheetViews>
  <sheetFormatPr defaultColWidth="9" defaultRowHeight="14.4" outlineLevelCol="6"/>
  <cols>
    <col min="1" max="1" width="9" customWidth="1"/>
    <col min="2" max="2" width="13.2222222222222" customWidth="1"/>
    <col min="3" max="3" width="17.7777777777778" customWidth="1"/>
    <col min="4" max="4" width="17.1111111111111" customWidth="1"/>
    <col min="5" max="5" width="16.5555555555556" customWidth="1"/>
    <col min="6" max="6" width="15.7777777777778" customWidth="1"/>
    <col min="7" max="7" width="9.55555555555556" customWidth="1"/>
  </cols>
  <sheetData>
    <row r="1" ht="43.2" customHeight="1" spans="1:7">
      <c r="A1" s="45" t="s">
        <v>6</v>
      </c>
      <c r="B1" s="45"/>
      <c r="C1" s="45"/>
      <c r="D1" s="45"/>
      <c r="E1" s="45"/>
      <c r="F1" s="45"/>
      <c r="G1" s="45"/>
    </row>
    <row r="2" ht="25.8" customHeight="1" spans="1:7">
      <c r="A2" s="46" t="s">
        <v>1</v>
      </c>
      <c r="B2" s="46" t="s">
        <v>7</v>
      </c>
      <c r="C2" s="46" t="s">
        <v>8</v>
      </c>
      <c r="D2" s="46" t="s">
        <v>9</v>
      </c>
      <c r="E2" s="46" t="s">
        <v>10</v>
      </c>
      <c r="F2" s="46" t="s">
        <v>11</v>
      </c>
      <c r="G2" s="46" t="s">
        <v>5</v>
      </c>
    </row>
    <row r="3" s="43" customFormat="1" ht="22.2" customHeight="1" spans="1:7">
      <c r="A3" s="46">
        <v>1</v>
      </c>
      <c r="B3" s="46"/>
      <c r="C3" s="46"/>
      <c r="D3" s="47"/>
      <c r="E3" s="47"/>
      <c r="F3" s="47"/>
      <c r="G3" s="47"/>
    </row>
    <row r="4" s="43" customFormat="1" ht="22.2" customHeight="1" spans="1:7">
      <c r="A4" s="46">
        <v>2</v>
      </c>
      <c r="B4" s="46"/>
      <c r="C4" s="46"/>
      <c r="D4" s="47"/>
      <c r="E4" s="47"/>
      <c r="F4" s="47"/>
      <c r="G4" s="47"/>
    </row>
    <row r="5" s="43" customFormat="1" ht="22.2" customHeight="1" spans="1:7">
      <c r="A5" s="46">
        <v>3</v>
      </c>
      <c r="B5" s="46"/>
      <c r="C5" s="46"/>
      <c r="D5" s="47"/>
      <c r="E5" s="47"/>
      <c r="F5" s="47"/>
      <c r="G5" s="47"/>
    </row>
    <row r="6" s="43" customFormat="1" ht="22.2" customHeight="1" spans="1:7">
      <c r="A6" s="46">
        <v>4</v>
      </c>
      <c r="B6" s="46"/>
      <c r="C6" s="46"/>
      <c r="D6" s="47"/>
      <c r="E6" s="47"/>
      <c r="F6" s="47"/>
      <c r="G6" s="47"/>
    </row>
    <row r="7" s="43" customFormat="1" ht="22.2" customHeight="1" spans="1:7">
      <c r="A7" s="46">
        <v>5</v>
      </c>
      <c r="B7" s="46"/>
      <c r="C7" s="46"/>
      <c r="D7" s="47"/>
      <c r="E7" s="47"/>
      <c r="F7" s="47"/>
      <c r="G7" s="47"/>
    </row>
    <row r="8" s="43" customFormat="1" ht="22.2" customHeight="1" spans="1:7">
      <c r="A8" s="46">
        <v>6</v>
      </c>
      <c r="B8" s="46"/>
      <c r="C8" s="46"/>
      <c r="D8" s="47"/>
      <c r="E8" s="47"/>
      <c r="F8" s="47"/>
      <c r="G8" s="47"/>
    </row>
    <row r="9" s="43" customFormat="1" ht="22.2" customHeight="1" spans="1:7">
      <c r="A9" s="46">
        <v>7</v>
      </c>
      <c r="B9" s="46"/>
      <c r="C9" s="46"/>
      <c r="D9" s="47"/>
      <c r="E9" s="47"/>
      <c r="F9" s="47"/>
      <c r="G9" s="47"/>
    </row>
    <row r="10" s="43" customFormat="1" ht="22.2" customHeight="1" spans="1:7">
      <c r="A10" s="46">
        <v>8</v>
      </c>
      <c r="B10" s="46"/>
      <c r="C10" s="46"/>
      <c r="D10" s="47"/>
      <c r="E10" s="47"/>
      <c r="F10" s="47"/>
      <c r="G10" s="47"/>
    </row>
    <row r="11" s="43" customFormat="1" ht="22.2" customHeight="1" spans="1:7">
      <c r="A11" s="46">
        <v>9</v>
      </c>
      <c r="B11" s="46"/>
      <c r="C11" s="46"/>
      <c r="D11" s="47"/>
      <c r="E11" s="47"/>
      <c r="F11" s="47"/>
      <c r="G11" s="47"/>
    </row>
    <row r="12" s="43" customFormat="1" ht="22.2" customHeight="1" spans="1:7">
      <c r="A12" s="46">
        <v>10</v>
      </c>
      <c r="B12" s="46"/>
      <c r="C12" s="46"/>
      <c r="D12" s="47"/>
      <c r="E12" s="47"/>
      <c r="F12" s="47"/>
      <c r="G12" s="47"/>
    </row>
    <row r="13" s="43" customFormat="1" ht="22.2" customHeight="1" spans="1:7">
      <c r="A13" s="46">
        <v>11</v>
      </c>
      <c r="B13" s="46"/>
      <c r="C13" s="46"/>
      <c r="D13" s="47"/>
      <c r="E13" s="47"/>
      <c r="F13" s="47"/>
      <c r="G13" s="47"/>
    </row>
    <row r="14" s="43" customFormat="1" ht="22.2" customHeight="1" spans="1:7">
      <c r="A14" s="46">
        <v>12</v>
      </c>
      <c r="B14" s="46"/>
      <c r="C14" s="46"/>
      <c r="D14" s="47"/>
      <c r="E14" s="47"/>
      <c r="F14" s="47"/>
      <c r="G14" s="47"/>
    </row>
    <row r="15" s="43" customFormat="1" ht="22.2" customHeight="1" spans="1:7">
      <c r="A15" s="46">
        <v>13</v>
      </c>
      <c r="B15" s="46"/>
      <c r="C15" s="46"/>
      <c r="D15" s="47"/>
      <c r="E15" s="47"/>
      <c r="F15" s="47"/>
      <c r="G15" s="47"/>
    </row>
    <row r="16" s="43" customFormat="1" ht="22.2" customHeight="1" spans="1:7">
      <c r="A16" s="46">
        <v>14</v>
      </c>
      <c r="B16" s="46"/>
      <c r="C16" s="46"/>
      <c r="D16" s="47"/>
      <c r="E16" s="47"/>
      <c r="F16" s="47"/>
      <c r="G16" s="47"/>
    </row>
    <row r="17" s="43" customFormat="1" ht="22.2" customHeight="1" spans="1:7">
      <c r="A17" s="46">
        <v>15</v>
      </c>
      <c r="B17" s="46"/>
      <c r="C17" s="46"/>
      <c r="D17" s="47"/>
      <c r="E17" s="47"/>
      <c r="F17" s="47"/>
      <c r="G17" s="47"/>
    </row>
    <row r="18" s="43" customFormat="1" ht="22.2" customHeight="1" spans="1:7">
      <c r="A18" s="46">
        <v>16</v>
      </c>
      <c r="B18" s="46"/>
      <c r="C18" s="46"/>
      <c r="D18" s="47"/>
      <c r="E18" s="47"/>
      <c r="F18" s="47"/>
      <c r="G18" s="47"/>
    </row>
    <row r="19" s="43" customFormat="1" ht="22.2" customHeight="1" spans="1:7">
      <c r="A19" s="46">
        <v>17</v>
      </c>
      <c r="B19" s="46"/>
      <c r="C19" s="46"/>
      <c r="D19" s="47"/>
      <c r="E19" s="47"/>
      <c r="F19" s="47"/>
      <c r="G19" s="47"/>
    </row>
    <row r="20" s="43" customFormat="1" ht="22.2" customHeight="1" spans="1:7">
      <c r="A20" s="46">
        <v>18</v>
      </c>
      <c r="B20" s="46"/>
      <c r="C20" s="46"/>
      <c r="D20" s="47"/>
      <c r="E20" s="47"/>
      <c r="F20" s="47"/>
      <c r="G20" s="47"/>
    </row>
    <row r="21" s="43" customFormat="1" ht="22.2" customHeight="1" spans="1:7">
      <c r="A21" s="46">
        <v>19</v>
      </c>
      <c r="B21" s="46"/>
      <c r="C21" s="46"/>
      <c r="D21" s="47"/>
      <c r="E21" s="47"/>
      <c r="F21" s="47"/>
      <c r="G21" s="47"/>
    </row>
    <row r="22" s="43" customFormat="1" ht="22.2" customHeight="1" spans="1:7">
      <c r="A22" s="46">
        <v>20</v>
      </c>
      <c r="B22" s="46"/>
      <c r="C22" s="46"/>
      <c r="D22" s="47"/>
      <c r="E22" s="47"/>
      <c r="F22" s="47"/>
      <c r="G22" s="47"/>
    </row>
    <row r="23" s="43" customFormat="1" ht="22.2" customHeight="1" spans="1:7">
      <c r="A23" s="46">
        <v>21</v>
      </c>
      <c r="B23" s="46"/>
      <c r="C23" s="46"/>
      <c r="D23" s="47"/>
      <c r="E23" s="47"/>
      <c r="F23" s="47"/>
      <c r="G23" s="47"/>
    </row>
    <row r="24" s="43" customFormat="1" ht="22.2" customHeight="1" spans="1:7">
      <c r="A24" s="46">
        <v>22</v>
      </c>
      <c r="B24" s="46"/>
      <c r="C24" s="47"/>
      <c r="D24" s="47"/>
      <c r="E24" s="47"/>
      <c r="F24" s="47"/>
      <c r="G24" s="47"/>
    </row>
    <row r="25" s="43" customFormat="1" ht="22.2" customHeight="1" spans="1:7">
      <c r="A25" s="46">
        <v>23</v>
      </c>
      <c r="B25" s="46"/>
      <c r="C25" s="47"/>
      <c r="D25" s="47"/>
      <c r="E25" s="47"/>
      <c r="F25" s="47"/>
      <c r="G25" s="47"/>
    </row>
    <row r="26" s="43" customFormat="1" ht="22.2" customHeight="1" spans="1:7">
      <c r="A26" s="46">
        <v>24</v>
      </c>
      <c r="B26" s="46"/>
      <c r="C26" s="47"/>
      <c r="D26" s="47"/>
      <c r="E26" s="47"/>
      <c r="F26" s="47"/>
      <c r="G26" s="47"/>
    </row>
    <row r="27" s="43" customFormat="1" ht="22.2" customHeight="1" spans="1:7">
      <c r="A27" s="46">
        <v>25</v>
      </c>
      <c r="B27" s="46"/>
      <c r="C27" s="47"/>
      <c r="D27" s="47"/>
      <c r="E27" s="47"/>
      <c r="F27" s="47"/>
      <c r="G27" s="47"/>
    </row>
    <row r="28" s="43" customFormat="1" ht="22.2" customHeight="1" spans="1:7">
      <c r="A28" s="46">
        <v>26</v>
      </c>
      <c r="B28" s="46"/>
      <c r="C28" s="47"/>
      <c r="D28" s="47"/>
      <c r="E28" s="47"/>
      <c r="F28" s="47"/>
      <c r="G28" s="47"/>
    </row>
    <row r="29" s="43" customFormat="1" ht="22.2" customHeight="1" spans="1:7">
      <c r="A29" s="46">
        <v>27</v>
      </c>
      <c r="B29" s="46"/>
      <c r="C29" s="47"/>
      <c r="D29" s="47"/>
      <c r="E29" s="47"/>
      <c r="F29" s="47"/>
      <c r="G29" s="47"/>
    </row>
    <row r="30" s="43" customFormat="1" ht="22.2" customHeight="1" spans="1:7">
      <c r="A30" s="46">
        <v>28</v>
      </c>
      <c r="B30" s="46"/>
      <c r="C30" s="47"/>
      <c r="D30" s="47"/>
      <c r="E30" s="47"/>
      <c r="F30" s="47"/>
      <c r="G30" s="47"/>
    </row>
    <row r="31" s="43" customFormat="1" ht="22.2" customHeight="1" spans="1:7">
      <c r="A31" s="46">
        <v>29</v>
      </c>
      <c r="B31" s="46"/>
      <c r="C31" s="47"/>
      <c r="D31" s="47"/>
      <c r="E31" s="47"/>
      <c r="F31" s="47"/>
      <c r="G31" s="47"/>
    </row>
    <row r="32" s="43" customFormat="1" ht="22.2" customHeight="1" spans="1:7">
      <c r="A32" s="46">
        <v>30</v>
      </c>
      <c r="B32" s="46"/>
      <c r="C32" s="47"/>
      <c r="D32" s="47"/>
      <c r="E32" s="47"/>
      <c r="F32" s="47"/>
      <c r="G32" s="47"/>
    </row>
    <row r="33" s="43" customFormat="1" ht="22.2" customHeight="1" spans="1:7">
      <c r="A33" s="46">
        <v>31</v>
      </c>
      <c r="B33" s="46"/>
      <c r="C33" s="47"/>
      <c r="D33" s="47"/>
      <c r="E33" s="47"/>
      <c r="F33" s="47"/>
      <c r="G33" s="47"/>
    </row>
    <row r="34" s="43" customFormat="1" ht="22.2" customHeight="1" spans="1:7">
      <c r="A34" s="46">
        <v>32</v>
      </c>
      <c r="B34" s="46"/>
      <c r="C34" s="47"/>
      <c r="D34" s="47"/>
      <c r="E34" s="47"/>
      <c r="F34" s="47"/>
      <c r="G34" s="47"/>
    </row>
    <row r="35" s="43" customFormat="1" ht="22.2" customHeight="1" spans="1:7">
      <c r="A35" s="46">
        <v>33</v>
      </c>
      <c r="B35" s="46"/>
      <c r="C35" s="47"/>
      <c r="D35" s="47"/>
      <c r="E35" s="47"/>
      <c r="F35" s="47"/>
      <c r="G35" s="47"/>
    </row>
    <row r="36" s="43" customFormat="1" ht="22.2" customHeight="1" spans="1:7">
      <c r="A36" s="46">
        <v>34</v>
      </c>
      <c r="B36" s="46"/>
      <c r="C36" s="47"/>
      <c r="D36" s="47"/>
      <c r="E36" s="47"/>
      <c r="F36" s="47"/>
      <c r="G36" s="47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44" customFormat="1" ht="13.5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88"/>
  <sheetViews>
    <sheetView tabSelected="1" workbookViewId="0">
      <pane ySplit="1" topLeftCell="A2" activePane="bottomLeft" state="frozen"/>
      <selection/>
      <selection pane="bottomLeft" activeCell="K8" sqref="K8"/>
    </sheetView>
  </sheetViews>
  <sheetFormatPr defaultColWidth="9" defaultRowHeight="14.4"/>
  <cols>
    <col min="1" max="1" width="9" style="34"/>
    <col min="2" max="2" width="17.4444444444444" style="1" customWidth="1"/>
    <col min="3" max="3" width="22" style="1" customWidth="1"/>
    <col min="4" max="6" width="11" style="1" customWidth="1"/>
    <col min="7" max="7" width="34.4444444444444" style="1" customWidth="1"/>
    <col min="8" max="13" width="10.2222222222222" customWidth="1"/>
    <col min="14" max="15" width="12.4444444444444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36" customFormat="1" ht="25.5" customHeight="1" spans="1:22">
      <c r="A1" s="38" t="s">
        <v>1</v>
      </c>
      <c r="B1" s="17" t="s">
        <v>12</v>
      </c>
      <c r="C1" s="17" t="s">
        <v>8</v>
      </c>
      <c r="D1" s="39" t="s">
        <v>13</v>
      </c>
      <c r="E1" s="39" t="s">
        <v>14</v>
      </c>
      <c r="F1" s="17" t="s">
        <v>15</v>
      </c>
      <c r="G1" s="17" t="s">
        <v>16</v>
      </c>
      <c r="H1" s="35" t="s">
        <v>17</v>
      </c>
      <c r="I1" s="35" t="s">
        <v>18</v>
      </c>
      <c r="J1" s="35" t="s">
        <v>19</v>
      </c>
      <c r="K1" s="38" t="s">
        <v>20</v>
      </c>
      <c r="L1" s="38" t="s">
        <v>21</v>
      </c>
      <c r="M1" s="38" t="s">
        <v>22</v>
      </c>
      <c r="N1" s="35" t="s">
        <v>23</v>
      </c>
      <c r="O1" s="41" t="s">
        <v>24</v>
      </c>
      <c r="P1" s="41" t="s">
        <v>5</v>
      </c>
      <c r="Q1" s="35" t="s">
        <v>25</v>
      </c>
      <c r="R1" s="35" t="s">
        <v>26</v>
      </c>
      <c r="S1" s="35" t="s">
        <v>27</v>
      </c>
      <c r="T1" s="8" t="s">
        <v>28</v>
      </c>
      <c r="U1" s="35" t="s">
        <v>15</v>
      </c>
      <c r="V1" s="35" t="s">
        <v>29</v>
      </c>
    </row>
    <row r="2" s="37" customFormat="1" ht="18" customHeight="1" spans="1:19">
      <c r="A2" s="19">
        <f>ROW()-1</f>
        <v>1</v>
      </c>
      <c r="B2" s="40" t="str">
        <f>基本设置!B2</f>
        <v>FL-01</v>
      </c>
      <c r="C2" s="40" t="str">
        <f>基本设置!C2</f>
        <v>双面胶</v>
      </c>
      <c r="D2" s="40" t="str">
        <f>基本设置!D2</f>
        <v>卷</v>
      </c>
      <c r="E2" s="40" t="str">
        <f>基本设置!E2</f>
        <v>红色</v>
      </c>
      <c r="F2" s="40">
        <f>基本设置!F2</f>
        <v>34.6</v>
      </c>
      <c r="G2" s="40">
        <f>基本设置!G2</f>
        <v>0</v>
      </c>
      <c r="H2" s="5">
        <v>0</v>
      </c>
      <c r="I2" s="5">
        <f>F2*H2</f>
        <v>0</v>
      </c>
      <c r="J2" s="5">
        <f>IFERROR(VLOOKUP(B2,入库汇总!A:C,3,0),"0")</f>
        <v>100</v>
      </c>
      <c r="K2" s="5">
        <f>F2*J2</f>
        <v>3460</v>
      </c>
      <c r="L2" s="5" t="str">
        <f>IFERROR(VLOOKUP(B2,出库汇总!A:C,3,0),"0")</f>
        <v>0</v>
      </c>
      <c r="M2" s="42">
        <f>L2*F2</f>
        <v>0</v>
      </c>
      <c r="N2" s="42">
        <f>IFERROR(SUM(H2+J2)-L2,"0")</f>
        <v>100</v>
      </c>
      <c r="O2" s="42"/>
      <c r="P2" s="5"/>
      <c r="Q2" s="5"/>
      <c r="R2" s="5"/>
      <c r="S2" s="5"/>
    </row>
    <row r="3" s="37" customFormat="1" ht="18" customHeight="1" spans="1:19">
      <c r="A3" s="19">
        <f t="shared" ref="A3:A27" si="0">ROW()-1</f>
        <v>2</v>
      </c>
      <c r="B3" s="40" t="str">
        <f>基本设置!B3</f>
        <v>FL-02</v>
      </c>
      <c r="C3" s="40" t="str">
        <f>基本设置!C3</f>
        <v>头枕方便袋</v>
      </c>
      <c r="D3" s="40" t="str">
        <f>基本设置!D3</f>
        <v>公斤</v>
      </c>
      <c r="E3" s="40" t="str">
        <f>基本设置!E3</f>
        <v>公斤</v>
      </c>
      <c r="F3" s="40">
        <f>基本设置!F3</f>
        <v>0</v>
      </c>
      <c r="G3" s="40">
        <f>基本设置!G3</f>
        <v>0</v>
      </c>
      <c r="H3" s="5">
        <v>0</v>
      </c>
      <c r="I3" s="5">
        <f t="shared" ref="I3:I27" si="1">F3*H3</f>
        <v>0</v>
      </c>
      <c r="J3" s="5" t="str">
        <f>IFERROR(VLOOKUP(B3,入库汇总!A:C,3,0),"0")</f>
        <v>0</v>
      </c>
      <c r="K3" s="5">
        <f t="shared" ref="K3:K27" si="2">F3*J3</f>
        <v>0</v>
      </c>
      <c r="L3" s="5" t="str">
        <f>IFERROR(VLOOKUP(B3,出库汇总!A:C,3,0),"0")</f>
        <v>0</v>
      </c>
      <c r="M3" s="42">
        <f t="shared" ref="M3:M27" si="3">L3*F3</f>
        <v>0</v>
      </c>
      <c r="N3" s="42">
        <f t="shared" ref="N3:N34" si="4">IFERROR(SUM(H3+J3)-L3,"0")</f>
        <v>0</v>
      </c>
      <c r="O3" s="5"/>
      <c r="P3" s="5"/>
      <c r="Q3" s="5"/>
      <c r="R3" s="5"/>
      <c r="S3" s="5"/>
    </row>
    <row r="4" s="37" customFormat="1" ht="18" customHeight="1" spans="1:19">
      <c r="A4" s="19">
        <f t="shared" si="0"/>
        <v>3</v>
      </c>
      <c r="B4" s="40" t="str">
        <f>基本设置!B4</f>
        <v>FL-03</v>
      </c>
      <c r="C4" s="40" t="str">
        <f>基本设置!C4</f>
        <v>美纹纸</v>
      </c>
      <c r="D4" s="40" t="str">
        <f>基本设置!D4</f>
        <v>卷</v>
      </c>
      <c r="E4" s="40">
        <f>基本设置!E4</f>
        <v>0</v>
      </c>
      <c r="F4" s="40">
        <f>基本设置!F4</f>
        <v>0</v>
      </c>
      <c r="G4" s="40">
        <f>基本设置!G4</f>
        <v>0</v>
      </c>
      <c r="H4" s="5">
        <v>191</v>
      </c>
      <c r="I4" s="5">
        <f t="shared" si="1"/>
        <v>0</v>
      </c>
      <c r="J4" s="5" t="str">
        <f>IFERROR(VLOOKUP(B4,入库汇总!A:C,3,0),"0")</f>
        <v>0</v>
      </c>
      <c r="K4" s="5">
        <f t="shared" si="2"/>
        <v>0</v>
      </c>
      <c r="L4" s="5" t="str">
        <f>IFERROR(VLOOKUP(B4,出库汇总!A:C,3,0),"0")</f>
        <v>0</v>
      </c>
      <c r="M4" s="42">
        <f t="shared" si="3"/>
        <v>0</v>
      </c>
      <c r="N4" s="42">
        <f t="shared" si="4"/>
        <v>191</v>
      </c>
      <c r="O4" s="5"/>
      <c r="P4" s="5"/>
      <c r="Q4" s="5"/>
      <c r="R4" s="5"/>
      <c r="S4" s="5"/>
    </row>
    <row r="5" s="37" customFormat="1" ht="18" customHeight="1" spans="1:19">
      <c r="A5" s="19">
        <f t="shared" si="0"/>
        <v>4</v>
      </c>
      <c r="B5" s="40" t="str">
        <f>基本设置!B5</f>
        <v>FL-04</v>
      </c>
      <c r="C5" s="40" t="str">
        <f>基本设置!C5</f>
        <v>黄胶带</v>
      </c>
      <c r="D5" s="40" t="str">
        <f>基本设置!D5</f>
        <v>卷</v>
      </c>
      <c r="E5" s="40">
        <f>基本设置!E5</f>
        <v>0</v>
      </c>
      <c r="F5" s="40">
        <f>基本设置!F5</f>
        <v>0</v>
      </c>
      <c r="G5" s="40">
        <f>基本设置!G5</f>
        <v>0</v>
      </c>
      <c r="H5" s="5">
        <v>0</v>
      </c>
      <c r="I5" s="5">
        <f t="shared" si="1"/>
        <v>0</v>
      </c>
      <c r="J5" s="5" t="str">
        <f>IFERROR(VLOOKUP(B5,入库汇总!A:C,3,0),"0")</f>
        <v>0</v>
      </c>
      <c r="K5" s="5">
        <f t="shared" si="2"/>
        <v>0</v>
      </c>
      <c r="L5" s="5" t="str">
        <f>IFERROR(VLOOKUP(B5,出库汇总!A:C,3,0),"0")</f>
        <v>0</v>
      </c>
      <c r="M5" s="42">
        <f t="shared" si="3"/>
        <v>0</v>
      </c>
      <c r="N5" s="42">
        <f t="shared" si="4"/>
        <v>0</v>
      </c>
      <c r="O5" s="5"/>
      <c r="P5" s="5"/>
      <c r="Q5" s="5"/>
      <c r="R5" s="5"/>
      <c r="S5" s="5"/>
    </row>
    <row r="6" s="37" customFormat="1" ht="18" customHeight="1" spans="1:19">
      <c r="A6" s="19">
        <f t="shared" si="0"/>
        <v>5</v>
      </c>
      <c r="B6" s="40" t="str">
        <f>基本设置!B6</f>
        <v>FL-05</v>
      </c>
      <c r="C6" s="40" t="str">
        <f>基本设置!C6</f>
        <v>防风打火机小</v>
      </c>
      <c r="D6" s="40" t="str">
        <f>基本设置!D6</f>
        <v>个</v>
      </c>
      <c r="E6" s="40">
        <f>基本设置!E6</f>
        <v>0</v>
      </c>
      <c r="F6" s="40">
        <f>基本设置!F6</f>
        <v>1.98</v>
      </c>
      <c r="G6" s="40">
        <f>基本设置!G6</f>
        <v>0</v>
      </c>
      <c r="H6" s="5">
        <v>0</v>
      </c>
      <c r="I6" s="5">
        <f t="shared" si="1"/>
        <v>0</v>
      </c>
      <c r="J6" s="5">
        <f>IFERROR(VLOOKUP(B6,入库汇总!A:C,3,0),"0")</f>
        <v>50</v>
      </c>
      <c r="K6" s="5">
        <f t="shared" si="2"/>
        <v>99</v>
      </c>
      <c r="L6" s="5" t="str">
        <f>IFERROR(VLOOKUP(B6,出库汇总!A:C,3,0),"0")</f>
        <v>0</v>
      </c>
      <c r="M6" s="42">
        <f t="shared" si="3"/>
        <v>0</v>
      </c>
      <c r="N6" s="42">
        <f t="shared" si="4"/>
        <v>50</v>
      </c>
      <c r="O6" s="5"/>
      <c r="P6" s="5"/>
      <c r="Q6" s="5"/>
      <c r="R6" s="5"/>
      <c r="S6" s="5"/>
    </row>
    <row r="7" s="37" customFormat="1" ht="18" customHeight="1" spans="1:19">
      <c r="A7" s="19">
        <f t="shared" si="0"/>
        <v>6</v>
      </c>
      <c r="B7" s="40" t="str">
        <f>基本设置!B7</f>
        <v>FL-06</v>
      </c>
      <c r="C7" s="40" t="str">
        <f>基本设置!C7</f>
        <v>丝锥#10</v>
      </c>
      <c r="D7" s="40" t="str">
        <f>基本设置!D7</f>
        <v>个</v>
      </c>
      <c r="E7" s="40">
        <f>基本设置!E7</f>
        <v>0</v>
      </c>
      <c r="F7" s="40">
        <f>基本设置!F7</f>
        <v>0</v>
      </c>
      <c r="G7" s="40">
        <f>基本设置!G7</f>
        <v>0</v>
      </c>
      <c r="H7" s="5">
        <v>47</v>
      </c>
      <c r="I7" s="5">
        <f t="shared" si="1"/>
        <v>0</v>
      </c>
      <c r="J7" s="5" t="str">
        <f>IFERROR(VLOOKUP(B7,入库汇总!A:C,3,0),"0")</f>
        <v>0</v>
      </c>
      <c r="K7" s="5">
        <f t="shared" si="2"/>
        <v>0</v>
      </c>
      <c r="L7" s="5" t="str">
        <f>IFERROR(VLOOKUP(B7,出库汇总!A:C,3,0),"0")</f>
        <v>0</v>
      </c>
      <c r="M7" s="42">
        <f t="shared" si="3"/>
        <v>0</v>
      </c>
      <c r="N7" s="42">
        <f t="shared" si="4"/>
        <v>47</v>
      </c>
      <c r="O7" s="5"/>
      <c r="P7" s="5"/>
      <c r="Q7" s="5"/>
      <c r="R7" s="5"/>
      <c r="S7" s="5"/>
    </row>
    <row r="8" s="37" customFormat="1" ht="18" customHeight="1" spans="1:19">
      <c r="A8" s="19">
        <f t="shared" si="0"/>
        <v>7</v>
      </c>
      <c r="B8" s="40" t="str">
        <f>基本设置!B8</f>
        <v>FL-07</v>
      </c>
      <c r="C8" s="40" t="str">
        <f>基本设置!C8</f>
        <v>丝锥#8</v>
      </c>
      <c r="D8" s="40" t="str">
        <f>基本设置!D8</f>
        <v>个</v>
      </c>
      <c r="E8" s="40">
        <f>基本设置!E8</f>
        <v>0</v>
      </c>
      <c r="F8" s="40">
        <f>基本设置!F8</f>
        <v>0</v>
      </c>
      <c r="G8" s="40">
        <f>基本设置!G8</f>
        <v>0</v>
      </c>
      <c r="H8" s="5">
        <v>125</v>
      </c>
      <c r="I8" s="5">
        <f t="shared" si="1"/>
        <v>0</v>
      </c>
      <c r="J8" s="5" t="str">
        <f>IFERROR(VLOOKUP(B8,入库汇总!A:C,3,0),"0")</f>
        <v>0</v>
      </c>
      <c r="K8" s="5">
        <f t="shared" si="2"/>
        <v>0</v>
      </c>
      <c r="L8" s="5" t="str">
        <f>IFERROR(VLOOKUP(B8,出库汇总!A:C,3,0),"0")</f>
        <v>0</v>
      </c>
      <c r="M8" s="42">
        <f t="shared" si="3"/>
        <v>0</v>
      </c>
      <c r="N8" s="42">
        <f t="shared" si="4"/>
        <v>125</v>
      </c>
      <c r="O8" s="5"/>
      <c r="P8" s="5"/>
      <c r="Q8" s="5"/>
      <c r="R8" s="5"/>
      <c r="S8" s="5"/>
    </row>
    <row r="9" s="37" customFormat="1" ht="18" customHeight="1" spans="1:19">
      <c r="A9" s="19">
        <f t="shared" si="0"/>
        <v>8</v>
      </c>
      <c r="B9" s="40" t="str">
        <f>基本设置!B9</f>
        <v>FL-08</v>
      </c>
      <c r="C9" s="40" t="str">
        <f>基本设置!C9</f>
        <v>丝锥#6</v>
      </c>
      <c r="D9" s="40" t="str">
        <f>基本设置!D9</f>
        <v>个</v>
      </c>
      <c r="E9" s="40">
        <f>基本设置!E9</f>
        <v>0</v>
      </c>
      <c r="F9" s="40">
        <f>基本设置!F9</f>
        <v>0</v>
      </c>
      <c r="G9" s="40">
        <f>基本设置!G9</f>
        <v>0</v>
      </c>
      <c r="H9" s="5">
        <v>86</v>
      </c>
      <c r="I9" s="5">
        <f t="shared" si="1"/>
        <v>0</v>
      </c>
      <c r="J9" s="5" t="str">
        <f>IFERROR(VLOOKUP(B9,入库汇总!A:C,3,0),"0")</f>
        <v>0</v>
      </c>
      <c r="K9" s="5">
        <f t="shared" si="2"/>
        <v>0</v>
      </c>
      <c r="L9" s="5" t="str">
        <f>IFERROR(VLOOKUP(B9,出库汇总!A:C,3,0),"0")</f>
        <v>0</v>
      </c>
      <c r="M9" s="42">
        <f t="shared" si="3"/>
        <v>0</v>
      </c>
      <c r="N9" s="42">
        <f t="shared" si="4"/>
        <v>86</v>
      </c>
      <c r="O9" s="5"/>
      <c r="P9" s="5"/>
      <c r="Q9" s="5"/>
      <c r="R9" s="5"/>
      <c r="S9" s="5"/>
    </row>
    <row r="10" s="37" customFormat="1" ht="18" customHeight="1" spans="1:19">
      <c r="A10" s="19">
        <f>ROW()-1</f>
        <v>9</v>
      </c>
      <c r="B10" s="40" t="str">
        <f>基本设置!B10</f>
        <v>FL-11</v>
      </c>
      <c r="C10" s="40" t="str">
        <f>基本设置!C10</f>
        <v>改锥头</v>
      </c>
      <c r="D10" s="40" t="str">
        <f>基本设置!D10</f>
        <v>支</v>
      </c>
      <c r="E10" s="40">
        <f>基本设置!E10</f>
        <v>0</v>
      </c>
      <c r="F10" s="40">
        <f>基本设置!F10</f>
        <v>3</v>
      </c>
      <c r="G10" s="40" t="str">
        <f>基本设置!G10</f>
        <v>中正五金店</v>
      </c>
      <c r="H10" s="5">
        <v>490</v>
      </c>
      <c r="I10" s="5">
        <f>F10*H10</f>
        <v>1470</v>
      </c>
      <c r="J10" s="5">
        <f>IFERROR(VLOOKUP(B10,入库汇总!A:C,3,0),"0")</f>
        <v>300</v>
      </c>
      <c r="K10" s="5">
        <f>F10*J10</f>
        <v>900</v>
      </c>
      <c r="L10" s="5" t="str">
        <f>IFERROR(VLOOKUP(B10,出库汇总!A:C,3,0),"0")</f>
        <v>0</v>
      </c>
      <c r="M10" s="42">
        <f>L10*F10</f>
        <v>0</v>
      </c>
      <c r="N10" s="42">
        <f>IFERROR(SUM(H10+J10)-L10,"0")</f>
        <v>790</v>
      </c>
      <c r="O10" s="5"/>
      <c r="P10" s="5"/>
      <c r="Q10" s="5"/>
      <c r="R10" s="5"/>
      <c r="S10" s="5"/>
    </row>
    <row r="11" s="37" customFormat="1" ht="18" customHeight="1" spans="1:19">
      <c r="A11" s="19">
        <f>ROW()-1</f>
        <v>10</v>
      </c>
      <c r="B11" s="40" t="str">
        <f>基本设置!B11</f>
        <v>FL-12</v>
      </c>
      <c r="C11" s="40" t="str">
        <f>基本设置!C11</f>
        <v>自喷漆</v>
      </c>
      <c r="D11" s="40" t="str">
        <f>基本设置!D11</f>
        <v>瓶</v>
      </c>
      <c r="E11" s="40" t="str">
        <f>基本设置!E11</f>
        <v>黑色</v>
      </c>
      <c r="F11" s="40">
        <f>基本设置!F11</f>
        <v>7</v>
      </c>
      <c r="G11" s="40" t="str">
        <f>基本设置!G11</f>
        <v>中正五金店</v>
      </c>
      <c r="H11" s="5">
        <v>72</v>
      </c>
      <c r="I11" s="5">
        <f>F11*H11</f>
        <v>504</v>
      </c>
      <c r="J11" s="5">
        <f>IFERROR(VLOOKUP(B11,入库汇总!A:C,3,0),"0")</f>
        <v>144</v>
      </c>
      <c r="K11" s="5">
        <f>F11*J11</f>
        <v>1008</v>
      </c>
      <c r="L11" s="5" t="str">
        <f>IFERROR(VLOOKUP(B11,出库汇总!A:C,3,0),"0")</f>
        <v>0</v>
      </c>
      <c r="M11" s="42">
        <f>L11*F11</f>
        <v>0</v>
      </c>
      <c r="N11" s="42">
        <f>IFERROR(SUM(H11+J11)-L11,"0")</f>
        <v>216</v>
      </c>
      <c r="O11" s="5"/>
      <c r="P11" s="5"/>
      <c r="Q11" s="5"/>
      <c r="R11" s="5"/>
      <c r="S11" s="5"/>
    </row>
    <row r="12" s="37" customFormat="1" ht="18" customHeight="1" spans="1:19">
      <c r="A12" s="19">
        <f>ROW()-1</f>
        <v>11</v>
      </c>
      <c r="B12" s="40" t="str">
        <f>基本设置!B12</f>
        <v>FL-13</v>
      </c>
      <c r="C12" s="40" t="str">
        <f>基本设置!C12</f>
        <v>转向轮</v>
      </c>
      <c r="D12" s="40" t="str">
        <f>基本设置!D12</f>
        <v>个</v>
      </c>
      <c r="E12" s="40">
        <f>基本设置!E12</f>
        <v>0</v>
      </c>
      <c r="F12" s="40">
        <f>基本设置!F12</f>
        <v>76</v>
      </c>
      <c r="G12" s="40" t="str">
        <f>基本设置!G12</f>
        <v>潍城区开发区星顺机电设备经销处</v>
      </c>
      <c r="H12" s="5">
        <v>23</v>
      </c>
      <c r="I12" s="5">
        <f>F12*H12</f>
        <v>1748</v>
      </c>
      <c r="J12" s="5" t="str">
        <f>IFERROR(VLOOKUP(B12,入库汇总!A:C,3,0),"0")</f>
        <v>0</v>
      </c>
      <c r="K12" s="5">
        <f>F12*J12</f>
        <v>0</v>
      </c>
      <c r="L12" s="5" t="str">
        <f>IFERROR(VLOOKUP(B12,出库汇总!A:C,3,0),"0")</f>
        <v>0</v>
      </c>
      <c r="M12" s="42">
        <f>L12*F12</f>
        <v>0</v>
      </c>
      <c r="N12" s="42">
        <f>IFERROR(SUM(H12+J12)-L12,"0")</f>
        <v>23</v>
      </c>
      <c r="O12" s="5"/>
      <c r="P12" s="5"/>
      <c r="Q12" s="5"/>
      <c r="R12" s="5"/>
      <c r="S12" s="5"/>
    </row>
    <row r="13" s="37" customFormat="1" ht="18" customHeight="1" spans="1:19">
      <c r="A13" s="19">
        <f>ROW()-1</f>
        <v>12</v>
      </c>
      <c r="B13" s="40" t="str">
        <f>基本设置!B13</f>
        <v>FL-14</v>
      </c>
      <c r="C13" s="40" t="str">
        <f>基本设置!C13</f>
        <v>定向轮</v>
      </c>
      <c r="D13" s="40" t="str">
        <f>基本设置!D13</f>
        <v>个</v>
      </c>
      <c r="E13" s="40">
        <f>基本设置!E13</f>
        <v>0</v>
      </c>
      <c r="F13" s="40">
        <f>基本设置!F13</f>
        <v>89</v>
      </c>
      <c r="G13" s="40" t="str">
        <f>基本设置!G13</f>
        <v>潍城区开发区星顺机电设备经销处</v>
      </c>
      <c r="H13" s="5">
        <v>28</v>
      </c>
      <c r="I13" s="5">
        <f>F13*H13</f>
        <v>2492</v>
      </c>
      <c r="J13" s="5" t="str">
        <f>IFERROR(VLOOKUP(B13,入库汇总!A:C,3,0),"0")</f>
        <v>0</v>
      </c>
      <c r="K13" s="5">
        <f>F13*J13</f>
        <v>0</v>
      </c>
      <c r="L13" s="5" t="str">
        <f>IFERROR(VLOOKUP(B13,出库汇总!A:C,3,0),"0")</f>
        <v>0</v>
      </c>
      <c r="M13" s="42">
        <f>L13*F13</f>
        <v>0</v>
      </c>
      <c r="N13" s="42">
        <f>IFERROR(SUM(H13+J13)-L13,"0")</f>
        <v>28</v>
      </c>
      <c r="O13" s="5"/>
      <c r="P13" s="5"/>
      <c r="Q13" s="5"/>
      <c r="R13" s="5"/>
      <c r="S13" s="5"/>
    </row>
    <row r="14" spans="1:19">
      <c r="A14" s="19">
        <f>ROW()-1</f>
        <v>13</v>
      </c>
      <c r="B14" s="40" t="str">
        <f>基本设置!B14</f>
        <v>FL-19</v>
      </c>
      <c r="C14" s="40" t="str">
        <f>基本设置!C14</f>
        <v>剪刀</v>
      </c>
      <c r="D14" s="40" t="str">
        <f>基本设置!D14</f>
        <v>把</v>
      </c>
      <c r="E14" s="40">
        <f>基本设置!E14</f>
        <v>0</v>
      </c>
      <c r="F14" s="40">
        <f>基本设置!F14</f>
        <v>7.92</v>
      </c>
      <c r="G14" s="40">
        <f>基本设置!G14</f>
        <v>0</v>
      </c>
      <c r="H14" s="5"/>
      <c r="I14" s="5">
        <f>F14*H14</f>
        <v>0</v>
      </c>
      <c r="J14" s="5" t="str">
        <f>IFERROR(VLOOKUP(B14,入库汇总!A:C,3,0),"0")</f>
        <v>0</v>
      </c>
      <c r="K14" s="5">
        <f>F14*J14</f>
        <v>0</v>
      </c>
      <c r="L14" s="5" t="str">
        <f>IFERROR(VLOOKUP(B14,出库汇总!A:C,3,0),"0")</f>
        <v>0</v>
      </c>
      <c r="M14" s="42">
        <f>L14*F14</f>
        <v>0</v>
      </c>
      <c r="N14" s="42">
        <f>IFERROR(SUM(H14+J14)-L14,"0")</f>
        <v>0</v>
      </c>
      <c r="O14" s="5"/>
      <c r="P14" s="5"/>
      <c r="Q14" s="5"/>
      <c r="R14" s="5"/>
      <c r="S14" s="5"/>
    </row>
    <row r="15" spans="1:19">
      <c r="A15" s="19">
        <f>ROW()-1</f>
        <v>14</v>
      </c>
      <c r="B15" s="40" t="str">
        <f>基本设置!B15</f>
        <v>FL-20</v>
      </c>
      <c r="C15" s="40" t="str">
        <f>基本设置!C15</f>
        <v>7/16丝攻</v>
      </c>
      <c r="D15" s="40" t="str">
        <f>基本设置!D15</f>
        <v>支</v>
      </c>
      <c r="E15" s="40">
        <f>基本设置!E15</f>
        <v>0</v>
      </c>
      <c r="F15" s="40">
        <f>基本设置!F15</f>
        <v>0</v>
      </c>
      <c r="G15" s="40">
        <f>基本设置!G15</f>
        <v>0</v>
      </c>
      <c r="H15" s="5">
        <v>10</v>
      </c>
      <c r="I15" s="5">
        <f>F15*H15</f>
        <v>0</v>
      </c>
      <c r="J15" s="5" t="str">
        <f>IFERROR(VLOOKUP(B15,入库汇总!A:C,3,0),"0")</f>
        <v>0</v>
      </c>
      <c r="K15" s="5">
        <f>F15*J15</f>
        <v>0</v>
      </c>
      <c r="L15" s="5" t="str">
        <f>IFERROR(VLOOKUP(B15,出库汇总!A:C,3,0),"0")</f>
        <v>0</v>
      </c>
      <c r="M15" s="42">
        <f>L15*F15</f>
        <v>0</v>
      </c>
      <c r="N15" s="42">
        <f>IFERROR(SUM(H15+J15)-L15,"0")</f>
        <v>10</v>
      </c>
      <c r="O15" s="5"/>
      <c r="P15" s="5"/>
      <c r="Q15" s="5"/>
      <c r="R15" s="5"/>
      <c r="S15" s="5"/>
    </row>
    <row r="16" spans="1:19">
      <c r="A16" s="19">
        <f>ROW()-1</f>
        <v>15</v>
      </c>
      <c r="B16" s="40" t="str">
        <f>基本设置!B16</f>
        <v>FL-23</v>
      </c>
      <c r="C16" s="40" t="str">
        <f>基本设置!C16</f>
        <v>小剪刀</v>
      </c>
      <c r="D16" s="40" t="str">
        <f>基本设置!D16</f>
        <v>把</v>
      </c>
      <c r="E16" s="40">
        <f>基本设置!E16</f>
        <v>0</v>
      </c>
      <c r="F16" s="40">
        <f>基本设置!F16</f>
        <v>0</v>
      </c>
      <c r="G16" s="40">
        <f>基本设置!G16</f>
        <v>0</v>
      </c>
      <c r="H16" s="5">
        <v>2</v>
      </c>
      <c r="I16" s="5">
        <f>F16*H16</f>
        <v>0</v>
      </c>
      <c r="J16" s="5" t="str">
        <f>IFERROR(VLOOKUP(B16,入库汇总!A:C,3,0),"0")</f>
        <v>0</v>
      </c>
      <c r="K16" s="5">
        <f>F16*J16</f>
        <v>0</v>
      </c>
      <c r="L16" s="5" t="str">
        <f>IFERROR(VLOOKUP(B16,出库汇总!A:C,3,0),"0")</f>
        <v>0</v>
      </c>
      <c r="M16" s="42">
        <f>L16*F16</f>
        <v>0</v>
      </c>
      <c r="N16" s="42">
        <f>IFERROR(SUM(H16+J16)-L16,"0")</f>
        <v>2</v>
      </c>
      <c r="O16" s="5"/>
      <c r="P16" s="5"/>
      <c r="Q16" s="5"/>
      <c r="R16" s="5"/>
      <c r="S16" s="5"/>
    </row>
    <row r="17" spans="1:19">
      <c r="A17" s="19">
        <f>ROW()-1</f>
        <v>16</v>
      </c>
      <c r="B17" s="40" t="str">
        <f>基本设置!B17</f>
        <v>FL-25</v>
      </c>
      <c r="C17" s="40" t="str">
        <f>基本设置!C17</f>
        <v>透明胶带</v>
      </c>
      <c r="D17" s="40" t="str">
        <f>基本设置!D17</f>
        <v>卷</v>
      </c>
      <c r="E17" s="40">
        <f>基本设置!E17</f>
        <v>0</v>
      </c>
      <c r="F17" s="40">
        <f>基本设置!F17</f>
        <v>0</v>
      </c>
      <c r="G17" s="40">
        <f>基本设置!G17</f>
        <v>0</v>
      </c>
      <c r="H17" s="5">
        <v>0</v>
      </c>
      <c r="I17" s="5">
        <f>F17*H17</f>
        <v>0</v>
      </c>
      <c r="J17" s="5">
        <f>IFERROR(VLOOKUP(B17,入库汇总!A:C,3,0),"0")</f>
        <v>30</v>
      </c>
      <c r="K17" s="5">
        <f>F17*J17</f>
        <v>0</v>
      </c>
      <c r="L17" s="5" t="str">
        <f>IFERROR(VLOOKUP(B17,出库汇总!A:C,3,0),"0")</f>
        <v>0</v>
      </c>
      <c r="M17" s="42">
        <f>L17*F17</f>
        <v>0</v>
      </c>
      <c r="N17" s="42">
        <f>IFERROR(SUM(H17+J17)-L17,"0")</f>
        <v>30</v>
      </c>
      <c r="O17" s="5"/>
      <c r="P17" s="5"/>
      <c r="Q17" s="5"/>
      <c r="R17" s="5"/>
      <c r="S17" s="5"/>
    </row>
    <row r="18" spans="1:19">
      <c r="A18" s="19">
        <f>ROW()-1</f>
        <v>17</v>
      </c>
      <c r="B18" s="40" t="str">
        <f>基本设置!B18</f>
        <v>FL-26</v>
      </c>
      <c r="C18" s="40" t="str">
        <f>基本设置!C18</f>
        <v>钢丝钳</v>
      </c>
      <c r="D18" s="40" t="str">
        <f>基本设置!D18</f>
        <v>把</v>
      </c>
      <c r="E18" s="40">
        <f>基本设置!E18</f>
        <v>0</v>
      </c>
      <c r="F18" s="40">
        <f>基本设置!F18</f>
        <v>0</v>
      </c>
      <c r="G18" s="40">
        <f>基本设置!G18</f>
        <v>0</v>
      </c>
      <c r="H18" s="5"/>
      <c r="I18" s="5">
        <f>F18*H18</f>
        <v>0</v>
      </c>
      <c r="J18" s="5" t="str">
        <f>IFERROR(VLOOKUP(B18,入库汇总!A:C,3,0),"0")</f>
        <v>0</v>
      </c>
      <c r="K18" s="5">
        <f>F18*J18</f>
        <v>0</v>
      </c>
      <c r="L18" s="5" t="str">
        <f>IFERROR(VLOOKUP(B18,出库汇总!A:C,3,0),"0")</f>
        <v>0</v>
      </c>
      <c r="M18" s="42">
        <f>L18*F18</f>
        <v>0</v>
      </c>
      <c r="N18" s="42">
        <f>IFERROR(SUM(H18+J18)-L18,"0")</f>
        <v>0</v>
      </c>
      <c r="O18" s="5"/>
      <c r="P18" s="5"/>
      <c r="Q18" s="5"/>
      <c r="R18" s="5"/>
      <c r="S18" s="5"/>
    </row>
    <row r="19" spans="1:19">
      <c r="A19" s="19">
        <f>ROW()-1</f>
        <v>18</v>
      </c>
      <c r="B19" s="40" t="str">
        <f>基本设置!B19</f>
        <v>FL-28</v>
      </c>
      <c r="C19" s="40" t="str">
        <f>基本设置!C19</f>
        <v>隔离伸缩带</v>
      </c>
      <c r="D19" s="40" t="str">
        <f>基本设置!D19</f>
        <v>个</v>
      </c>
      <c r="E19" s="40">
        <f>基本设置!E19</f>
        <v>0</v>
      </c>
      <c r="F19" s="40">
        <f>基本设置!F19</f>
        <v>26</v>
      </c>
      <c r="G19" s="40" t="str">
        <f>基本设置!G19</f>
        <v>淘宝</v>
      </c>
      <c r="H19" s="5"/>
      <c r="I19" s="5">
        <f>F19*H19</f>
        <v>0</v>
      </c>
      <c r="J19" s="5" t="str">
        <f>IFERROR(VLOOKUP(B19,入库汇总!A:C,3,0),"0")</f>
        <v>0</v>
      </c>
      <c r="K19" s="5">
        <f>F19*J19</f>
        <v>0</v>
      </c>
      <c r="L19" s="5" t="str">
        <f>IFERROR(VLOOKUP(B19,出库汇总!A:C,3,0),"0")</f>
        <v>0</v>
      </c>
      <c r="M19" s="42">
        <f>L19*F19</f>
        <v>0</v>
      </c>
      <c r="N19" s="42">
        <f>IFERROR(SUM(H19+J19)-L19,"0")</f>
        <v>0</v>
      </c>
      <c r="O19" s="5"/>
      <c r="P19" s="5"/>
      <c r="Q19" s="5"/>
      <c r="R19" s="5"/>
      <c r="S19" s="5"/>
    </row>
    <row r="20" spans="1:19">
      <c r="A20" s="19">
        <f>ROW()-1</f>
        <v>19</v>
      </c>
      <c r="B20" s="40" t="str">
        <f>基本设置!B20</f>
        <v>FL-29</v>
      </c>
      <c r="C20" s="40" t="str">
        <f>基本设置!C20</f>
        <v>线槽减速带</v>
      </c>
      <c r="D20" s="40" t="str">
        <f>基本设置!D20</f>
        <v>个</v>
      </c>
      <c r="E20" s="40">
        <f>基本设置!E20</f>
        <v>0</v>
      </c>
      <c r="F20" s="40">
        <f>基本设置!F20</f>
        <v>68</v>
      </c>
      <c r="G20" s="40" t="str">
        <f>基本设置!G20</f>
        <v>淘宝</v>
      </c>
      <c r="H20" s="5"/>
      <c r="I20" s="5">
        <f>F20*H20</f>
        <v>0</v>
      </c>
      <c r="J20" s="5" t="str">
        <f>IFERROR(VLOOKUP(B20,入库汇总!A:C,3,0),"0")</f>
        <v>0</v>
      </c>
      <c r="K20" s="5">
        <f>F20*J20</f>
        <v>0</v>
      </c>
      <c r="L20" s="5" t="str">
        <f>IFERROR(VLOOKUP(B20,出库汇总!A:C,3,0),"0")</f>
        <v>0</v>
      </c>
      <c r="M20" s="42">
        <f>L20*F20</f>
        <v>0</v>
      </c>
      <c r="N20" s="42">
        <f>IFERROR(SUM(H20+J20)-L20,"0")</f>
        <v>0</v>
      </c>
      <c r="O20" s="5"/>
      <c r="P20" s="5"/>
      <c r="Q20" s="5"/>
      <c r="R20" s="5"/>
      <c r="S20" s="5"/>
    </row>
    <row r="21" spans="1:19">
      <c r="A21" s="19">
        <f>ROW()-1</f>
        <v>20</v>
      </c>
      <c r="B21" s="40" t="str">
        <f>基本设置!B21</f>
        <v>FL-31</v>
      </c>
      <c r="C21" s="40" t="str">
        <f>基本设置!C21</f>
        <v>丝锥10*1.25（精密）</v>
      </c>
      <c r="D21" s="40" t="str">
        <f>基本设置!D21</f>
        <v>个</v>
      </c>
      <c r="E21" s="40">
        <f>基本设置!E21</f>
        <v>0</v>
      </c>
      <c r="F21" s="40">
        <f>基本设置!F21</f>
        <v>36</v>
      </c>
      <c r="G21" s="40" t="str">
        <f>基本设置!G21</f>
        <v>中正五金店</v>
      </c>
      <c r="H21" s="5"/>
      <c r="I21" s="5">
        <f t="shared" ref="I21:I30" si="5">F21*H21</f>
        <v>0</v>
      </c>
      <c r="J21" s="5" t="str">
        <f>IFERROR(VLOOKUP(B21,入库汇总!A:C,3,0),"0")</f>
        <v>0</v>
      </c>
      <c r="K21" s="5">
        <f>F21*J21</f>
        <v>0</v>
      </c>
      <c r="L21" s="5" t="str">
        <f>IFERROR(VLOOKUP(B21,出库汇总!A:C,3,0),"0")</f>
        <v>0</v>
      </c>
      <c r="M21" s="42">
        <f>L21*F21</f>
        <v>0</v>
      </c>
      <c r="N21" s="42">
        <f>IFERROR(SUM(H21+J21)-L21,"0")</f>
        <v>0</v>
      </c>
      <c r="O21" s="5"/>
      <c r="P21" s="5"/>
      <c r="Q21" s="5"/>
      <c r="R21" s="5"/>
      <c r="S21" s="5"/>
    </row>
    <row r="22" spans="1:19">
      <c r="A22" s="19">
        <f>ROW()-1</f>
        <v>21</v>
      </c>
      <c r="B22" s="40" t="str">
        <f>基本设置!B22</f>
        <v>FL-32</v>
      </c>
      <c r="C22" s="40" t="str">
        <f>基本设置!C22</f>
        <v>丝锥10*1.25（机用）</v>
      </c>
      <c r="D22" s="40" t="str">
        <f>基本设置!D22</f>
        <v>个</v>
      </c>
      <c r="E22" s="40">
        <f>基本设置!E22</f>
        <v>0</v>
      </c>
      <c r="F22" s="40">
        <f>基本设置!F22</f>
        <v>20</v>
      </c>
      <c r="G22" s="40" t="str">
        <f>基本设置!G22</f>
        <v>中正五金店</v>
      </c>
      <c r="H22" s="5"/>
      <c r="I22" s="5">
        <f t="shared" si="5"/>
        <v>0</v>
      </c>
      <c r="J22" s="5" t="str">
        <f>IFERROR(VLOOKUP(B22,入库汇总!A:C,3,0),"0")</f>
        <v>0</v>
      </c>
      <c r="K22" s="5">
        <f>F22*J22</f>
        <v>0</v>
      </c>
      <c r="L22" s="5" t="str">
        <f>IFERROR(VLOOKUP(B22,出库汇总!A:C,3,0),"0")</f>
        <v>0</v>
      </c>
      <c r="M22" s="42">
        <f>L22*F22</f>
        <v>0</v>
      </c>
      <c r="N22" s="42">
        <f>IFERROR(SUM(H22+J22)-L22,"0")</f>
        <v>0</v>
      </c>
      <c r="O22" s="5"/>
      <c r="P22" s="5"/>
      <c r="Q22" s="5"/>
      <c r="R22" s="5"/>
      <c r="S22" s="5"/>
    </row>
    <row r="23" spans="1:19">
      <c r="A23" s="19">
        <f>ROW()-1</f>
        <v>22</v>
      </c>
      <c r="B23" s="40" t="str">
        <f>基本设置!B23</f>
        <v>FL-33</v>
      </c>
      <c r="C23" s="40" t="str">
        <f>基本设置!C23</f>
        <v>十字花改锥</v>
      </c>
      <c r="D23" s="40" t="str">
        <f>基本设置!D23</f>
        <v>个</v>
      </c>
      <c r="E23" s="40">
        <f>基本设置!E23</f>
        <v>0</v>
      </c>
      <c r="F23" s="40">
        <f>基本设置!F23</f>
        <v>8</v>
      </c>
      <c r="G23" s="40" t="str">
        <f>基本设置!G23</f>
        <v>中正五金店</v>
      </c>
      <c r="H23" s="5"/>
      <c r="I23" s="5">
        <f t="shared" si="5"/>
        <v>0</v>
      </c>
      <c r="J23" s="5" t="str">
        <f>IFERROR(VLOOKUP(B23,入库汇总!A:C,3,0),"0")</f>
        <v>0</v>
      </c>
      <c r="K23" s="5">
        <f>F23*J23</f>
        <v>0</v>
      </c>
      <c r="L23" s="5" t="str">
        <f>IFERROR(VLOOKUP(B23,出库汇总!A:C,3,0),"0")</f>
        <v>0</v>
      </c>
      <c r="M23" s="42">
        <f>L23*F23</f>
        <v>0</v>
      </c>
      <c r="N23" s="42">
        <f>IFERROR(SUM(H23+J23)-L23,"0")</f>
        <v>0</v>
      </c>
      <c r="O23" s="5"/>
      <c r="P23" s="5"/>
      <c r="Q23" s="5"/>
      <c r="R23" s="5"/>
      <c r="S23" s="5"/>
    </row>
    <row r="24" spans="1:19">
      <c r="A24" s="19">
        <f>ROW()-1</f>
        <v>23</v>
      </c>
      <c r="B24" s="40" t="str">
        <f>基本设置!B24</f>
        <v>FL-34</v>
      </c>
      <c r="C24" s="40" t="str">
        <f>基本设置!C24</f>
        <v>十字花改锥加粗</v>
      </c>
      <c r="D24" s="40" t="str">
        <f>基本设置!D24</f>
        <v>个</v>
      </c>
      <c r="E24" s="40">
        <f>基本设置!E24</f>
        <v>0</v>
      </c>
      <c r="F24" s="40">
        <f>基本设置!F24</f>
        <v>15</v>
      </c>
      <c r="G24" s="40" t="str">
        <f>基本设置!G24</f>
        <v>中正五金店</v>
      </c>
      <c r="H24" s="5"/>
      <c r="I24" s="5">
        <f t="shared" si="5"/>
        <v>0</v>
      </c>
      <c r="J24" s="5" t="str">
        <f>IFERROR(VLOOKUP(B24,入库汇总!A:C,3,0),"0")</f>
        <v>0</v>
      </c>
      <c r="K24" s="5">
        <f>F24*J24</f>
        <v>0</v>
      </c>
      <c r="L24" s="5" t="str">
        <f>IFERROR(VLOOKUP(B24,出库汇总!A:C,3,0),"0")</f>
        <v>0</v>
      </c>
      <c r="M24" s="42">
        <f>L24*F24</f>
        <v>0</v>
      </c>
      <c r="N24" s="42">
        <f>IFERROR(SUM(H24+J24)-L24,"0")</f>
        <v>0</v>
      </c>
      <c r="O24" s="5"/>
      <c r="P24" s="5"/>
      <c r="Q24" s="5"/>
      <c r="R24" s="5"/>
      <c r="S24" s="5"/>
    </row>
    <row r="25" spans="1:19">
      <c r="A25" s="19">
        <f>ROW()-1</f>
        <v>24</v>
      </c>
      <c r="B25" s="40" t="str">
        <f>基本设置!B25</f>
        <v>FL-35</v>
      </c>
      <c r="C25" s="40" t="str">
        <f>基本设置!C25</f>
        <v>电瓶液</v>
      </c>
      <c r="D25" s="40" t="str">
        <f>基本设置!D25</f>
        <v>箱</v>
      </c>
      <c r="E25" s="40">
        <f>基本设置!E25</f>
        <v>0</v>
      </c>
      <c r="F25" s="40">
        <f>基本设置!F25</f>
        <v>45</v>
      </c>
      <c r="G25" s="40" t="str">
        <f>基本设置!G25</f>
        <v>中正五金店</v>
      </c>
      <c r="H25" s="5"/>
      <c r="I25" s="5">
        <f t="shared" si="5"/>
        <v>0</v>
      </c>
      <c r="J25" s="5">
        <f>IFERROR(VLOOKUP(B25,入库汇总!A:C,3,0),"0")</f>
        <v>2</v>
      </c>
      <c r="K25" s="5">
        <f>F25*J25</f>
        <v>90</v>
      </c>
      <c r="L25" s="5" t="str">
        <f>IFERROR(VLOOKUP(B25,出库汇总!A:C,3,0),"0")</f>
        <v>0</v>
      </c>
      <c r="M25" s="42">
        <f>L25*F25</f>
        <v>0</v>
      </c>
      <c r="N25" s="42">
        <f>IFERROR(SUM(H25+J25)-L25,"0")</f>
        <v>2</v>
      </c>
      <c r="O25" s="5"/>
      <c r="P25" s="5"/>
      <c r="Q25" s="5"/>
      <c r="R25" s="5"/>
      <c r="S25" s="5"/>
    </row>
    <row r="26" spans="1:19">
      <c r="A26" s="19">
        <f>ROW()-1</f>
        <v>25</v>
      </c>
      <c r="B26" s="40" t="str">
        <f>基本设置!B26</f>
        <v>FL-36</v>
      </c>
      <c r="C26" s="40" t="str">
        <f>基本设置!C26</f>
        <v>除锈剂</v>
      </c>
      <c r="D26" s="40" t="str">
        <f>基本设置!D26</f>
        <v>瓶</v>
      </c>
      <c r="E26" s="40">
        <f>基本设置!E26</f>
        <v>0</v>
      </c>
      <c r="F26" s="40">
        <f>基本设置!F26</f>
        <v>12</v>
      </c>
      <c r="G26" s="40" t="str">
        <f>基本设置!G26</f>
        <v>中正五金店</v>
      </c>
      <c r="H26" s="5"/>
      <c r="I26" s="5">
        <f t="shared" si="5"/>
        <v>0</v>
      </c>
      <c r="J26" s="5" t="str">
        <f>IFERROR(VLOOKUP(B26,入库汇总!A:C,3,0),"0")</f>
        <v>0</v>
      </c>
      <c r="K26" s="5">
        <f>F26*J26</f>
        <v>0</v>
      </c>
      <c r="L26" s="5" t="str">
        <f>IFERROR(VLOOKUP(B26,出库汇总!A:C,3,0),"0")</f>
        <v>0</v>
      </c>
      <c r="M26" s="42">
        <f>L26*F26</f>
        <v>0</v>
      </c>
      <c r="N26" s="42">
        <f>IFERROR(SUM(H26+J26)-L26,"0")</f>
        <v>0</v>
      </c>
      <c r="O26" s="5"/>
      <c r="P26" s="5"/>
      <c r="Q26" s="5"/>
      <c r="R26" s="5"/>
      <c r="S26" s="5"/>
    </row>
    <row r="27" spans="1:19">
      <c r="A27" s="19">
        <f>ROW()-1</f>
        <v>26</v>
      </c>
      <c r="B27" s="40" t="str">
        <f>基本设置!B27</f>
        <v>FL-37</v>
      </c>
      <c r="C27" s="40" t="str">
        <f>基本设置!C27</f>
        <v>内六角扳手</v>
      </c>
      <c r="D27" s="40" t="str">
        <f>基本设置!D27</f>
        <v>套</v>
      </c>
      <c r="E27" s="40">
        <f>基本设置!E27</f>
        <v>0</v>
      </c>
      <c r="F27" s="40">
        <f>基本设置!F27</f>
        <v>20</v>
      </c>
      <c r="G27" s="40" t="str">
        <f>基本设置!G27</f>
        <v>中正五金店</v>
      </c>
      <c r="H27" s="5"/>
      <c r="I27" s="5">
        <f t="shared" si="5"/>
        <v>0</v>
      </c>
      <c r="J27" s="5" t="str">
        <f>IFERROR(VLOOKUP(B27,入库汇总!A:C,3,0),"0")</f>
        <v>0</v>
      </c>
      <c r="K27" s="5">
        <f>F27*J27</f>
        <v>0</v>
      </c>
      <c r="L27" s="5" t="str">
        <f>IFERROR(VLOOKUP(B27,出库汇总!A:C,3,0),"0")</f>
        <v>0</v>
      </c>
      <c r="M27" s="42">
        <f>L27*F27</f>
        <v>0</v>
      </c>
      <c r="N27" s="42">
        <f>IFERROR(SUM(H27+J27)-L27,"0")</f>
        <v>0</v>
      </c>
      <c r="O27" s="5"/>
      <c r="P27" s="5"/>
      <c r="Q27" s="5"/>
      <c r="R27" s="5"/>
      <c r="S27" s="5"/>
    </row>
    <row r="28" spans="1:19">
      <c r="A28" s="19">
        <f>ROW()-1</f>
        <v>27</v>
      </c>
      <c r="B28" s="40" t="str">
        <f>基本设置!B28</f>
        <v>FL-38</v>
      </c>
      <c r="C28" s="40" t="str">
        <f>基本设置!C28</f>
        <v>毛刷头</v>
      </c>
      <c r="D28" s="40" t="str">
        <f>基本设置!D28</f>
        <v>包</v>
      </c>
      <c r="E28" s="40">
        <f>基本设置!E28</f>
        <v>0</v>
      </c>
      <c r="F28" s="40">
        <f>基本设置!F28</f>
        <v>10</v>
      </c>
      <c r="G28" s="40" t="str">
        <f>基本设置!G28</f>
        <v>中正五金店</v>
      </c>
      <c r="H28" s="5"/>
      <c r="I28" s="5">
        <f t="shared" si="5"/>
        <v>0</v>
      </c>
      <c r="J28" s="5" t="str">
        <f>IFERROR(VLOOKUP(B28,入库汇总!A:C,3,0),"0")</f>
        <v>0</v>
      </c>
      <c r="K28" s="5">
        <f>F28*J28</f>
        <v>0</v>
      </c>
      <c r="L28" s="5" t="str">
        <f>IFERROR(VLOOKUP(B28,出库汇总!A:C,3,0),"0")</f>
        <v>0</v>
      </c>
      <c r="M28" s="42">
        <f>L28*F28</f>
        <v>0</v>
      </c>
      <c r="N28" s="42">
        <f>IFERROR(SUM(H28+J28)-L28,"0")</f>
        <v>0</v>
      </c>
      <c r="O28" s="5"/>
      <c r="P28" s="5"/>
      <c r="Q28" s="5"/>
      <c r="R28" s="5"/>
      <c r="S28" s="5"/>
    </row>
    <row r="29" spans="1:19">
      <c r="A29" s="19">
        <f>ROW()-1</f>
        <v>28</v>
      </c>
      <c r="B29" s="40" t="str">
        <f>基本设置!B29</f>
        <v>FL-39</v>
      </c>
      <c r="C29" s="40" t="str">
        <f>基本设置!C29</f>
        <v>水泥</v>
      </c>
      <c r="D29" s="40" t="str">
        <f>基本设置!D29</f>
        <v>袋</v>
      </c>
      <c r="E29" s="40">
        <f>基本设置!E29</f>
        <v>0</v>
      </c>
      <c r="F29" s="40">
        <f>基本设置!F29</f>
        <v>5.69</v>
      </c>
      <c r="G29" s="40" t="str">
        <f>基本设置!G29</f>
        <v>潍城区开发区星顺机电设备经销处</v>
      </c>
      <c r="H29" s="5"/>
      <c r="I29" s="5">
        <f t="shared" si="5"/>
        <v>0</v>
      </c>
      <c r="J29" s="5" t="str">
        <f>IFERROR(VLOOKUP(B29,入库汇总!A:C,3,0),"0")</f>
        <v>0</v>
      </c>
      <c r="K29" s="5">
        <f>F29*J29</f>
        <v>0</v>
      </c>
      <c r="L29" s="5" t="str">
        <f>IFERROR(VLOOKUP(B29,出库汇总!A:C,3,0),"0")</f>
        <v>0</v>
      </c>
      <c r="M29" s="42">
        <f>L29*F29</f>
        <v>0</v>
      </c>
      <c r="N29" s="42">
        <f>IFERROR(SUM(H29+J29)-L29,"0")</f>
        <v>0</v>
      </c>
      <c r="O29" s="5"/>
      <c r="P29" s="5"/>
      <c r="Q29" s="5"/>
      <c r="R29" s="5"/>
      <c r="S29" s="5"/>
    </row>
    <row r="30" spans="1:19">
      <c r="A30" s="19">
        <f>ROW()-1</f>
        <v>29</v>
      </c>
      <c r="B30" s="40" t="str">
        <f>基本设置!B30</f>
        <v>FL-40</v>
      </c>
      <c r="C30" s="40" t="str">
        <f>基本设置!C30</f>
        <v>沙子</v>
      </c>
      <c r="D30" s="40" t="str">
        <f>基本设置!D30</f>
        <v>袋</v>
      </c>
      <c r="E30" s="40">
        <f>基本设置!E30</f>
        <v>0</v>
      </c>
      <c r="F30" s="40">
        <f>基本设置!F30</f>
        <v>32</v>
      </c>
      <c r="G30" s="40" t="str">
        <f>基本设置!G30</f>
        <v>潍城区开发区星顺机电设备经销处</v>
      </c>
      <c r="H30" s="5"/>
      <c r="I30" s="5">
        <f t="shared" si="5"/>
        <v>0</v>
      </c>
      <c r="J30" s="5" t="str">
        <f>IFERROR(VLOOKUP(B30,入库汇总!A:C,3,0),"0")</f>
        <v>0</v>
      </c>
      <c r="K30" s="5">
        <f>F30*J30</f>
        <v>0</v>
      </c>
      <c r="L30" s="5" t="str">
        <f>IFERROR(VLOOKUP(B30,出库汇总!A:C,3,0),"0")</f>
        <v>0</v>
      </c>
      <c r="M30" s="42">
        <f>L30*F30</f>
        <v>0</v>
      </c>
      <c r="N30" s="42">
        <f>IFERROR(SUM(H30+J30)-L30,"0")</f>
        <v>0</v>
      </c>
      <c r="O30" s="5"/>
      <c r="P30" s="5"/>
      <c r="Q30" s="5"/>
      <c r="R30" s="5"/>
      <c r="S30" s="5"/>
    </row>
    <row r="31" spans="1:19">
      <c r="A31" s="19">
        <f>ROW()-1</f>
        <v>30</v>
      </c>
      <c r="B31" s="40" t="str">
        <f>基本设置!B31</f>
        <v>FL-45</v>
      </c>
      <c r="C31" s="40" t="str">
        <f>基本设置!C31</f>
        <v>钻头</v>
      </c>
      <c r="D31" s="40" t="str">
        <f>基本设置!D31</f>
        <v>个</v>
      </c>
      <c r="E31" s="40">
        <f>基本设置!E31</f>
        <v>0</v>
      </c>
      <c r="F31" s="40">
        <f>基本设置!F31</f>
        <v>3</v>
      </c>
      <c r="G31" s="40" t="str">
        <f>基本设置!G31</f>
        <v>潍城区开发区星顺机电设备经销处</v>
      </c>
      <c r="H31" s="5"/>
      <c r="I31" s="5">
        <f>F31*H31</f>
        <v>0</v>
      </c>
      <c r="J31" s="5" t="str">
        <f>IFERROR(VLOOKUP(B31,入库汇总!A:C,3,0),"0")</f>
        <v>0</v>
      </c>
      <c r="K31" s="5">
        <f>F31*J31</f>
        <v>0</v>
      </c>
      <c r="L31" s="5" t="str">
        <f>IFERROR(VLOOKUP(B31,出库汇总!A:C,3,0),"0")</f>
        <v>0</v>
      </c>
      <c r="M31" s="42">
        <f>L31*F31</f>
        <v>0</v>
      </c>
      <c r="N31" s="42">
        <f>IFERROR(SUM(H31+J31)-L31,"0")</f>
        <v>0</v>
      </c>
      <c r="O31" s="5"/>
      <c r="P31" s="5"/>
      <c r="Q31" s="5"/>
      <c r="R31" s="5"/>
      <c r="S31" s="5"/>
    </row>
    <row r="32" spans="1:19">
      <c r="A32" s="19">
        <f>ROW()-1</f>
        <v>31</v>
      </c>
      <c r="B32" s="40" t="str">
        <f>基本设置!B32</f>
        <v>FL-46</v>
      </c>
      <c r="C32" s="40" t="str">
        <f>基本设置!C32</f>
        <v>气管子母接头</v>
      </c>
      <c r="D32" s="40" t="str">
        <f>基本设置!D32</f>
        <v>个</v>
      </c>
      <c r="E32" s="40">
        <f>基本设置!E32</f>
        <v>0</v>
      </c>
      <c r="F32" s="40">
        <f>基本设置!F32</f>
        <v>18</v>
      </c>
      <c r="G32" s="40" t="str">
        <f>基本设置!G32</f>
        <v>潍城区开发区星顺机电设备经销处</v>
      </c>
      <c r="H32" s="5">
        <v>5</v>
      </c>
      <c r="I32" s="5">
        <f>F32*H32</f>
        <v>90</v>
      </c>
      <c r="J32" s="5" t="str">
        <f>IFERROR(VLOOKUP(B32,入库汇总!A:C,3,0),"0")</f>
        <v>0</v>
      </c>
      <c r="K32" s="5">
        <f>F32*J32</f>
        <v>0</v>
      </c>
      <c r="L32" s="5" t="str">
        <f>IFERROR(VLOOKUP(B32,出库汇总!A:C,3,0),"0")</f>
        <v>0</v>
      </c>
      <c r="M32" s="42">
        <f>L32*F32</f>
        <v>0</v>
      </c>
      <c r="N32" s="42">
        <f>IFERROR(SUM(H32+J32)-L32,"0")</f>
        <v>5</v>
      </c>
      <c r="O32" s="5"/>
      <c r="P32" s="5"/>
      <c r="Q32" s="5"/>
      <c r="R32" s="5"/>
      <c r="S32" s="5"/>
    </row>
    <row r="33" spans="1:19">
      <c r="A33" s="19">
        <f>ROW()-1</f>
        <v>32</v>
      </c>
      <c r="B33" s="40" t="str">
        <f>基本设置!B33</f>
        <v>FL-47</v>
      </c>
      <c r="C33" s="40" t="str">
        <f>基本设置!C33</f>
        <v>手套</v>
      </c>
      <c r="D33" s="40" t="str">
        <f>基本设置!D33</f>
        <v>副</v>
      </c>
      <c r="E33" s="40">
        <f>基本设置!E33</f>
        <v>0</v>
      </c>
      <c r="F33" s="40">
        <f>基本设置!F33</f>
        <v>1</v>
      </c>
      <c r="G33" s="40" t="str">
        <f>基本设置!G33</f>
        <v>潍城区开发区星顺机电设备经销处</v>
      </c>
      <c r="H33" s="5">
        <v>400</v>
      </c>
      <c r="I33" s="5">
        <f>F33*H33</f>
        <v>400</v>
      </c>
      <c r="J33" s="5" t="str">
        <f>IFERROR(VLOOKUP(B33,入库汇总!A:C,3,0),"0")</f>
        <v>0</v>
      </c>
      <c r="K33" s="5">
        <f>F33*J33</f>
        <v>0</v>
      </c>
      <c r="L33" s="5" t="str">
        <f>IFERROR(VLOOKUP(B33,出库汇总!A:C,3,0),"0")</f>
        <v>0</v>
      </c>
      <c r="M33" s="42">
        <f>L33*F33</f>
        <v>0</v>
      </c>
      <c r="N33" s="42">
        <f>IFERROR(SUM(H33+J33)-L33,"0")</f>
        <v>400</v>
      </c>
      <c r="O33" s="5"/>
      <c r="P33" s="5"/>
      <c r="Q33" s="5"/>
      <c r="R33" s="5"/>
      <c r="S33" s="5"/>
    </row>
    <row r="34" spans="1:19">
      <c r="A34" s="19">
        <f>ROW()-1</f>
        <v>33</v>
      </c>
      <c r="B34" s="40" t="str">
        <f>基本设置!B34</f>
        <v>FL-48</v>
      </c>
      <c r="C34" s="40" t="str">
        <f>基本设置!C34</f>
        <v>扎带</v>
      </c>
      <c r="D34" s="40" t="str">
        <f>基本设置!D34</f>
        <v>袋</v>
      </c>
      <c r="E34" s="40">
        <f>基本设置!E34</f>
        <v>0</v>
      </c>
      <c r="F34" s="40">
        <f>基本设置!F34</f>
        <v>10</v>
      </c>
      <c r="G34" s="40" t="str">
        <f>基本设置!G34</f>
        <v>潍城区开发区星顺机电设备经销处</v>
      </c>
      <c r="H34" s="5">
        <v>22</v>
      </c>
      <c r="I34" s="5">
        <f>F34*H34</f>
        <v>220</v>
      </c>
      <c r="J34" s="5" t="str">
        <f>IFERROR(VLOOKUP(B34,入库汇总!A:C,3,0),"0")</f>
        <v>0</v>
      </c>
      <c r="K34" s="5">
        <f>F34*J34</f>
        <v>0</v>
      </c>
      <c r="L34" s="5" t="str">
        <f>IFERROR(VLOOKUP(B34,出库汇总!A:C,3,0),"0")</f>
        <v>0</v>
      </c>
      <c r="M34" s="42">
        <f>L34*F34</f>
        <v>0</v>
      </c>
      <c r="N34" s="42">
        <f>IFERROR(SUM(H34+J34)-L34,"0")</f>
        <v>22</v>
      </c>
      <c r="O34" s="5"/>
      <c r="P34" s="5"/>
      <c r="Q34" s="5"/>
      <c r="R34" s="5"/>
      <c r="S34" s="5"/>
    </row>
    <row r="35" spans="1:19">
      <c r="A35" s="19">
        <f>ROW()-1</f>
        <v>34</v>
      </c>
      <c r="B35" s="40" t="str">
        <f>基本设置!B35</f>
        <v>FL-49</v>
      </c>
      <c r="C35" s="40" t="str">
        <f>基本设置!C35</f>
        <v>LED灯管</v>
      </c>
      <c r="D35" s="40" t="str">
        <f>基本设置!D35</f>
        <v>根</v>
      </c>
      <c r="E35" s="40">
        <f>基本设置!E35</f>
        <v>0</v>
      </c>
      <c r="F35" s="40">
        <f>基本设置!F35</f>
        <v>20</v>
      </c>
      <c r="G35" s="40" t="str">
        <f>基本设置!G35</f>
        <v>潍城区开发区星顺机电设备经销处</v>
      </c>
      <c r="H35" s="5"/>
      <c r="I35" s="5">
        <f>F35*H35</f>
        <v>0</v>
      </c>
      <c r="J35" s="5" t="str">
        <f>IFERROR(VLOOKUP(B35,入库汇总!A:C,3,0),"0")</f>
        <v>0</v>
      </c>
      <c r="K35" s="5">
        <f>F35*J35</f>
        <v>0</v>
      </c>
      <c r="L35" s="5" t="str">
        <f>IFERROR(VLOOKUP(B35,出库汇总!A:C,3,0),"0")</f>
        <v>0</v>
      </c>
      <c r="M35" s="42">
        <f>L35*F35</f>
        <v>0</v>
      </c>
      <c r="N35" s="42">
        <f>IFERROR(SUM(H35+J35)-L35,"0")</f>
        <v>0</v>
      </c>
      <c r="O35" s="5"/>
      <c r="P35" s="5"/>
      <c r="Q35" s="5"/>
      <c r="R35" s="5"/>
      <c r="S35" s="5"/>
    </row>
    <row r="36" spans="1:19">
      <c r="A36" s="19">
        <f>ROW()-1</f>
        <v>35</v>
      </c>
      <c r="B36" s="40" t="str">
        <f>基本设置!B36</f>
        <v>FL-50</v>
      </c>
      <c r="C36" s="40" t="str">
        <f>基本设置!C36</f>
        <v>三项插头</v>
      </c>
      <c r="D36" s="40" t="str">
        <f>基本设置!D36</f>
        <v>个</v>
      </c>
      <c r="E36" s="40">
        <f>基本设置!E36</f>
        <v>0</v>
      </c>
      <c r="F36" s="40">
        <f>基本设置!F36</f>
        <v>3</v>
      </c>
      <c r="G36" s="40" t="str">
        <f>基本设置!G36</f>
        <v>潍城区开发区星顺机电设备经销处</v>
      </c>
      <c r="H36" s="5"/>
      <c r="I36" s="5">
        <f>F36*H36</f>
        <v>0</v>
      </c>
      <c r="J36" s="5" t="str">
        <f>IFERROR(VLOOKUP(B36,入库汇总!A:C,3,0),"0")</f>
        <v>0</v>
      </c>
      <c r="K36" s="5">
        <f>F36*J36</f>
        <v>0</v>
      </c>
      <c r="L36" s="5" t="str">
        <f>IFERROR(VLOOKUP(B36,出库汇总!A:C,3,0),"0")</f>
        <v>0</v>
      </c>
      <c r="M36" s="42">
        <f>L36*F36</f>
        <v>0</v>
      </c>
      <c r="N36" s="42">
        <f>IFERROR(SUM(H36+J36)-L36,"0")</f>
        <v>0</v>
      </c>
      <c r="O36" s="5"/>
      <c r="P36" s="5"/>
      <c r="Q36" s="5"/>
      <c r="R36" s="5"/>
      <c r="S36" s="5"/>
    </row>
    <row r="37" spans="1:19">
      <c r="A37" s="19">
        <f>ROW()-1</f>
        <v>36</v>
      </c>
      <c r="B37" s="40" t="str">
        <f>基本设置!B37</f>
        <v>FL-51</v>
      </c>
      <c r="C37" s="40" t="str">
        <f>基本设置!C37</f>
        <v>镀锌桥架</v>
      </c>
      <c r="D37" s="40" t="str">
        <f>基本设置!D37</f>
        <v>个</v>
      </c>
      <c r="E37" s="40">
        <f>基本设置!E37</f>
        <v>0</v>
      </c>
      <c r="F37" s="40">
        <f>基本设置!F37</f>
        <v>10</v>
      </c>
      <c r="G37" s="40" t="str">
        <f>基本设置!G37</f>
        <v>潍城区开发区星顺机电设备经销处</v>
      </c>
      <c r="H37" s="5"/>
      <c r="I37" s="5">
        <f>F37*H37</f>
        <v>0</v>
      </c>
      <c r="J37" s="5" t="str">
        <f>IFERROR(VLOOKUP(B37,入库汇总!A:C,3,0),"0")</f>
        <v>0</v>
      </c>
      <c r="K37" s="5">
        <f>F37*J37</f>
        <v>0</v>
      </c>
      <c r="L37" s="5" t="str">
        <f>IFERROR(VLOOKUP(B37,出库汇总!A:C,3,0),"0")</f>
        <v>0</v>
      </c>
      <c r="M37" s="42">
        <f>L37*F37</f>
        <v>0</v>
      </c>
      <c r="N37" s="42">
        <f>IFERROR(SUM(H37+J37)-L37,"0")</f>
        <v>0</v>
      </c>
      <c r="O37" s="5"/>
      <c r="P37" s="5"/>
      <c r="Q37" s="5"/>
      <c r="R37" s="5"/>
      <c r="S37" s="5"/>
    </row>
    <row r="38" spans="1:19">
      <c r="A38" s="19">
        <f>ROW()-1</f>
        <v>37</v>
      </c>
      <c r="B38" s="40" t="str">
        <f>基本设置!B38</f>
        <v>FL-53</v>
      </c>
      <c r="C38" s="40" t="str">
        <f>基本设置!C38</f>
        <v>拉伸缠绕膜</v>
      </c>
      <c r="D38" s="40" t="str">
        <f>基本设置!D38</f>
        <v>卷</v>
      </c>
      <c r="E38" s="40">
        <f>基本设置!E38</f>
        <v>0</v>
      </c>
      <c r="F38" s="40">
        <f>基本设置!F38</f>
        <v>45</v>
      </c>
      <c r="G38" s="40" t="str">
        <f>基本设置!G38</f>
        <v>潍城区开发区星顺机电设备经销处</v>
      </c>
      <c r="H38" s="5">
        <v>35</v>
      </c>
      <c r="I38" s="5">
        <f>F38*H38</f>
        <v>1575</v>
      </c>
      <c r="J38" s="5">
        <f>IFERROR(VLOOKUP(B38,入库汇总!A:C,3,0),"0")</f>
        <v>16</v>
      </c>
      <c r="K38" s="5">
        <f>F38*J38</f>
        <v>720</v>
      </c>
      <c r="L38" s="5" t="str">
        <f>IFERROR(VLOOKUP(B38,出库汇总!A:C,3,0),"0")</f>
        <v>0</v>
      </c>
      <c r="M38" s="42">
        <f>L38*F38</f>
        <v>0</v>
      </c>
      <c r="N38" s="42">
        <f>IFERROR(SUM(H38+J38)-L38,"0")</f>
        <v>51</v>
      </c>
      <c r="O38" s="5"/>
      <c r="P38" s="5"/>
      <c r="Q38" s="5"/>
      <c r="R38" s="5"/>
      <c r="S38" s="5"/>
    </row>
    <row r="39" spans="1:19">
      <c r="A39" s="19">
        <f>ROW()-1</f>
        <v>38</v>
      </c>
      <c r="B39" s="40" t="str">
        <f>基本设置!B39</f>
        <v>FL-54</v>
      </c>
      <c r="C39" s="40" t="str">
        <f>基本设置!C39</f>
        <v>夜光胶带</v>
      </c>
      <c r="D39" s="40" t="str">
        <f>基本设置!D39</f>
        <v>个</v>
      </c>
      <c r="E39" s="40">
        <f>基本设置!E39</f>
        <v>0</v>
      </c>
      <c r="F39" s="40">
        <f>基本设置!F39</f>
        <v>9</v>
      </c>
      <c r="G39" s="40" t="str">
        <f>基本设置!G39</f>
        <v>潍城区开发区星顺机电设备经销处</v>
      </c>
      <c r="H39" s="5"/>
      <c r="I39" s="5">
        <f>F39*H39</f>
        <v>0</v>
      </c>
      <c r="J39" s="5" t="str">
        <f>IFERROR(VLOOKUP(B39,入库汇总!A:C,3,0),"0")</f>
        <v>0</v>
      </c>
      <c r="K39" s="5">
        <f>F39*J39</f>
        <v>0</v>
      </c>
      <c r="L39" s="5" t="str">
        <f>IFERROR(VLOOKUP(B39,出库汇总!A:C,3,0),"0")</f>
        <v>0</v>
      </c>
      <c r="M39" s="42">
        <f>L39*F39</f>
        <v>0</v>
      </c>
      <c r="N39" s="42">
        <f>IFERROR(SUM(H39+J39)-L39,"0")</f>
        <v>0</v>
      </c>
      <c r="O39" s="5"/>
      <c r="P39" s="5"/>
      <c r="Q39" s="5"/>
      <c r="R39" s="5"/>
      <c r="S39" s="5"/>
    </row>
    <row r="40" spans="1:19">
      <c r="A40" s="19">
        <f>ROW()-1</f>
        <v>39</v>
      </c>
      <c r="B40" s="40" t="str">
        <f>基本设置!B40</f>
        <v>FL-56</v>
      </c>
      <c r="C40" s="40" t="str">
        <f>基本设置!C40</f>
        <v>撬棍1.5米</v>
      </c>
      <c r="D40" s="40" t="str">
        <f>基本设置!D40</f>
        <v>个</v>
      </c>
      <c r="E40" s="40">
        <f>基本设置!E40</f>
        <v>0</v>
      </c>
      <c r="F40" s="40">
        <f>基本设置!F40</f>
        <v>27</v>
      </c>
      <c r="G40" s="40" t="str">
        <f>基本设置!G40</f>
        <v>零星采购</v>
      </c>
      <c r="H40" s="5"/>
      <c r="I40" s="5">
        <f>F40*H40</f>
        <v>0</v>
      </c>
      <c r="J40" s="5" t="str">
        <f>IFERROR(VLOOKUP(B40,入库汇总!A:C,3,0),"0")</f>
        <v>0</v>
      </c>
      <c r="K40" s="5">
        <f>F40*J40</f>
        <v>0</v>
      </c>
      <c r="L40" s="5" t="str">
        <f>IFERROR(VLOOKUP(B40,出库汇总!A:C,3,0),"0")</f>
        <v>0</v>
      </c>
      <c r="M40" s="42">
        <f>L40*F40</f>
        <v>0</v>
      </c>
      <c r="N40" s="42">
        <f>IFERROR(SUM(H40+J40)-L40,"0")</f>
        <v>0</v>
      </c>
      <c r="O40" s="5"/>
      <c r="P40" s="5"/>
      <c r="Q40" s="5"/>
      <c r="R40" s="5"/>
      <c r="S40" s="5"/>
    </row>
    <row r="41" spans="1:19">
      <c r="A41" s="19">
        <f>ROW()-1</f>
        <v>40</v>
      </c>
      <c r="B41" s="40" t="str">
        <f>基本设置!B41</f>
        <v>FL-57</v>
      </c>
      <c r="C41" s="40" t="str">
        <f>基本设置!C41</f>
        <v>撬棍1.2米</v>
      </c>
      <c r="D41" s="40" t="str">
        <f>基本设置!D41</f>
        <v>个</v>
      </c>
      <c r="E41" s="40">
        <f>基本设置!E41</f>
        <v>0</v>
      </c>
      <c r="F41" s="40">
        <f>基本设置!F41</f>
        <v>22</v>
      </c>
      <c r="G41" s="40" t="str">
        <f>基本设置!G41</f>
        <v>零星采购</v>
      </c>
      <c r="H41" s="5"/>
      <c r="I41" s="5">
        <f>F41*H41</f>
        <v>0</v>
      </c>
      <c r="J41" s="5" t="str">
        <f>IFERROR(VLOOKUP(B41,入库汇总!A:C,3,0),"0")</f>
        <v>0</v>
      </c>
      <c r="K41" s="5">
        <f>F41*J41</f>
        <v>0</v>
      </c>
      <c r="L41" s="5" t="str">
        <f>IFERROR(VLOOKUP(B41,出库汇总!A:C,3,0),"0")</f>
        <v>0</v>
      </c>
      <c r="M41" s="42">
        <f>L41*F41</f>
        <v>0</v>
      </c>
      <c r="N41" s="42">
        <f>IFERROR(SUM(H41+J41)-L41,"0")</f>
        <v>0</v>
      </c>
      <c r="O41" s="5"/>
      <c r="P41" s="5"/>
      <c r="Q41" s="5"/>
      <c r="R41" s="5"/>
      <c r="S41" s="5"/>
    </row>
    <row r="42" spans="1:19">
      <c r="A42" s="19">
        <f>ROW()-1</f>
        <v>41</v>
      </c>
      <c r="B42" s="40" t="str">
        <f>基本设置!B42</f>
        <v>FL-58</v>
      </c>
      <c r="C42" s="40" t="str">
        <f>基本设置!C42</f>
        <v>螺丝</v>
      </c>
      <c r="D42" s="40" t="str">
        <f>基本设置!D42</f>
        <v>盒</v>
      </c>
      <c r="E42" s="40">
        <f>基本设置!E42</f>
        <v>0</v>
      </c>
      <c r="F42" s="40">
        <f>基本设置!F42</f>
        <v>30</v>
      </c>
      <c r="G42" s="40" t="str">
        <f>基本设置!G42</f>
        <v>零星采购</v>
      </c>
      <c r="H42" s="5"/>
      <c r="I42" s="5">
        <f>F42*H42</f>
        <v>0</v>
      </c>
      <c r="J42" s="5" t="str">
        <f>IFERROR(VLOOKUP(B42,入库汇总!A:C,3,0),"0")</f>
        <v>0</v>
      </c>
      <c r="K42" s="5">
        <f>F42*J42</f>
        <v>0</v>
      </c>
      <c r="L42" s="5" t="str">
        <f>IFERROR(VLOOKUP(B42,出库汇总!A:C,3,0),"0")</f>
        <v>0</v>
      </c>
      <c r="M42" s="42">
        <f>L42*F42</f>
        <v>0</v>
      </c>
      <c r="N42" s="42">
        <f>IFERROR(SUM(H42+J42)-L42,"0")</f>
        <v>0</v>
      </c>
      <c r="O42" s="5"/>
      <c r="P42" s="5"/>
      <c r="Q42" s="5"/>
      <c r="R42" s="5"/>
      <c r="S42" s="5"/>
    </row>
    <row r="43" spans="1:19">
      <c r="A43" s="19">
        <f>ROW()-1</f>
        <v>42</v>
      </c>
      <c r="B43" s="40" t="str">
        <f>基本设置!B43</f>
        <v>FL-59</v>
      </c>
      <c r="C43" s="40" t="str">
        <f>基本设置!C43</f>
        <v>黄油</v>
      </c>
      <c r="D43" s="40" t="str">
        <f>基本设置!D42</f>
        <v>盒</v>
      </c>
      <c r="E43" s="40">
        <f>基本设置!E43</f>
        <v>0</v>
      </c>
      <c r="F43" s="40">
        <f>基本设置!F43</f>
        <v>25</v>
      </c>
      <c r="G43" s="40" t="str">
        <f>基本设置!G43</f>
        <v>零星采购</v>
      </c>
      <c r="H43" s="5"/>
      <c r="I43" s="5">
        <f>F43*H43</f>
        <v>0</v>
      </c>
      <c r="J43" s="5" t="str">
        <f>IFERROR(VLOOKUP(B43,入库汇总!A:C,3,0),"0")</f>
        <v>0</v>
      </c>
      <c r="K43" s="5">
        <f>F43*J43</f>
        <v>0</v>
      </c>
      <c r="L43" s="5" t="str">
        <f>IFERROR(VLOOKUP(B43,出库汇总!A:C,3,0),"0")</f>
        <v>0</v>
      </c>
      <c r="M43" s="42">
        <f>L43*F43</f>
        <v>0</v>
      </c>
      <c r="N43" s="42">
        <f>IFERROR(SUM(H43+J43)-L43,"0")</f>
        <v>0</v>
      </c>
      <c r="O43" s="5"/>
      <c r="P43" s="5"/>
      <c r="Q43" s="5"/>
      <c r="R43" s="5"/>
      <c r="S43" s="5"/>
    </row>
    <row r="44" spans="1:19">
      <c r="A44" s="19">
        <f>ROW()-1</f>
        <v>43</v>
      </c>
      <c r="B44" s="40" t="str">
        <f>基本设置!B44</f>
        <v>FL-61</v>
      </c>
      <c r="C44" s="40" t="str">
        <f>基本设置!C44</f>
        <v>正泰交流接触器</v>
      </c>
      <c r="D44" s="40" t="str">
        <f>基本设置!D44</f>
        <v>个</v>
      </c>
      <c r="E44" s="40">
        <f>基本设置!E44</f>
        <v>0</v>
      </c>
      <c r="F44" s="40">
        <f>基本设置!F44</f>
        <v>249</v>
      </c>
      <c r="G44" s="40" t="str">
        <f>基本设置!G44</f>
        <v>零星采购</v>
      </c>
      <c r="H44" s="5"/>
      <c r="I44" s="5">
        <f>F44*H44</f>
        <v>0</v>
      </c>
      <c r="J44" s="5" t="str">
        <f>IFERROR(VLOOKUP(B44,入库汇总!A:C,3,0),"0")</f>
        <v>0</v>
      </c>
      <c r="K44" s="5">
        <f t="shared" ref="K44:K55" si="6">F44*J44</f>
        <v>0</v>
      </c>
      <c r="L44" s="5" t="str">
        <f>IFERROR(VLOOKUP(B44,出库汇总!A:C,3,0),"0")</f>
        <v>0</v>
      </c>
      <c r="M44" s="42">
        <f t="shared" ref="M44:M55" si="7">L44*F44</f>
        <v>0</v>
      </c>
      <c r="N44" s="42">
        <f>IFERROR(SUM(H44+J44)-L44,"0")</f>
        <v>0</v>
      </c>
      <c r="O44" s="5"/>
      <c r="P44" s="5"/>
      <c r="Q44" s="5"/>
      <c r="R44" s="5"/>
      <c r="S44" s="5"/>
    </row>
    <row r="45" spans="1:19">
      <c r="A45" s="19">
        <f>ROW()-1</f>
        <v>44</v>
      </c>
      <c r="B45" s="40" t="str">
        <f>基本设置!B45</f>
        <v>FL-62</v>
      </c>
      <c r="C45" s="40" t="str">
        <f>基本设置!C45</f>
        <v>梅花包胶塑钢锁</v>
      </c>
      <c r="D45" s="40" t="str">
        <f>基本设置!D45</f>
        <v>个</v>
      </c>
      <c r="E45" s="40">
        <f>基本设置!E45</f>
        <v>0</v>
      </c>
      <c r="F45" s="40">
        <f>基本设置!F45</f>
        <v>6</v>
      </c>
      <c r="G45" s="40" t="str">
        <f>基本设置!G45</f>
        <v>零星采购</v>
      </c>
      <c r="H45" s="5"/>
      <c r="I45" s="5">
        <f>F45*H45</f>
        <v>0</v>
      </c>
      <c r="J45" s="5" t="str">
        <f>IFERROR(VLOOKUP(B45,入库汇总!A:C,3,0),"0")</f>
        <v>0</v>
      </c>
      <c r="K45" s="5">
        <f t="shared" si="6"/>
        <v>0</v>
      </c>
      <c r="L45" s="5" t="str">
        <f>IFERROR(VLOOKUP(B45,出库汇总!A:C,3,0),"0")</f>
        <v>0</v>
      </c>
      <c r="M45" s="42">
        <f t="shared" si="7"/>
        <v>0</v>
      </c>
      <c r="N45" s="42">
        <f>IFERROR(SUM(H45+J45)-L45,"0")</f>
        <v>0</v>
      </c>
      <c r="O45" s="5"/>
      <c r="P45" s="5"/>
      <c r="Q45" s="5"/>
      <c r="R45" s="5"/>
      <c r="S45" s="5"/>
    </row>
    <row r="46" spans="1:19">
      <c r="A46" s="19">
        <f>ROW()-1</f>
        <v>45</v>
      </c>
      <c r="B46" s="40" t="str">
        <f>基本设置!B46</f>
        <v>FL-63</v>
      </c>
      <c r="C46" s="40" t="str">
        <f>基本设置!C46</f>
        <v>锁扣</v>
      </c>
      <c r="D46" s="40" t="str">
        <f>基本设置!D46</f>
        <v>个</v>
      </c>
      <c r="E46" s="40">
        <f>基本设置!E46</f>
        <v>0</v>
      </c>
      <c r="F46" s="40">
        <f>基本设置!F46</f>
        <v>2</v>
      </c>
      <c r="G46" s="40" t="str">
        <f>基本设置!G46</f>
        <v>零星采购</v>
      </c>
      <c r="H46" s="5"/>
      <c r="I46" s="5">
        <f>F46*H46</f>
        <v>0</v>
      </c>
      <c r="J46" s="5" t="str">
        <f>IFERROR(VLOOKUP(B46,入库汇总!A:C,3,0),"0")</f>
        <v>0</v>
      </c>
      <c r="K46" s="5">
        <f t="shared" si="6"/>
        <v>0</v>
      </c>
      <c r="L46" s="5" t="str">
        <f>IFERROR(VLOOKUP(B46,出库汇总!A:C,3,0),"0")</f>
        <v>0</v>
      </c>
      <c r="M46" s="42">
        <f t="shared" si="7"/>
        <v>0</v>
      </c>
      <c r="N46" s="42">
        <f>IFERROR(SUM(H46+J46)-L46,"0")</f>
        <v>0</v>
      </c>
      <c r="O46" s="5"/>
      <c r="P46" s="5"/>
      <c r="Q46" s="5"/>
      <c r="R46" s="5"/>
      <c r="S46" s="5"/>
    </row>
    <row r="47" ht="19.5" customHeight="1" spans="1:19">
      <c r="A47" s="19">
        <f t="shared" ref="A47:A55" si="8">ROW()-1</f>
        <v>46</v>
      </c>
      <c r="B47" s="40" t="str">
        <f>基本设置!B47</f>
        <v>FL-64</v>
      </c>
      <c r="C47" s="40" t="str">
        <f>基本设置!C47</f>
        <v>焊合页</v>
      </c>
      <c r="D47" s="40" t="str">
        <f>基本设置!D47</f>
        <v>个</v>
      </c>
      <c r="E47" s="40">
        <f>基本设置!E47</f>
        <v>0</v>
      </c>
      <c r="F47" s="40">
        <f>基本设置!F47</f>
        <v>1</v>
      </c>
      <c r="G47" s="40" t="str">
        <f>基本设置!G47</f>
        <v>零星采购</v>
      </c>
      <c r="H47" s="5"/>
      <c r="I47" s="5">
        <f t="shared" ref="I47:I55" si="9">F47*H47</f>
        <v>0</v>
      </c>
      <c r="J47" s="5" t="str">
        <f>IFERROR(VLOOKUP(B47,入库汇总!A:C,3,0),"0")</f>
        <v>0</v>
      </c>
      <c r="K47" s="5">
        <f t="shared" si="6"/>
        <v>0</v>
      </c>
      <c r="L47" s="5" t="str">
        <f>IFERROR(VLOOKUP(B47,出库汇总!A:C,3,0),"0")</f>
        <v>0</v>
      </c>
      <c r="M47" s="42">
        <f t="shared" si="7"/>
        <v>0</v>
      </c>
      <c r="N47" s="42">
        <f>IFERROR(SUM(H47+J47)-L47,"0")</f>
        <v>0</v>
      </c>
      <c r="O47" s="5"/>
      <c r="P47" s="5"/>
      <c r="Q47" s="5"/>
      <c r="R47" s="5"/>
      <c r="S47" s="5"/>
    </row>
    <row r="48" ht="19.5" customHeight="1" spans="1:19">
      <c r="A48" s="19">
        <f t="shared" si="8"/>
        <v>47</v>
      </c>
      <c r="B48" s="40" t="str">
        <f>基本设置!B48</f>
        <v>FL-65</v>
      </c>
      <c r="C48" s="40" t="str">
        <f>基本设置!C48</f>
        <v>可磨片</v>
      </c>
      <c r="D48" s="40" t="str">
        <f>基本设置!D48</f>
        <v>个</v>
      </c>
      <c r="E48" s="40">
        <f>基本设置!E48</f>
        <v>0</v>
      </c>
      <c r="F48" s="40">
        <f>基本设置!F48</f>
        <v>10</v>
      </c>
      <c r="G48" s="40" t="str">
        <f>基本设置!G48</f>
        <v>零星采购</v>
      </c>
      <c r="H48" s="5"/>
      <c r="I48" s="5">
        <f t="shared" si="9"/>
        <v>0</v>
      </c>
      <c r="J48" s="5" t="str">
        <f>IFERROR(VLOOKUP(B48,入库汇总!A:C,3,0),"0")</f>
        <v>0</v>
      </c>
      <c r="K48" s="5">
        <f t="shared" si="6"/>
        <v>0</v>
      </c>
      <c r="L48" s="5" t="str">
        <f>IFERROR(VLOOKUP(B48,出库汇总!A:C,3,0),"0")</f>
        <v>0</v>
      </c>
      <c r="M48" s="42">
        <f t="shared" si="7"/>
        <v>0</v>
      </c>
      <c r="N48" s="42">
        <f>IFERROR(SUM(H48+J48)-L48,"0")</f>
        <v>0</v>
      </c>
      <c r="O48" s="5"/>
      <c r="P48" s="5"/>
      <c r="Q48" s="5"/>
      <c r="R48" s="5"/>
      <c r="S48" s="5"/>
    </row>
    <row r="49" ht="19.5" customHeight="1" spans="1:19">
      <c r="A49" s="19">
        <f t="shared" si="8"/>
        <v>48</v>
      </c>
      <c r="B49" s="40" t="str">
        <f>基本设置!B49</f>
        <v>FL-66</v>
      </c>
      <c r="C49" s="40" t="str">
        <f>基本设置!C49</f>
        <v>标准件螺丝</v>
      </c>
      <c r="D49" s="40" t="str">
        <f>基本设置!D49</f>
        <v>斤</v>
      </c>
      <c r="E49" s="40">
        <f>基本设置!E49</f>
        <v>0</v>
      </c>
      <c r="F49" s="40">
        <f>基本设置!F49</f>
        <v>8</v>
      </c>
      <c r="G49" s="40" t="str">
        <f>基本设置!G49</f>
        <v>零星采购</v>
      </c>
      <c r="H49" s="5"/>
      <c r="I49" s="5">
        <f t="shared" si="9"/>
        <v>0</v>
      </c>
      <c r="J49" s="5" t="str">
        <f>IFERROR(VLOOKUP(B49,入库汇总!A:C,3,0),"0")</f>
        <v>0</v>
      </c>
      <c r="K49" s="5">
        <f t="shared" si="6"/>
        <v>0</v>
      </c>
      <c r="L49" s="5" t="str">
        <f>IFERROR(VLOOKUP(B49,出库汇总!A:C,3,0),"0")</f>
        <v>0</v>
      </c>
      <c r="M49" s="42">
        <f t="shared" si="7"/>
        <v>0</v>
      </c>
      <c r="N49" s="42">
        <f>IFERROR(SUM(H49+J49)-L49,"0")</f>
        <v>0</v>
      </c>
      <c r="O49" s="5"/>
      <c r="P49" s="5"/>
      <c r="Q49" s="5"/>
      <c r="R49" s="5"/>
      <c r="S49" s="5"/>
    </row>
    <row r="50" ht="19.5" customHeight="1" spans="1:19">
      <c r="A50" s="19">
        <f t="shared" si="8"/>
        <v>49</v>
      </c>
      <c r="B50" s="40" t="str">
        <f>基本设置!B50</f>
        <v>FL-67</v>
      </c>
      <c r="C50" s="40" t="str">
        <f>基本设置!C50</f>
        <v>方柄螺丝批6*125一字</v>
      </c>
      <c r="D50" s="40" t="str">
        <f>基本设置!D50</f>
        <v>把</v>
      </c>
      <c r="E50" s="40">
        <f>基本设置!E50</f>
        <v>0</v>
      </c>
      <c r="F50" s="40">
        <f>基本设置!F50</f>
        <v>4.7</v>
      </c>
      <c r="G50" s="40" t="str">
        <f>基本设置!G50</f>
        <v>零星采购</v>
      </c>
      <c r="H50" s="5"/>
      <c r="I50" s="5">
        <f t="shared" si="9"/>
        <v>0</v>
      </c>
      <c r="J50" s="5" t="str">
        <f>IFERROR(VLOOKUP(B50,入库汇总!A:C,3,0),"0")</f>
        <v>0</v>
      </c>
      <c r="K50" s="5">
        <f t="shared" si="6"/>
        <v>0</v>
      </c>
      <c r="L50" s="5" t="str">
        <f>IFERROR(VLOOKUP(B50,出库汇总!A:C,3,0),"0")</f>
        <v>0</v>
      </c>
      <c r="M50" s="42">
        <f t="shared" si="7"/>
        <v>0</v>
      </c>
      <c r="N50" s="42">
        <f>IFERROR(SUM(H50+J50)-L50,"0")</f>
        <v>0</v>
      </c>
      <c r="O50" s="5"/>
      <c r="P50" s="5"/>
      <c r="Q50" s="5"/>
      <c r="R50" s="5"/>
      <c r="S50" s="5"/>
    </row>
    <row r="51" ht="19.5" customHeight="1" spans="1:19">
      <c r="A51" s="19">
        <f t="shared" si="8"/>
        <v>50</v>
      </c>
      <c r="B51" s="40" t="str">
        <f>基本设置!B51</f>
        <v>FL-68</v>
      </c>
      <c r="C51" s="40" t="str">
        <f>基本设置!C51</f>
        <v>方柄螺丝批6*126十字</v>
      </c>
      <c r="D51" s="40" t="str">
        <f>基本设置!D51</f>
        <v>把</v>
      </c>
      <c r="E51" s="40">
        <f>基本设置!E51</f>
        <v>0</v>
      </c>
      <c r="F51" s="40">
        <f>基本设置!F51</f>
        <v>4.7</v>
      </c>
      <c r="G51" s="40" t="str">
        <f>基本设置!G51</f>
        <v>零星采购</v>
      </c>
      <c r="H51" s="5"/>
      <c r="I51" s="5">
        <f t="shared" si="9"/>
        <v>0</v>
      </c>
      <c r="J51" s="5" t="str">
        <f>IFERROR(VLOOKUP(B51,入库汇总!A:C,3,0),"0")</f>
        <v>0</v>
      </c>
      <c r="K51" s="5">
        <f t="shared" si="6"/>
        <v>0</v>
      </c>
      <c r="L51" s="5" t="str">
        <f>IFERROR(VLOOKUP(B51,出库汇总!A:C,3,0),"0")</f>
        <v>0</v>
      </c>
      <c r="M51" s="42">
        <f t="shared" si="7"/>
        <v>0</v>
      </c>
      <c r="N51" s="42">
        <f>IFERROR(SUM(H51+J51)-L51,"0")</f>
        <v>0</v>
      </c>
      <c r="O51" s="5"/>
      <c r="P51" s="5"/>
      <c r="Q51" s="5"/>
      <c r="R51" s="5"/>
      <c r="S51" s="5"/>
    </row>
    <row r="52" ht="19.5" customHeight="1" spans="1:19">
      <c r="A52" s="19">
        <f t="shared" si="8"/>
        <v>51</v>
      </c>
      <c r="B52" s="40" t="str">
        <f>基本设置!B52</f>
        <v>FL-69</v>
      </c>
      <c r="C52" s="40" t="str">
        <f>基本设置!C52</f>
        <v>BS426098</v>
      </c>
      <c r="D52" s="40" t="str">
        <f>基本设置!D52</f>
        <v>个</v>
      </c>
      <c r="E52" s="40">
        <f>基本设置!E52</f>
        <v>0</v>
      </c>
      <c r="F52" s="40">
        <f>基本设置!F52</f>
        <v>67.6</v>
      </c>
      <c r="G52" s="40" t="str">
        <f>基本设置!G52</f>
        <v>零星采购</v>
      </c>
      <c r="H52" s="5"/>
      <c r="I52" s="5">
        <f t="shared" si="9"/>
        <v>0</v>
      </c>
      <c r="J52" s="5" t="str">
        <f>IFERROR(VLOOKUP(B52,入库汇总!A:C,3,0),"0")</f>
        <v>0</v>
      </c>
      <c r="K52" s="5">
        <f t="shared" si="6"/>
        <v>0</v>
      </c>
      <c r="L52" s="5" t="str">
        <f>IFERROR(VLOOKUP(B52,出库汇总!A:C,3,0),"0")</f>
        <v>0</v>
      </c>
      <c r="M52" s="42">
        <f t="shared" si="7"/>
        <v>0</v>
      </c>
      <c r="N52" s="42">
        <f>IFERROR(SUM(H52+J52)-L52,"0")</f>
        <v>0</v>
      </c>
      <c r="O52" s="5"/>
      <c r="P52" s="5"/>
      <c r="Q52" s="5"/>
      <c r="R52" s="5"/>
      <c r="S52" s="5"/>
    </row>
    <row r="53" ht="19.5" customHeight="1" spans="1:19">
      <c r="A53" s="19">
        <f t="shared" si="8"/>
        <v>52</v>
      </c>
      <c r="B53" s="40" t="str">
        <f>基本设置!B53</f>
        <v>FL-70</v>
      </c>
      <c r="C53" s="40" t="str">
        <f>基本设置!C53</f>
        <v>节流阀8-02</v>
      </c>
      <c r="D53" s="40" t="str">
        <f>基本设置!D53</f>
        <v>个</v>
      </c>
      <c r="E53" s="40">
        <f>基本设置!E53</f>
        <v>0</v>
      </c>
      <c r="F53" s="40">
        <f>基本设置!F53</f>
        <v>6</v>
      </c>
      <c r="G53" s="40" t="str">
        <f>基本设置!G53</f>
        <v>零星采购</v>
      </c>
      <c r="H53" s="5"/>
      <c r="I53" s="5">
        <f t="shared" si="9"/>
        <v>0</v>
      </c>
      <c r="J53" s="5" t="str">
        <f>IFERROR(VLOOKUP(B53,入库汇总!A:C,3,0),"0")</f>
        <v>0</v>
      </c>
      <c r="K53" s="5">
        <f t="shared" si="6"/>
        <v>0</v>
      </c>
      <c r="L53" s="5" t="str">
        <f>IFERROR(VLOOKUP(B53,出库汇总!A:C,3,0),"0")</f>
        <v>0</v>
      </c>
      <c r="M53" s="42">
        <f t="shared" si="7"/>
        <v>0</v>
      </c>
      <c r="N53" s="42">
        <f>IFERROR(SUM(H53+J53)-L53,"0")</f>
        <v>0</v>
      </c>
      <c r="O53" s="5"/>
      <c r="P53" s="5"/>
      <c r="Q53" s="5"/>
      <c r="R53" s="5"/>
      <c r="S53" s="5"/>
    </row>
    <row r="54" ht="19.5" customHeight="1" spans="1:19">
      <c r="A54" s="19">
        <f t="shared" si="8"/>
        <v>53</v>
      </c>
      <c r="B54" s="40" t="str">
        <f>基本设置!B54</f>
        <v>FL-71</v>
      </c>
      <c r="C54" s="40" t="str">
        <f>基本设置!C54</f>
        <v>梅花六角扳手</v>
      </c>
      <c r="D54" s="40" t="str">
        <f>基本设置!D54</f>
        <v>把</v>
      </c>
      <c r="E54" s="40">
        <f>基本设置!E54</f>
        <v>0</v>
      </c>
      <c r="F54" s="40">
        <f>基本设置!F54</f>
        <v>30</v>
      </c>
      <c r="G54" s="40" t="str">
        <f>基本设置!G54</f>
        <v>零星采购</v>
      </c>
      <c r="H54" s="5"/>
      <c r="I54" s="5">
        <f t="shared" si="9"/>
        <v>0</v>
      </c>
      <c r="J54" s="5" t="str">
        <f>IFERROR(VLOOKUP(B54,入库汇总!A:C,3,0),"0")</f>
        <v>0</v>
      </c>
      <c r="K54" s="5">
        <f t="shared" si="6"/>
        <v>0</v>
      </c>
      <c r="L54" s="5" t="str">
        <f>IFERROR(VLOOKUP(B54,出库汇总!A:C,3,0),"0")</f>
        <v>0</v>
      </c>
      <c r="M54" s="42">
        <f t="shared" si="7"/>
        <v>0</v>
      </c>
      <c r="N54" s="42">
        <f>IFERROR(SUM(H54+J54)-L54,"0")</f>
        <v>0</v>
      </c>
      <c r="O54" s="5"/>
      <c r="P54" s="5"/>
      <c r="Q54" s="5"/>
      <c r="R54" s="5"/>
      <c r="S54" s="5"/>
    </row>
    <row r="55" ht="19.5" customHeight="1" spans="1:19">
      <c r="A55" s="19">
        <f t="shared" si="8"/>
        <v>54</v>
      </c>
      <c r="B55" s="40" t="str">
        <f>基本设置!B55</f>
        <v>FL-72</v>
      </c>
      <c r="C55" s="40" t="str">
        <f>基本设置!C55</f>
        <v>方柄螺丝批</v>
      </c>
      <c r="D55" s="40" t="str">
        <f>基本设置!D55</f>
        <v>个</v>
      </c>
      <c r="E55" s="40">
        <f>基本设置!E55</f>
        <v>0</v>
      </c>
      <c r="F55" s="40">
        <f>基本设置!F55</f>
        <v>5</v>
      </c>
      <c r="G55" s="40" t="str">
        <f>基本设置!G55</f>
        <v>零星采购</v>
      </c>
      <c r="H55" s="5"/>
      <c r="I55" s="5">
        <f t="shared" si="9"/>
        <v>0</v>
      </c>
      <c r="J55" s="5" t="str">
        <f>IFERROR(VLOOKUP(B55,入库汇总!A:C,3,0),"0")</f>
        <v>0</v>
      </c>
      <c r="K55" s="5">
        <f t="shared" si="6"/>
        <v>0</v>
      </c>
      <c r="L55" s="5" t="str">
        <f>IFERROR(VLOOKUP(B55,出库汇总!A:C,3,0),"0")</f>
        <v>0</v>
      </c>
      <c r="M55" s="42">
        <f t="shared" si="7"/>
        <v>0</v>
      </c>
      <c r="N55" s="42">
        <f>IFERROR(SUM(H55+J55)-L55,"0")</f>
        <v>0</v>
      </c>
      <c r="O55" s="5"/>
      <c r="P55" s="5"/>
      <c r="Q55" s="5"/>
      <c r="R55" s="5"/>
      <c r="S55" s="5"/>
    </row>
    <row r="56" ht="19.5" customHeight="1" spans="1:19">
      <c r="A56" s="19">
        <f>ROW()-1</f>
        <v>55</v>
      </c>
      <c r="B56" s="40" t="str">
        <f>基本设置!B56</f>
        <v>FL-77</v>
      </c>
      <c r="C56" s="40" t="str">
        <f>基本设置!C56</f>
        <v>碳带</v>
      </c>
      <c r="D56" s="40" t="str">
        <f>基本设置!D56</f>
        <v>卷</v>
      </c>
      <c r="E56" s="40">
        <f>基本设置!E56</f>
        <v>0</v>
      </c>
      <c r="F56" s="40">
        <f>基本设置!F56</f>
        <v>20</v>
      </c>
      <c r="G56" s="40" t="str">
        <f>基本设置!G56</f>
        <v>零星采购</v>
      </c>
      <c r="H56" s="5"/>
      <c r="I56" s="5">
        <f>F56*H56</f>
        <v>0</v>
      </c>
      <c r="J56" s="5" t="str">
        <f>IFERROR(VLOOKUP(B56,入库汇总!A:C,3,0),"0")</f>
        <v>0</v>
      </c>
      <c r="K56" s="5">
        <f>F56*J56</f>
        <v>0</v>
      </c>
      <c r="L56" s="5" t="str">
        <f>IFERROR(VLOOKUP(B56,出库汇总!A:C,3,0),"0")</f>
        <v>0</v>
      </c>
      <c r="M56" s="42">
        <f>L56*F56</f>
        <v>0</v>
      </c>
      <c r="N56" s="42">
        <f t="shared" ref="N56:N62" si="10">IFERROR(SUM(H56+J56)-L56,"0")</f>
        <v>0</v>
      </c>
      <c r="O56" s="5"/>
      <c r="P56" s="5"/>
      <c r="Q56" s="5"/>
      <c r="R56" s="5"/>
      <c r="S56" s="5"/>
    </row>
    <row r="57" ht="19.5" customHeight="1" spans="1:19">
      <c r="A57" s="19">
        <f>ROW()-1</f>
        <v>56</v>
      </c>
      <c r="B57" s="40" t="str">
        <f>基本设置!B57</f>
        <v>FL-78</v>
      </c>
      <c r="C57" s="40" t="str">
        <f>基本设置!C57</f>
        <v>标签打印纸</v>
      </c>
      <c r="D57" s="40" t="str">
        <f>基本设置!D57</f>
        <v>卷</v>
      </c>
      <c r="E57" s="40">
        <f>基本设置!E57</f>
        <v>0</v>
      </c>
      <c r="F57" s="40">
        <f>基本设置!F57</f>
        <v>16</v>
      </c>
      <c r="G57" s="40" t="str">
        <f>基本设置!G57</f>
        <v>零星采购</v>
      </c>
      <c r="H57" s="5"/>
      <c r="I57" s="5">
        <f>F57*H57</f>
        <v>0</v>
      </c>
      <c r="J57" s="5" t="str">
        <f>IFERROR(VLOOKUP(B57,入库汇总!A:C,3,0),"0")</f>
        <v>0</v>
      </c>
      <c r="K57" s="5">
        <f>F57*J57</f>
        <v>0</v>
      </c>
      <c r="L57" s="5" t="str">
        <f>IFERROR(VLOOKUP(B57,出库汇总!A:C,3,0),"0")</f>
        <v>0</v>
      </c>
      <c r="M57" s="42">
        <f>L57*F57</f>
        <v>0</v>
      </c>
      <c r="N57" s="42">
        <f t="shared" si="10"/>
        <v>0</v>
      </c>
      <c r="O57" s="5"/>
      <c r="P57" s="5"/>
      <c r="Q57" s="5"/>
      <c r="R57" s="5"/>
      <c r="S57" s="5"/>
    </row>
    <row r="58" ht="19.5" customHeight="1" spans="1:19">
      <c r="A58" s="19">
        <f>ROW()-1</f>
        <v>57</v>
      </c>
      <c r="B58" s="40" t="str">
        <f>基本设置!B58</f>
        <v>FL-79</v>
      </c>
      <c r="C58" s="40" t="str">
        <f>基本设置!C58</f>
        <v>百丽珠</v>
      </c>
      <c r="D58" s="40" t="str">
        <f>基本设置!D58</f>
        <v>瓶</v>
      </c>
      <c r="E58" s="40">
        <f>基本设置!E58</f>
        <v>0</v>
      </c>
      <c r="F58" s="40">
        <f>基本设置!F58</f>
        <v>11</v>
      </c>
      <c r="G58" s="40" t="str">
        <f>基本设置!G58</f>
        <v>零星采购</v>
      </c>
      <c r="H58" s="5"/>
      <c r="I58" s="5">
        <f>F58*H58</f>
        <v>0</v>
      </c>
      <c r="J58" s="5">
        <f>IFERROR(VLOOKUP(B58,入库汇总!A:C,3,0),"0")</f>
        <v>6</v>
      </c>
      <c r="K58" s="5">
        <f>F58*J58</f>
        <v>66</v>
      </c>
      <c r="L58" s="5" t="str">
        <f>IFERROR(VLOOKUP(B58,出库汇总!A:C,3,0),"0")</f>
        <v>0</v>
      </c>
      <c r="M58" s="42">
        <f>L58*F58</f>
        <v>0</v>
      </c>
      <c r="N58" s="42">
        <f t="shared" si="10"/>
        <v>6</v>
      </c>
      <c r="O58" s="5"/>
      <c r="P58" s="5"/>
      <c r="Q58" s="5"/>
      <c r="R58" s="5"/>
      <c r="S58" s="5"/>
    </row>
    <row r="59" spans="1:19">
      <c r="A59" s="19">
        <f>ROW()-1</f>
        <v>58</v>
      </c>
      <c r="B59" s="40" t="str">
        <f>基本设置!B59</f>
        <v>FL-80</v>
      </c>
      <c r="C59" s="40" t="str">
        <f>基本设置!C59</f>
        <v>泡沫清洗剂</v>
      </c>
      <c r="D59" s="40" t="str">
        <f>基本设置!D59</f>
        <v>瓶</v>
      </c>
      <c r="E59" s="40">
        <f>基本设置!E59</f>
        <v>0</v>
      </c>
      <c r="F59" s="40">
        <f>基本设置!F59</f>
        <v>8</v>
      </c>
      <c r="G59" s="40" t="str">
        <f>基本设置!G59</f>
        <v>零星采购</v>
      </c>
      <c r="H59" s="5"/>
      <c r="I59" s="5">
        <f>F59*H59</f>
        <v>0</v>
      </c>
      <c r="J59" s="5">
        <f>IFERROR(VLOOKUP(B59,入库汇总!A:C,3,0),"0")</f>
        <v>12</v>
      </c>
      <c r="K59" s="5">
        <f>F59*J59</f>
        <v>96</v>
      </c>
      <c r="L59" s="5" t="str">
        <f>IFERROR(VLOOKUP(B59,出库汇总!A:C,3,0),"0")</f>
        <v>0</v>
      </c>
      <c r="M59" s="42">
        <f>L59*F59</f>
        <v>0</v>
      </c>
      <c r="N59" s="42">
        <f t="shared" si="10"/>
        <v>12</v>
      </c>
      <c r="O59" s="5"/>
      <c r="P59" s="5"/>
      <c r="Q59" s="5"/>
      <c r="R59" s="5"/>
      <c r="S59" s="5"/>
    </row>
    <row r="60" spans="1:19">
      <c r="A60" s="19">
        <f>ROW()-1</f>
        <v>59</v>
      </c>
      <c r="B60" s="40" t="str">
        <f>基本设置!B60</f>
        <v>FL-81</v>
      </c>
      <c r="C60" s="40" t="str">
        <f>基本设置!C60</f>
        <v>防火帘</v>
      </c>
      <c r="D60" s="40" t="str">
        <f>基本设置!D60</f>
        <v>张</v>
      </c>
      <c r="E60" s="40">
        <f>基本设置!E60</f>
        <v>0</v>
      </c>
      <c r="F60" s="40">
        <f>基本设置!F60</f>
        <v>34</v>
      </c>
      <c r="G60" s="40" t="str">
        <f>基本设置!G60</f>
        <v>零星采购</v>
      </c>
      <c r="H60" s="5"/>
      <c r="I60" s="5">
        <f>F60*H60</f>
        <v>0</v>
      </c>
      <c r="J60" s="5" t="str">
        <f>IFERROR(VLOOKUP(B60,入库汇总!A:C,3,0),"0")</f>
        <v>0</v>
      </c>
      <c r="K60" s="5">
        <f>F60*J60</f>
        <v>0</v>
      </c>
      <c r="L60" s="5" t="str">
        <f>IFERROR(VLOOKUP(B60,出库汇总!A:C,3,0),"0")</f>
        <v>0</v>
      </c>
      <c r="M60" s="42">
        <f>L60*F60</f>
        <v>0</v>
      </c>
      <c r="N60" s="42">
        <f t="shared" si="10"/>
        <v>0</v>
      </c>
      <c r="O60" s="5"/>
      <c r="P60" s="5"/>
      <c r="Q60" s="5"/>
      <c r="R60" s="5"/>
      <c r="S60" s="5"/>
    </row>
    <row r="61" spans="1:19">
      <c r="A61" s="19">
        <f>ROW()-1</f>
        <v>60</v>
      </c>
      <c r="B61" s="40" t="str">
        <f>基本设置!B61</f>
        <v>FL-82</v>
      </c>
      <c r="C61" s="40" t="str">
        <f>基本设置!C61</f>
        <v>拉伸膜（125*100）</v>
      </c>
      <c r="D61" s="40" t="str">
        <f>基本设置!D61</f>
        <v>卷</v>
      </c>
      <c r="E61" s="40">
        <f>基本设置!E61</f>
        <v>0</v>
      </c>
      <c r="F61" s="40">
        <f>基本设置!F61</f>
        <v>0</v>
      </c>
      <c r="G61" s="40" t="str">
        <f>基本设置!G61</f>
        <v>胜达</v>
      </c>
      <c r="H61" s="5"/>
      <c r="I61" s="5">
        <f>F61*H61</f>
        <v>0</v>
      </c>
      <c r="J61" s="5" t="str">
        <f>IFERROR(VLOOKUP(B61,入库汇总!A:C,3,0),"0")</f>
        <v>0</v>
      </c>
      <c r="K61" s="5">
        <f>F61*J61</f>
        <v>0</v>
      </c>
      <c r="L61" s="5" t="str">
        <f>IFERROR(VLOOKUP(B61,出库汇总!A:C,3,0),"0")</f>
        <v>0</v>
      </c>
      <c r="M61" s="42">
        <f>L61*F61</f>
        <v>0</v>
      </c>
      <c r="N61" s="42">
        <f t="shared" si="10"/>
        <v>0</v>
      </c>
      <c r="O61" s="5"/>
      <c r="P61" s="5"/>
      <c r="Q61" s="5"/>
      <c r="R61" s="5"/>
      <c r="S61" s="5"/>
    </row>
    <row r="62" spans="1:19">
      <c r="A62" s="19">
        <f>ROW()-1</f>
        <v>61</v>
      </c>
      <c r="B62" s="40" t="str">
        <f>基本设置!B62</f>
        <v>FL-83</v>
      </c>
      <c r="C62" s="40" t="str">
        <f>基本设置!C62</f>
        <v>拉伸膜（80*100）</v>
      </c>
      <c r="D62" s="40" t="str">
        <f>基本设置!D62</f>
        <v>卷</v>
      </c>
      <c r="E62" s="40">
        <f>基本设置!E62</f>
        <v>0</v>
      </c>
      <c r="F62" s="40">
        <f>基本设置!F62</f>
        <v>0</v>
      </c>
      <c r="G62" s="40" t="str">
        <f>基本设置!G62</f>
        <v>胜达</v>
      </c>
      <c r="H62" s="5"/>
      <c r="I62" s="5">
        <f>F62*H62</f>
        <v>0</v>
      </c>
      <c r="J62" s="5" t="str">
        <f>IFERROR(VLOOKUP(B62,入库汇总!A:C,3,0),"0")</f>
        <v>0</v>
      </c>
      <c r="K62" s="5">
        <f>F62*J62</f>
        <v>0</v>
      </c>
      <c r="L62" s="5" t="str">
        <f>IFERROR(VLOOKUP(B62,出库汇总!A:C,3,0),"0")</f>
        <v>0</v>
      </c>
      <c r="M62" s="42">
        <f>L62*F62</f>
        <v>0</v>
      </c>
      <c r="N62" s="42">
        <f t="shared" si="10"/>
        <v>0</v>
      </c>
      <c r="O62" s="5"/>
      <c r="P62" s="5"/>
      <c r="Q62" s="5"/>
      <c r="R62" s="5"/>
      <c r="S62" s="5"/>
    </row>
    <row r="63" spans="1:19">
      <c r="A63" s="19">
        <f>ROW()-1</f>
        <v>62</v>
      </c>
      <c r="B63" s="40" t="str">
        <f>基本设置!B63</f>
        <v>FL-87</v>
      </c>
      <c r="C63" s="40" t="str">
        <f>基本设置!C63</f>
        <v>防风打火机大</v>
      </c>
      <c r="D63" s="40" t="str">
        <f>基本设置!D63</f>
        <v>个</v>
      </c>
      <c r="E63" s="40">
        <f>基本设置!E63</f>
        <v>0</v>
      </c>
      <c r="F63" s="40">
        <f>基本设置!F63</f>
        <v>0</v>
      </c>
      <c r="G63" s="40" t="str">
        <f>基本设置!G63</f>
        <v>零星采购</v>
      </c>
      <c r="H63" s="5"/>
      <c r="I63" s="5">
        <f>F63*H63</f>
        <v>0</v>
      </c>
      <c r="J63" s="5">
        <f>IFERROR(VLOOKUP(B63,入库汇总!A:C,3,0),"0")</f>
        <v>6</v>
      </c>
      <c r="K63" s="5">
        <f>F63*J63</f>
        <v>0</v>
      </c>
      <c r="L63" s="5" t="str">
        <f>IFERROR(VLOOKUP(B63,出库汇总!A:C,3,0),"0")</f>
        <v>0</v>
      </c>
      <c r="M63" s="42">
        <f>L63*F63</f>
        <v>0</v>
      </c>
      <c r="N63" s="42">
        <f>IFERROR(SUM(H63+J63)-L63,"0")</f>
        <v>6</v>
      </c>
      <c r="O63" s="5"/>
      <c r="P63" s="5"/>
      <c r="Q63" s="5"/>
      <c r="R63" s="5"/>
      <c r="S63" s="5"/>
    </row>
    <row r="64" spans="1:19">
      <c r="A64" s="19">
        <f>ROW()-1</f>
        <v>63</v>
      </c>
      <c r="B64" s="40" t="str">
        <f>基本设置!B64</f>
        <v>FL-88</v>
      </c>
      <c r="C64" s="40" t="str">
        <f>基本设置!C64</f>
        <v>头枕塑料袋</v>
      </c>
      <c r="D64" s="40" t="str">
        <f>基本设置!D64</f>
        <v>公斤</v>
      </c>
      <c r="E64" s="40">
        <f>基本设置!E64</f>
        <v>0</v>
      </c>
      <c r="F64" s="40">
        <f>基本设置!F64</f>
        <v>0</v>
      </c>
      <c r="G64" s="40" t="str">
        <f>基本设置!G64</f>
        <v>零星采购</v>
      </c>
      <c r="H64" s="5"/>
      <c r="I64" s="5">
        <f>F64*H64</f>
        <v>0</v>
      </c>
      <c r="J64" s="5">
        <f>IFERROR(VLOOKUP(B64,入库汇总!A:C,3,0),"0")</f>
        <v>140</v>
      </c>
      <c r="K64" s="5">
        <f>F64*J64</f>
        <v>0</v>
      </c>
      <c r="L64" s="5" t="str">
        <f>IFERROR(VLOOKUP(B64,出库汇总!A:C,3,0),"0")</f>
        <v>0</v>
      </c>
      <c r="M64" s="42">
        <f>L64*F64</f>
        <v>0</v>
      </c>
      <c r="N64" s="42">
        <f>IFERROR(SUM(H64+J64)-L64,"0")</f>
        <v>140</v>
      </c>
      <c r="O64" s="5"/>
      <c r="P64" s="5"/>
      <c r="Q64" s="5"/>
      <c r="R64" s="5"/>
      <c r="S64" s="5"/>
    </row>
    <row r="65" spans="1:19">
      <c r="A65" s="19">
        <f>ROW()-1</f>
        <v>64</v>
      </c>
      <c r="B65" s="40" t="str">
        <f>基本设置!B65</f>
        <v>FL-90</v>
      </c>
      <c r="C65" s="40" t="str">
        <f>基本设置!C65</f>
        <v>熨烫机气管</v>
      </c>
      <c r="D65" s="40" t="str">
        <f>基本设置!D65</f>
        <v>个</v>
      </c>
      <c r="E65" s="40">
        <f>基本设置!E65</f>
        <v>0</v>
      </c>
      <c r="F65" s="40">
        <f>基本设置!F65</f>
        <v>0</v>
      </c>
      <c r="G65" s="40" t="str">
        <f>基本设置!G65</f>
        <v>零星采购</v>
      </c>
      <c r="H65" s="5"/>
      <c r="I65" s="5">
        <f>F65*H65</f>
        <v>0</v>
      </c>
      <c r="J65" s="5">
        <f>IFERROR(VLOOKUP(B65,入库汇总!A:C,3,0),"0")</f>
        <v>4</v>
      </c>
      <c r="K65" s="5">
        <f>F65*J65</f>
        <v>0</v>
      </c>
      <c r="L65" s="5" t="str">
        <f>IFERROR(VLOOKUP(B65,出库汇总!A:C,3,0),"0")</f>
        <v>0</v>
      </c>
      <c r="M65" s="42">
        <f>L65*F65</f>
        <v>0</v>
      </c>
      <c r="N65" s="42">
        <f>IFERROR(SUM(H65+J65)-L65,"0")</f>
        <v>4</v>
      </c>
      <c r="O65" s="5"/>
      <c r="P65" s="5"/>
      <c r="Q65" s="5"/>
      <c r="R65" s="5"/>
      <c r="S65" s="5"/>
    </row>
    <row r="66" spans="1:19">
      <c r="A66" s="19">
        <f>ROW()-1</f>
        <v>65</v>
      </c>
      <c r="B66" s="40" t="str">
        <f>基本设置!B66</f>
        <v>FL-91</v>
      </c>
      <c r="C66" s="40" t="str">
        <f>基本设置!C66</f>
        <v>黄色油漆</v>
      </c>
      <c r="D66" s="40" t="str">
        <f>基本设置!D66</f>
        <v>桶</v>
      </c>
      <c r="E66" s="40">
        <f>基本设置!E66</f>
        <v>0</v>
      </c>
      <c r="F66" s="40">
        <f>基本设置!F66</f>
        <v>0</v>
      </c>
      <c r="G66" s="40" t="str">
        <f>基本设置!G66</f>
        <v>零星采购</v>
      </c>
      <c r="H66" s="5"/>
      <c r="I66" s="5">
        <f>F66*H66</f>
        <v>0</v>
      </c>
      <c r="J66" s="5">
        <f>IFERROR(VLOOKUP(B66,入库汇总!A:C,3,0),"0")</f>
        <v>2</v>
      </c>
      <c r="K66" s="5">
        <f>F66*J66</f>
        <v>0</v>
      </c>
      <c r="L66" s="5" t="str">
        <f>IFERROR(VLOOKUP(B66,出库汇总!A:C,3,0),"0")</f>
        <v>0</v>
      </c>
      <c r="M66" s="42">
        <f>L66*F66</f>
        <v>0</v>
      </c>
      <c r="N66" s="42">
        <f>IFERROR(SUM(H66+J66)-L66,"0")</f>
        <v>2</v>
      </c>
      <c r="O66" s="5"/>
      <c r="P66" s="5"/>
      <c r="Q66" s="5"/>
      <c r="R66" s="5"/>
      <c r="S66" s="5"/>
    </row>
    <row r="67" spans="1:19">
      <c r="A67" s="19">
        <f>ROW()-1</f>
        <v>66</v>
      </c>
      <c r="B67" s="40" t="str">
        <f>基本设置!B67</f>
        <v>FL-92</v>
      </c>
      <c r="C67" s="40" t="str">
        <f>基本设置!C67</f>
        <v>簸箕</v>
      </c>
      <c r="D67" s="40" t="str">
        <f>基本设置!D67</f>
        <v>把</v>
      </c>
      <c r="E67" s="40">
        <f>基本设置!E67</f>
        <v>0</v>
      </c>
      <c r="F67" s="40">
        <f>基本设置!F67</f>
        <v>0</v>
      </c>
      <c r="G67" s="40" t="str">
        <f>基本设置!G67</f>
        <v>零星采购</v>
      </c>
      <c r="H67" s="5"/>
      <c r="I67" s="5">
        <f>F67*H67</f>
        <v>0</v>
      </c>
      <c r="J67" s="5">
        <f>IFERROR(VLOOKUP(B67,入库汇总!A:C,3,0),"0")</f>
        <v>3</v>
      </c>
      <c r="K67" s="5">
        <f>F67*J67</f>
        <v>0</v>
      </c>
      <c r="L67" s="5" t="str">
        <f>IFERROR(VLOOKUP(B67,出库汇总!A:C,3,0),"0")</f>
        <v>0</v>
      </c>
      <c r="M67" s="42">
        <f>L67*F67</f>
        <v>0</v>
      </c>
      <c r="N67" s="42">
        <f>IFERROR(SUM(H67+J67)-L67,"0")</f>
        <v>3</v>
      </c>
      <c r="O67" s="5"/>
      <c r="P67" s="5"/>
      <c r="Q67" s="5"/>
      <c r="R67" s="5"/>
      <c r="S67" s="5"/>
    </row>
    <row r="68" spans="1:19">
      <c r="A68" s="19">
        <f>ROW()-1</f>
        <v>67</v>
      </c>
      <c r="B68" s="40" t="str">
        <f>基本设置!B68</f>
        <v>FL-93</v>
      </c>
      <c r="C68" s="40" t="str">
        <f>基本设置!C68</f>
        <v>大扫把</v>
      </c>
      <c r="D68" s="40" t="str">
        <f>基本设置!D68</f>
        <v>把</v>
      </c>
      <c r="E68" s="40">
        <f>基本设置!E68</f>
        <v>0</v>
      </c>
      <c r="F68" s="40">
        <f>基本设置!F68</f>
        <v>0</v>
      </c>
      <c r="G68" s="40" t="str">
        <f>基本设置!G68</f>
        <v>零星采购</v>
      </c>
      <c r="H68" s="5"/>
      <c r="I68" s="5">
        <f>F68*H68</f>
        <v>0</v>
      </c>
      <c r="J68" s="5">
        <f>IFERROR(VLOOKUP(B68,入库汇总!A:C,3,0),"0")</f>
        <v>3</v>
      </c>
      <c r="K68" s="5">
        <f>F68*J68</f>
        <v>0</v>
      </c>
      <c r="L68" s="5" t="str">
        <f>IFERROR(VLOOKUP(B68,出库汇总!A:C,3,0),"0")</f>
        <v>0</v>
      </c>
      <c r="M68" s="42">
        <f>L68*F68</f>
        <v>0</v>
      </c>
      <c r="N68" s="42">
        <f>IFERROR(SUM(H68+J68)-L68,"0")</f>
        <v>3</v>
      </c>
      <c r="O68" s="5"/>
      <c r="P68" s="5"/>
      <c r="Q68" s="5"/>
      <c r="R68" s="5"/>
      <c r="S68" s="5"/>
    </row>
    <row r="69" spans="1:19">
      <c r="A69" s="19">
        <f>ROW()-1</f>
        <v>68</v>
      </c>
      <c r="B69" s="40" t="str">
        <f>基本设置!B69</f>
        <v>FL-94</v>
      </c>
      <c r="C69" s="40" t="str">
        <f>基本设置!C69</f>
        <v>黄油枪+黄油</v>
      </c>
      <c r="D69" s="40" t="str">
        <f>基本设置!D69</f>
        <v>把</v>
      </c>
      <c r="E69" s="40">
        <f>基本设置!E69</f>
        <v>0</v>
      </c>
      <c r="F69" s="40">
        <f>基本设置!F69</f>
        <v>0</v>
      </c>
      <c r="G69" s="40" t="str">
        <f>基本设置!G69</f>
        <v>零星采购</v>
      </c>
      <c r="H69" s="5"/>
      <c r="I69" s="5">
        <f>F69*H69</f>
        <v>0</v>
      </c>
      <c r="J69" s="5">
        <f>IFERROR(VLOOKUP(B69,入库汇总!A:C,3,0),"0")</f>
        <v>1</v>
      </c>
      <c r="K69" s="5">
        <f>F69*J69</f>
        <v>0</v>
      </c>
      <c r="L69" s="5" t="str">
        <f>IFERROR(VLOOKUP(B69,出库汇总!A:C,3,0),"0")</f>
        <v>0</v>
      </c>
      <c r="M69" s="42">
        <f>L69*F69</f>
        <v>0</v>
      </c>
      <c r="N69" s="42">
        <f>IFERROR(SUM(H69+J69)-L69,"0")</f>
        <v>1</v>
      </c>
      <c r="O69" s="5"/>
      <c r="P69" s="5"/>
      <c r="Q69" s="5"/>
      <c r="R69" s="5"/>
      <c r="S69" s="5"/>
    </row>
    <row r="70" spans="1:19">
      <c r="A70" s="19">
        <f>ROW()-1</f>
        <v>69</v>
      </c>
      <c r="B70" s="40" t="str">
        <f>基本设置!B70</f>
        <v>FL-96</v>
      </c>
      <c r="C70" s="40" t="str">
        <f>基本设置!C70</f>
        <v>扫把</v>
      </c>
      <c r="D70" s="40" t="str">
        <f>基本设置!D70</f>
        <v>把</v>
      </c>
      <c r="E70" s="40">
        <f>基本设置!E70</f>
        <v>0</v>
      </c>
      <c r="F70" s="40">
        <f>基本设置!F70</f>
        <v>0</v>
      </c>
      <c r="G70" s="40" t="str">
        <f>基本设置!G70</f>
        <v>零星采购</v>
      </c>
      <c r="H70" s="5"/>
      <c r="I70" s="5">
        <f>F70*H70</f>
        <v>0</v>
      </c>
      <c r="J70" s="5">
        <f>IFERROR(VLOOKUP(B70,入库汇总!A:C,3,0),"0")</f>
        <v>3</v>
      </c>
      <c r="K70" s="5">
        <f>F70*J70</f>
        <v>0</v>
      </c>
      <c r="L70" s="5" t="str">
        <f>IFERROR(VLOOKUP(B70,出库汇总!A:C,3,0),"0")</f>
        <v>0</v>
      </c>
      <c r="M70" s="42">
        <f>L70*F70</f>
        <v>0</v>
      </c>
      <c r="N70" s="42">
        <f>IFERROR(SUM(H70+J70)-L70,"0")</f>
        <v>3</v>
      </c>
      <c r="O70" s="5"/>
      <c r="P70" s="5"/>
      <c r="Q70" s="5"/>
      <c r="R70" s="5"/>
      <c r="S70" s="5"/>
    </row>
    <row r="71" spans="1:19">
      <c r="A71" s="19">
        <f>ROW()-1</f>
        <v>70</v>
      </c>
      <c r="B71" s="40" t="str">
        <f>基本设置!B71</f>
        <v>FL-97</v>
      </c>
      <c r="C71" s="40" t="str">
        <f>基本设置!C71</f>
        <v>灯管对接头</v>
      </c>
      <c r="D71" s="40" t="str">
        <f>基本设置!D71</f>
        <v>个</v>
      </c>
      <c r="E71" s="40">
        <f>基本设置!E71</f>
        <v>0</v>
      </c>
      <c r="F71" s="40">
        <f>基本设置!F71</f>
        <v>0</v>
      </c>
      <c r="G71" s="40" t="str">
        <f>基本设置!G71</f>
        <v>零星采购</v>
      </c>
      <c r="H71" s="5"/>
      <c r="I71" s="5">
        <f>F71*H71</f>
        <v>0</v>
      </c>
      <c r="J71" s="5">
        <f>IFERROR(VLOOKUP(B71,入库汇总!A:C,3,0),"0")</f>
        <v>100</v>
      </c>
      <c r="K71" s="5">
        <f>F71*J71</f>
        <v>0</v>
      </c>
      <c r="L71" s="5" t="str">
        <f>IFERROR(VLOOKUP(B71,出库汇总!A:C,3,0),"0")</f>
        <v>0</v>
      </c>
      <c r="M71" s="42">
        <f>L71*F71</f>
        <v>0</v>
      </c>
      <c r="N71" s="42">
        <f>IFERROR(SUM(H71+J71)-L71,"0")</f>
        <v>100</v>
      </c>
      <c r="O71" s="5"/>
      <c r="P71" s="5"/>
      <c r="Q71" s="5"/>
      <c r="R71" s="5"/>
      <c r="S71" s="5"/>
    </row>
    <row r="72" spans="1:19">
      <c r="A72" s="19">
        <f>ROW()-1</f>
        <v>71</v>
      </c>
      <c r="B72" s="40" t="str">
        <f>基本设置!B72</f>
        <v>FL-98</v>
      </c>
      <c r="C72" s="40" t="str">
        <f>基本设置!C72</f>
        <v>移动挂钩</v>
      </c>
      <c r="D72" s="40" t="str">
        <f>基本设置!D72</f>
        <v>个</v>
      </c>
      <c r="E72" s="40">
        <f>基本设置!E72</f>
        <v>0</v>
      </c>
      <c r="F72" s="40">
        <f>基本设置!F72</f>
        <v>0</v>
      </c>
      <c r="G72" s="40" t="str">
        <f>基本设置!G72</f>
        <v>零星采购</v>
      </c>
      <c r="H72" s="5"/>
      <c r="I72" s="5">
        <f>F72*H72</f>
        <v>0</v>
      </c>
      <c r="J72" s="5">
        <f>IFERROR(VLOOKUP(B72,入库汇总!A:C,3,0),"0")</f>
        <v>100</v>
      </c>
      <c r="K72" s="5">
        <f>F72*J72</f>
        <v>0</v>
      </c>
      <c r="L72" s="5" t="str">
        <f>IFERROR(VLOOKUP(B72,出库汇总!A:C,3,0),"0")</f>
        <v>0</v>
      </c>
      <c r="M72" s="42">
        <f>L72*F72</f>
        <v>0</v>
      </c>
      <c r="N72" s="42">
        <f t="shared" ref="N72:N88" si="11">IFERROR(SUM(H72+J72)-L72,"0")</f>
        <v>100</v>
      </c>
      <c r="O72" s="5"/>
      <c r="P72" s="5"/>
      <c r="Q72" s="5"/>
      <c r="R72" s="5"/>
      <c r="S72" s="5"/>
    </row>
    <row r="73" spans="1:19">
      <c r="A73" s="19">
        <f t="shared" ref="A73:A82" si="12">ROW()-1</f>
        <v>72</v>
      </c>
      <c r="B73" s="40" t="str">
        <f>基本设置!B73</f>
        <v>FL-99</v>
      </c>
      <c r="C73" s="40" t="str">
        <f>基本设置!C73</f>
        <v>缝纫机油</v>
      </c>
      <c r="D73" s="40" t="str">
        <f>基本设置!D73</f>
        <v>桶</v>
      </c>
      <c r="E73" s="40">
        <f>基本设置!E73</f>
        <v>0</v>
      </c>
      <c r="F73" s="40">
        <f>基本设置!F73</f>
        <v>0</v>
      </c>
      <c r="G73" s="40" t="str">
        <f>基本设置!G73</f>
        <v>零星采购</v>
      </c>
      <c r="H73" s="5">
        <v>0</v>
      </c>
      <c r="I73" s="5">
        <f t="shared" ref="I73:I88" si="13">F73*H73</f>
        <v>0</v>
      </c>
      <c r="J73" s="5">
        <f>IFERROR(VLOOKUP(B73,入库汇总!A:C,3,0),"0")</f>
        <v>1</v>
      </c>
      <c r="K73" s="5">
        <f t="shared" ref="K73:K88" si="14">F73*J73</f>
        <v>0</v>
      </c>
      <c r="L73" s="5" t="str">
        <f>IFERROR(VLOOKUP(B73,出库汇总!A:C,3,0),"0")</f>
        <v>0</v>
      </c>
      <c r="M73" s="42">
        <f t="shared" ref="M73:M88" si="15">L73*F73</f>
        <v>0</v>
      </c>
      <c r="N73" s="42">
        <f t="shared" si="11"/>
        <v>1</v>
      </c>
      <c r="O73" s="5"/>
      <c r="P73" s="5"/>
      <c r="Q73" s="5"/>
      <c r="R73" s="5"/>
      <c r="S73" s="5"/>
    </row>
    <row r="74" spans="1:19">
      <c r="A74" s="19">
        <f t="shared" si="12"/>
        <v>73</v>
      </c>
      <c r="B74" s="40" t="str">
        <f>基本设置!B74</f>
        <v>FL-100</v>
      </c>
      <c r="C74" s="40" t="str">
        <f>基本设置!C74</f>
        <v>油漆笔</v>
      </c>
      <c r="D74" s="40" t="str">
        <f>基本设置!D74</f>
        <v>支</v>
      </c>
      <c r="E74" s="40">
        <f>基本设置!E74</f>
        <v>0</v>
      </c>
      <c r="F74" s="40">
        <f>基本设置!F74</f>
        <v>0</v>
      </c>
      <c r="G74" s="40" t="str">
        <f>基本设置!G74</f>
        <v>零星采购</v>
      </c>
      <c r="H74" s="5">
        <v>12</v>
      </c>
      <c r="I74" s="5">
        <f t="shared" si="13"/>
        <v>0</v>
      </c>
      <c r="J74" s="5" t="str">
        <f>IFERROR(VLOOKUP(B74,入库汇总!A:C,3,0),"0")</f>
        <v>0</v>
      </c>
      <c r="K74" s="5">
        <f t="shared" si="14"/>
        <v>0</v>
      </c>
      <c r="L74" s="5" t="str">
        <f>IFERROR(VLOOKUP(B74,出库汇总!A:C,3,0),"0")</f>
        <v>0</v>
      </c>
      <c r="M74" s="42">
        <f t="shared" si="15"/>
        <v>0</v>
      </c>
      <c r="N74" s="42">
        <f t="shared" si="11"/>
        <v>12</v>
      </c>
      <c r="O74" s="5"/>
      <c r="P74" s="5"/>
      <c r="Q74" s="5"/>
      <c r="R74" s="5"/>
      <c r="S74" s="5"/>
    </row>
    <row r="75" spans="1:19">
      <c r="A75" s="19">
        <f t="shared" si="12"/>
        <v>74</v>
      </c>
      <c r="B75" s="40" t="str">
        <f>基本设置!B75</f>
        <v>FL-101</v>
      </c>
      <c r="C75" s="40" t="str">
        <f>基本设置!C75</f>
        <v>梅花头T20</v>
      </c>
      <c r="D75" s="40" t="str">
        <f>基本设置!D75</f>
        <v>个</v>
      </c>
      <c r="E75" s="40">
        <f>基本设置!E75</f>
        <v>0</v>
      </c>
      <c r="F75" s="40">
        <f>基本设置!F75</f>
        <v>0</v>
      </c>
      <c r="G75" s="40" t="str">
        <f>基本设置!G75</f>
        <v>零星采购</v>
      </c>
      <c r="H75" s="5">
        <v>14</v>
      </c>
      <c r="I75" s="5">
        <f t="shared" si="13"/>
        <v>0</v>
      </c>
      <c r="J75" s="5" t="str">
        <f>IFERROR(VLOOKUP(B75,入库汇总!A:C,3,0),"0")</f>
        <v>0</v>
      </c>
      <c r="K75" s="5">
        <f t="shared" si="14"/>
        <v>0</v>
      </c>
      <c r="L75" s="5" t="str">
        <f>IFERROR(VLOOKUP(B75,出库汇总!A:C,3,0),"0")</f>
        <v>0</v>
      </c>
      <c r="M75" s="42">
        <f t="shared" si="15"/>
        <v>0</v>
      </c>
      <c r="N75" s="42">
        <f t="shared" si="11"/>
        <v>14</v>
      </c>
      <c r="O75" s="5"/>
      <c r="P75" s="5"/>
      <c r="Q75" s="5"/>
      <c r="R75" s="5"/>
      <c r="S75" s="5"/>
    </row>
    <row r="76" spans="1:19">
      <c r="A76" s="19">
        <f t="shared" si="12"/>
        <v>75</v>
      </c>
      <c r="B76" s="40" t="str">
        <f>基本设置!B76</f>
        <v>FL-102</v>
      </c>
      <c r="C76" s="40" t="str">
        <f>基本设置!C76</f>
        <v>梅花头T10</v>
      </c>
      <c r="D76" s="40" t="str">
        <f>基本设置!D76</f>
        <v>个</v>
      </c>
      <c r="E76" s="40">
        <f>基本设置!E76</f>
        <v>0</v>
      </c>
      <c r="F76" s="40">
        <f>基本设置!F76</f>
        <v>0</v>
      </c>
      <c r="G76" s="40" t="str">
        <f>基本设置!G76</f>
        <v>零星采购</v>
      </c>
      <c r="H76" s="5">
        <v>10</v>
      </c>
      <c r="I76" s="5">
        <f t="shared" si="13"/>
        <v>0</v>
      </c>
      <c r="J76" s="5" t="str">
        <f>IFERROR(VLOOKUP(B76,入库汇总!A:C,3,0),"0")</f>
        <v>0</v>
      </c>
      <c r="K76" s="5">
        <f t="shared" si="14"/>
        <v>0</v>
      </c>
      <c r="L76" s="5" t="str">
        <f>IFERROR(VLOOKUP(B76,出库汇总!A:C,3,0),"0")</f>
        <v>0</v>
      </c>
      <c r="M76" s="42">
        <f t="shared" si="15"/>
        <v>0</v>
      </c>
      <c r="N76" s="42">
        <f t="shared" si="11"/>
        <v>10</v>
      </c>
      <c r="O76" s="5"/>
      <c r="P76" s="5"/>
      <c r="Q76" s="5"/>
      <c r="R76" s="5"/>
      <c r="S76" s="5"/>
    </row>
    <row r="77" spans="1:19">
      <c r="A77" s="19">
        <f t="shared" si="12"/>
        <v>76</v>
      </c>
      <c r="B77" s="40" t="str">
        <f>基本设置!B77</f>
        <v>FL-103</v>
      </c>
      <c r="C77" s="40" t="str">
        <f>基本设置!C77</f>
        <v>牵引</v>
      </c>
      <c r="D77" s="40" t="str">
        <f>基本设置!D77</f>
        <v>个</v>
      </c>
      <c r="E77" s="40">
        <f>基本设置!E77</f>
        <v>0</v>
      </c>
      <c r="F77" s="40">
        <f>基本设置!F77</f>
        <v>0</v>
      </c>
      <c r="G77" s="40" t="str">
        <f>基本设置!G77</f>
        <v>零星采购</v>
      </c>
      <c r="H77" s="5">
        <v>23</v>
      </c>
      <c r="I77" s="5">
        <f t="shared" si="13"/>
        <v>0</v>
      </c>
      <c r="J77" s="5" t="str">
        <f>IFERROR(VLOOKUP(B77,入库汇总!A:C,3,0),"0")</f>
        <v>0</v>
      </c>
      <c r="K77" s="5">
        <f t="shared" si="14"/>
        <v>0</v>
      </c>
      <c r="L77" s="5" t="str">
        <f>IFERROR(VLOOKUP(B77,出库汇总!A:C,3,0),"0")</f>
        <v>0</v>
      </c>
      <c r="M77" s="42">
        <f t="shared" si="15"/>
        <v>0</v>
      </c>
      <c r="N77" s="42">
        <f t="shared" si="11"/>
        <v>23</v>
      </c>
      <c r="O77" s="5"/>
      <c r="P77" s="5"/>
      <c r="Q77" s="5"/>
      <c r="R77" s="5"/>
      <c r="S77" s="5"/>
    </row>
    <row r="78" spans="1:19">
      <c r="A78" s="19">
        <f t="shared" si="12"/>
        <v>77</v>
      </c>
      <c r="B78" s="40">
        <f>基本设置!B78</f>
        <v>0</v>
      </c>
      <c r="C78" s="40">
        <f>基本设置!C78</f>
        <v>0</v>
      </c>
      <c r="D78" s="40">
        <f>基本设置!D78</f>
        <v>0</v>
      </c>
      <c r="E78" s="40">
        <f>基本设置!E78</f>
        <v>0</v>
      </c>
      <c r="F78" s="40">
        <f>基本设置!F78</f>
        <v>0</v>
      </c>
      <c r="G78" s="40">
        <f>基本设置!G78</f>
        <v>0</v>
      </c>
      <c r="H78" s="5"/>
      <c r="I78" s="5">
        <f t="shared" si="13"/>
        <v>0</v>
      </c>
      <c r="J78" s="5" t="str">
        <f>IFERROR(VLOOKUP(B78,入库汇总!A:C,3,0),"0")</f>
        <v>0</v>
      </c>
      <c r="K78" s="5">
        <f t="shared" si="14"/>
        <v>0</v>
      </c>
      <c r="L78" s="5" t="str">
        <f>IFERROR(VLOOKUP(B78,出库汇总!A:C,3,0),"0")</f>
        <v>0</v>
      </c>
      <c r="M78" s="42">
        <f t="shared" si="15"/>
        <v>0</v>
      </c>
      <c r="N78" s="42">
        <f t="shared" si="11"/>
        <v>0</v>
      </c>
      <c r="O78" s="5"/>
      <c r="P78" s="5"/>
      <c r="Q78" s="5"/>
      <c r="R78" s="5"/>
      <c r="S78" s="5"/>
    </row>
    <row r="79" spans="1:19">
      <c r="A79" s="19">
        <f t="shared" si="12"/>
        <v>78</v>
      </c>
      <c r="B79" s="40">
        <f>基本设置!B79</f>
        <v>0</v>
      </c>
      <c r="C79" s="40">
        <f>基本设置!C79</f>
        <v>0</v>
      </c>
      <c r="D79" s="40">
        <f>基本设置!D79</f>
        <v>0</v>
      </c>
      <c r="E79" s="40">
        <f>基本设置!E79</f>
        <v>0</v>
      </c>
      <c r="F79" s="40">
        <f>基本设置!F79</f>
        <v>0</v>
      </c>
      <c r="G79" s="40">
        <f>基本设置!G79</f>
        <v>0</v>
      </c>
      <c r="H79" s="5"/>
      <c r="I79" s="5">
        <f t="shared" si="13"/>
        <v>0</v>
      </c>
      <c r="J79" s="5" t="str">
        <f>IFERROR(VLOOKUP(B79,入库汇总!A:C,3,0),"0")</f>
        <v>0</v>
      </c>
      <c r="K79" s="5">
        <f t="shared" si="14"/>
        <v>0</v>
      </c>
      <c r="L79" s="5" t="str">
        <f>IFERROR(VLOOKUP(B79,出库汇总!A:C,3,0),"0")</f>
        <v>0</v>
      </c>
      <c r="M79" s="42">
        <f t="shared" si="15"/>
        <v>0</v>
      </c>
      <c r="N79" s="42">
        <f t="shared" si="11"/>
        <v>0</v>
      </c>
      <c r="O79" s="5"/>
      <c r="P79" s="5"/>
      <c r="Q79" s="5"/>
      <c r="R79" s="5"/>
      <c r="S79" s="5"/>
    </row>
    <row r="80" spans="1:19">
      <c r="A80" s="19">
        <f t="shared" si="12"/>
        <v>79</v>
      </c>
      <c r="B80" s="40">
        <f>基本设置!B80</f>
        <v>0</v>
      </c>
      <c r="C80" s="40">
        <f>基本设置!C80</f>
        <v>0</v>
      </c>
      <c r="D80" s="40">
        <f>基本设置!D80</f>
        <v>0</v>
      </c>
      <c r="E80" s="40">
        <f>基本设置!E80</f>
        <v>0</v>
      </c>
      <c r="F80" s="40">
        <f>基本设置!F80</f>
        <v>0</v>
      </c>
      <c r="G80" s="40">
        <f>基本设置!G80</f>
        <v>0</v>
      </c>
      <c r="H80" s="5"/>
      <c r="I80" s="5">
        <f t="shared" si="13"/>
        <v>0</v>
      </c>
      <c r="J80" s="5" t="str">
        <f>IFERROR(VLOOKUP(B80,入库汇总!A:C,3,0),"0")</f>
        <v>0</v>
      </c>
      <c r="K80" s="5">
        <f t="shared" si="14"/>
        <v>0</v>
      </c>
      <c r="L80" s="5" t="str">
        <f>IFERROR(VLOOKUP(B80,出库汇总!A:C,3,0),"0")</f>
        <v>0</v>
      </c>
      <c r="M80" s="42">
        <f t="shared" si="15"/>
        <v>0</v>
      </c>
      <c r="N80" s="42">
        <f t="shared" si="11"/>
        <v>0</v>
      </c>
      <c r="O80" s="5"/>
      <c r="P80" s="5"/>
      <c r="Q80" s="5"/>
      <c r="R80" s="5"/>
      <c r="S80" s="5"/>
    </row>
    <row r="81" spans="1:19">
      <c r="A81" s="19">
        <f t="shared" si="12"/>
        <v>80</v>
      </c>
      <c r="B81" s="40">
        <f>基本设置!B81</f>
        <v>0</v>
      </c>
      <c r="C81" s="40">
        <f>基本设置!C81</f>
        <v>0</v>
      </c>
      <c r="D81" s="40">
        <f>基本设置!D81</f>
        <v>0</v>
      </c>
      <c r="E81" s="40">
        <f>基本设置!E81</f>
        <v>0</v>
      </c>
      <c r="F81" s="40">
        <f>基本设置!F81</f>
        <v>0</v>
      </c>
      <c r="G81" s="40">
        <f>基本设置!G81</f>
        <v>0</v>
      </c>
      <c r="H81" s="5"/>
      <c r="I81" s="5">
        <f t="shared" si="13"/>
        <v>0</v>
      </c>
      <c r="J81" s="5" t="str">
        <f>IFERROR(VLOOKUP(B81,入库汇总!A:C,3,0),"0")</f>
        <v>0</v>
      </c>
      <c r="K81" s="5">
        <f t="shared" si="14"/>
        <v>0</v>
      </c>
      <c r="L81" s="5" t="str">
        <f>IFERROR(VLOOKUP(B81,出库汇总!A:C,3,0),"0")</f>
        <v>0</v>
      </c>
      <c r="M81" s="42">
        <f t="shared" si="15"/>
        <v>0</v>
      </c>
      <c r="N81" s="42">
        <f t="shared" si="11"/>
        <v>0</v>
      </c>
      <c r="O81" s="5"/>
      <c r="P81" s="5"/>
      <c r="Q81" s="5"/>
      <c r="R81" s="5"/>
      <c r="S81" s="5"/>
    </row>
    <row r="82" spans="1:19">
      <c r="A82" s="19">
        <f t="shared" si="12"/>
        <v>81</v>
      </c>
      <c r="B82" s="40">
        <f>基本设置!B82</f>
        <v>0</v>
      </c>
      <c r="C82" s="40">
        <f>基本设置!C82</f>
        <v>0</v>
      </c>
      <c r="D82" s="40">
        <f>基本设置!D82</f>
        <v>0</v>
      </c>
      <c r="E82" s="40">
        <f>基本设置!E82</f>
        <v>0</v>
      </c>
      <c r="F82" s="40">
        <f>基本设置!F82</f>
        <v>0</v>
      </c>
      <c r="G82" s="40">
        <f>基本设置!G82</f>
        <v>0</v>
      </c>
      <c r="H82" s="5"/>
      <c r="I82" s="5">
        <f t="shared" si="13"/>
        <v>0</v>
      </c>
      <c r="J82" s="5" t="str">
        <f>IFERROR(VLOOKUP(B82,入库汇总!A:C,3,0),"0")</f>
        <v>0</v>
      </c>
      <c r="K82" s="5">
        <f t="shared" si="14"/>
        <v>0</v>
      </c>
      <c r="L82" s="5" t="str">
        <f>IFERROR(VLOOKUP(B82,出库汇总!A:C,3,0),"0")</f>
        <v>0</v>
      </c>
      <c r="M82" s="42">
        <f t="shared" si="15"/>
        <v>0</v>
      </c>
      <c r="N82" s="42">
        <f t="shared" si="11"/>
        <v>0</v>
      </c>
      <c r="O82" s="5"/>
      <c r="P82" s="5"/>
      <c r="Q82" s="5"/>
      <c r="R82" s="5"/>
      <c r="S82" s="5"/>
    </row>
    <row r="83" spans="1:19">
      <c r="A83" s="19">
        <f t="shared" ref="A83:A88" si="16">ROW()-1</f>
        <v>82</v>
      </c>
      <c r="B83" s="40">
        <f>基本设置!B83</f>
        <v>0</v>
      </c>
      <c r="C83" s="40">
        <f>基本设置!C83</f>
        <v>0</v>
      </c>
      <c r="D83" s="40">
        <f>基本设置!D83</f>
        <v>0</v>
      </c>
      <c r="E83" s="40">
        <f>基本设置!E83</f>
        <v>0</v>
      </c>
      <c r="F83" s="40">
        <f>基本设置!F83</f>
        <v>0</v>
      </c>
      <c r="G83" s="40">
        <f>基本设置!G83</f>
        <v>0</v>
      </c>
      <c r="H83" s="5"/>
      <c r="I83" s="5">
        <f t="shared" si="13"/>
        <v>0</v>
      </c>
      <c r="J83" s="5" t="str">
        <f>IFERROR(VLOOKUP(B83,入库汇总!A:C,3,0),"0")</f>
        <v>0</v>
      </c>
      <c r="K83" s="5">
        <f t="shared" si="14"/>
        <v>0</v>
      </c>
      <c r="L83" s="5" t="str">
        <f>IFERROR(VLOOKUP(B83,出库汇总!A:C,3,0),"0")</f>
        <v>0</v>
      </c>
      <c r="M83" s="42">
        <f t="shared" si="15"/>
        <v>0</v>
      </c>
      <c r="N83" s="42">
        <f t="shared" si="11"/>
        <v>0</v>
      </c>
      <c r="O83" s="5"/>
      <c r="P83" s="5"/>
      <c r="Q83" s="5"/>
      <c r="R83" s="5"/>
      <c r="S83" s="5"/>
    </row>
    <row r="84" spans="1:19">
      <c r="A84" s="19">
        <f t="shared" si="16"/>
        <v>83</v>
      </c>
      <c r="B84" s="40">
        <f>基本设置!B84</f>
        <v>0</v>
      </c>
      <c r="C84" s="40">
        <f>基本设置!C84</f>
        <v>0</v>
      </c>
      <c r="D84" s="40">
        <f>基本设置!D84</f>
        <v>0</v>
      </c>
      <c r="E84" s="40">
        <f>基本设置!E84</f>
        <v>0</v>
      </c>
      <c r="F84" s="40">
        <f>基本设置!F84</f>
        <v>0</v>
      </c>
      <c r="G84" s="40">
        <f>基本设置!G84</f>
        <v>0</v>
      </c>
      <c r="H84" s="5"/>
      <c r="I84" s="5">
        <f t="shared" si="13"/>
        <v>0</v>
      </c>
      <c r="J84" s="5" t="str">
        <f>IFERROR(VLOOKUP(B84,入库汇总!A:C,3,0),"0")</f>
        <v>0</v>
      </c>
      <c r="K84" s="5">
        <f t="shared" si="14"/>
        <v>0</v>
      </c>
      <c r="L84" s="5" t="str">
        <f>IFERROR(VLOOKUP(B84,出库汇总!A:C,3,0),"0")</f>
        <v>0</v>
      </c>
      <c r="M84" s="42">
        <f t="shared" si="15"/>
        <v>0</v>
      </c>
      <c r="N84" s="42">
        <f t="shared" si="11"/>
        <v>0</v>
      </c>
      <c r="O84" s="5"/>
      <c r="P84" s="5"/>
      <c r="Q84" s="5"/>
      <c r="R84" s="5"/>
      <c r="S84" s="5"/>
    </row>
    <row r="85" spans="1:19">
      <c r="A85" s="19">
        <f t="shared" si="16"/>
        <v>84</v>
      </c>
      <c r="B85" s="40">
        <f>基本设置!B85</f>
        <v>0</v>
      </c>
      <c r="C85" s="40">
        <f>基本设置!C85</f>
        <v>0</v>
      </c>
      <c r="D85" s="40">
        <f>基本设置!D85</f>
        <v>0</v>
      </c>
      <c r="E85" s="40">
        <f>基本设置!E85</f>
        <v>0</v>
      </c>
      <c r="F85" s="40">
        <f>基本设置!F85</f>
        <v>0</v>
      </c>
      <c r="G85" s="40">
        <f>基本设置!G85</f>
        <v>0</v>
      </c>
      <c r="H85" s="5"/>
      <c r="I85" s="5">
        <f t="shared" si="13"/>
        <v>0</v>
      </c>
      <c r="J85" s="5" t="str">
        <f>IFERROR(VLOOKUP(B85,入库汇总!A:C,3,0),"0")</f>
        <v>0</v>
      </c>
      <c r="K85" s="5">
        <f t="shared" si="14"/>
        <v>0</v>
      </c>
      <c r="L85" s="5" t="str">
        <f>IFERROR(VLOOKUP(B85,出库汇总!A:C,3,0),"0")</f>
        <v>0</v>
      </c>
      <c r="M85" s="42">
        <f t="shared" si="15"/>
        <v>0</v>
      </c>
      <c r="N85" s="42">
        <f t="shared" si="11"/>
        <v>0</v>
      </c>
      <c r="O85" s="5"/>
      <c r="P85" s="5"/>
      <c r="Q85" s="5"/>
      <c r="R85" s="5"/>
      <c r="S85" s="5"/>
    </row>
    <row r="86" spans="1:19">
      <c r="A86" s="19">
        <f t="shared" si="16"/>
        <v>85</v>
      </c>
      <c r="B86" s="40">
        <f>基本设置!B86</f>
        <v>0</v>
      </c>
      <c r="C86" s="40">
        <f>基本设置!C86</f>
        <v>0</v>
      </c>
      <c r="D86" s="40">
        <f>基本设置!D86</f>
        <v>0</v>
      </c>
      <c r="E86" s="40">
        <f>基本设置!E86</f>
        <v>0</v>
      </c>
      <c r="F86" s="40">
        <f>基本设置!F86</f>
        <v>0</v>
      </c>
      <c r="G86" s="40">
        <f>基本设置!G86</f>
        <v>0</v>
      </c>
      <c r="H86" s="5"/>
      <c r="I86" s="5">
        <f t="shared" si="13"/>
        <v>0</v>
      </c>
      <c r="J86" s="5" t="str">
        <f>IFERROR(VLOOKUP(B86,入库汇总!A:C,3,0),"0")</f>
        <v>0</v>
      </c>
      <c r="K86" s="5">
        <f t="shared" si="14"/>
        <v>0</v>
      </c>
      <c r="L86" s="5" t="str">
        <f>IFERROR(VLOOKUP(B86,出库汇总!A:C,3,0),"0")</f>
        <v>0</v>
      </c>
      <c r="M86" s="42">
        <f t="shared" si="15"/>
        <v>0</v>
      </c>
      <c r="N86" s="42">
        <f t="shared" si="11"/>
        <v>0</v>
      </c>
      <c r="O86" s="5"/>
      <c r="P86" s="5"/>
      <c r="Q86" s="5"/>
      <c r="R86" s="5"/>
      <c r="S86" s="5"/>
    </row>
    <row r="87" spans="1:19">
      <c r="A87" s="19">
        <f t="shared" si="16"/>
        <v>86</v>
      </c>
      <c r="B87" s="40">
        <f>基本设置!B87</f>
        <v>0</v>
      </c>
      <c r="C87" s="40">
        <f>基本设置!C87</f>
        <v>0</v>
      </c>
      <c r="D87" s="40">
        <f>基本设置!D87</f>
        <v>0</v>
      </c>
      <c r="E87" s="40">
        <f>基本设置!E87</f>
        <v>0</v>
      </c>
      <c r="F87" s="40">
        <f>基本设置!F87</f>
        <v>0</v>
      </c>
      <c r="G87" s="40">
        <f>基本设置!G87</f>
        <v>0</v>
      </c>
      <c r="H87" s="5"/>
      <c r="I87" s="5">
        <f t="shared" si="13"/>
        <v>0</v>
      </c>
      <c r="J87" s="5" t="str">
        <f>IFERROR(VLOOKUP(B87,入库汇总!A:C,3,0),"0")</f>
        <v>0</v>
      </c>
      <c r="K87" s="5">
        <f t="shared" si="14"/>
        <v>0</v>
      </c>
      <c r="L87" s="5" t="str">
        <f>IFERROR(VLOOKUP(B87,出库汇总!A:C,3,0),"0")</f>
        <v>0</v>
      </c>
      <c r="M87" s="42">
        <f t="shared" si="15"/>
        <v>0</v>
      </c>
      <c r="N87" s="42">
        <f t="shared" si="11"/>
        <v>0</v>
      </c>
      <c r="O87" s="5"/>
      <c r="P87" s="5"/>
      <c r="Q87" s="5"/>
      <c r="R87" s="5"/>
      <c r="S87" s="5"/>
    </row>
    <row r="88" spans="1:19">
      <c r="A88" s="19">
        <f t="shared" si="16"/>
        <v>87</v>
      </c>
      <c r="B88" s="40">
        <f>基本设置!B88</f>
        <v>0</v>
      </c>
      <c r="C88" s="40">
        <f>基本设置!C88</f>
        <v>0</v>
      </c>
      <c r="D88" s="40">
        <f>基本设置!D88</f>
        <v>0</v>
      </c>
      <c r="E88" s="40">
        <f>基本设置!E88</f>
        <v>0</v>
      </c>
      <c r="F88" s="40">
        <f>基本设置!F88</f>
        <v>0</v>
      </c>
      <c r="G88" s="40">
        <f>基本设置!G88</f>
        <v>0</v>
      </c>
      <c r="H88" s="5"/>
      <c r="I88" s="5">
        <f t="shared" si="13"/>
        <v>0</v>
      </c>
      <c r="J88" s="5" t="str">
        <f>IFERROR(VLOOKUP(B88,入库汇总!A:C,3,0),"0")</f>
        <v>0</v>
      </c>
      <c r="K88" s="5">
        <f t="shared" si="14"/>
        <v>0</v>
      </c>
      <c r="L88" s="5" t="str">
        <f>IFERROR(VLOOKUP(B88,出库汇总!A:C,3,0),"0")</f>
        <v>0</v>
      </c>
      <c r="M88" s="42">
        <f t="shared" si="15"/>
        <v>0</v>
      </c>
      <c r="N88" s="42">
        <f t="shared" si="11"/>
        <v>0</v>
      </c>
      <c r="O88" s="5"/>
      <c r="P88" s="5"/>
      <c r="Q88" s="5"/>
      <c r="R88" s="5"/>
      <c r="S88" s="5"/>
    </row>
  </sheetData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workbookViewId="0">
      <pane ySplit="1" topLeftCell="A2" activePane="bottomLeft" state="frozen"/>
      <selection/>
      <selection pane="bottomLeft" activeCell="H5" sqref="H5"/>
    </sheetView>
  </sheetViews>
  <sheetFormatPr defaultColWidth="9" defaultRowHeight="16.5" customHeight="1" outlineLevelCol="6"/>
  <cols>
    <col min="1" max="1" width="9" style="34"/>
    <col min="2" max="2" width="17.4444444444444" style="34" customWidth="1"/>
    <col min="3" max="3" width="34.7777777777778" style="34" customWidth="1"/>
    <col min="4" max="4" width="15.4444444444444" style="34" customWidth="1"/>
    <col min="5" max="5" width="24.8888888888889" style="34" customWidth="1"/>
    <col min="6" max="6" width="11" style="34" customWidth="1"/>
    <col min="7" max="7" width="34.4444444444444" style="34" customWidth="1"/>
    <col min="8" max="16384" width="9" style="34"/>
  </cols>
  <sheetData>
    <row r="1" s="33" customFormat="1" ht="22.5" customHeight="1" spans="1:7">
      <c r="A1" s="35" t="s">
        <v>1</v>
      </c>
      <c r="B1" s="35" t="s">
        <v>12</v>
      </c>
      <c r="C1" s="17" t="s">
        <v>8</v>
      </c>
      <c r="D1" s="17" t="s">
        <v>14</v>
      </c>
      <c r="E1" s="35" t="s">
        <v>13</v>
      </c>
      <c r="F1" s="35" t="s">
        <v>15</v>
      </c>
      <c r="G1" s="35" t="s">
        <v>16</v>
      </c>
    </row>
    <row r="2" ht="18.75" customHeight="1" spans="1:7">
      <c r="A2" s="19">
        <f>ROW()-1</f>
        <v>1</v>
      </c>
      <c r="B2" s="19" t="s">
        <v>30</v>
      </c>
      <c r="C2" s="19" t="s">
        <v>31</v>
      </c>
      <c r="D2" s="19" t="s">
        <v>32</v>
      </c>
      <c r="E2" s="19" t="s">
        <v>33</v>
      </c>
      <c r="F2" s="19">
        <v>34.6</v>
      </c>
      <c r="G2" s="19"/>
    </row>
    <row r="3" ht="18.75" customHeight="1" spans="1:7">
      <c r="A3" s="19">
        <f>ROW()-1</f>
        <v>2</v>
      </c>
      <c r="B3" s="19" t="s">
        <v>34</v>
      </c>
      <c r="C3" s="19" t="s">
        <v>35</v>
      </c>
      <c r="D3" s="19" t="s">
        <v>36</v>
      </c>
      <c r="E3" s="19" t="s">
        <v>36</v>
      </c>
      <c r="F3" s="19"/>
      <c r="G3" s="19"/>
    </row>
    <row r="4" ht="18.75" customHeight="1" spans="1:7">
      <c r="A4" s="19">
        <f>ROW()-1</f>
        <v>3</v>
      </c>
      <c r="B4" s="19" t="s">
        <v>37</v>
      </c>
      <c r="C4" s="19" t="s">
        <v>38</v>
      </c>
      <c r="D4" s="19" t="s">
        <v>32</v>
      </c>
      <c r="E4" s="19"/>
      <c r="F4" s="19"/>
      <c r="G4" s="19"/>
    </row>
    <row r="5" ht="18.75" customHeight="1" spans="1:7">
      <c r="A5" s="19">
        <f>ROW()-1</f>
        <v>4</v>
      </c>
      <c r="B5" s="19" t="s">
        <v>39</v>
      </c>
      <c r="C5" s="19" t="s">
        <v>40</v>
      </c>
      <c r="D5" s="19" t="s">
        <v>32</v>
      </c>
      <c r="E5" s="19"/>
      <c r="F5" s="19"/>
      <c r="G5" s="19"/>
    </row>
    <row r="6" ht="18.75" customHeight="1" spans="1:7">
      <c r="A6" s="19">
        <f>ROW()-1</f>
        <v>5</v>
      </c>
      <c r="B6" s="19" t="s">
        <v>41</v>
      </c>
      <c r="C6" s="19" t="s">
        <v>42</v>
      </c>
      <c r="D6" s="19" t="s">
        <v>43</v>
      </c>
      <c r="E6" s="19"/>
      <c r="F6" s="19">
        <v>1.98</v>
      </c>
      <c r="G6" s="19"/>
    </row>
    <row r="7" ht="18.75" customHeight="1" spans="1:7">
      <c r="A7" s="19">
        <f>ROW()-1</f>
        <v>6</v>
      </c>
      <c r="B7" s="19" t="s">
        <v>44</v>
      </c>
      <c r="C7" s="19" t="s">
        <v>45</v>
      </c>
      <c r="D7" s="19" t="s">
        <v>43</v>
      </c>
      <c r="E7" s="19"/>
      <c r="F7" s="19"/>
      <c r="G7" s="19"/>
    </row>
    <row r="8" ht="18.75" customHeight="1" spans="1:7">
      <c r="A8" s="19">
        <f>ROW()-1</f>
        <v>7</v>
      </c>
      <c r="B8" s="19" t="s">
        <v>46</v>
      </c>
      <c r="C8" s="19" t="s">
        <v>47</v>
      </c>
      <c r="D8" s="19" t="s">
        <v>43</v>
      </c>
      <c r="E8" s="19"/>
      <c r="F8" s="19"/>
      <c r="G8" s="19"/>
    </row>
    <row r="9" ht="18.75" customHeight="1" spans="1:7">
      <c r="A9" s="19">
        <f>ROW()-1</f>
        <v>8</v>
      </c>
      <c r="B9" s="19" t="s">
        <v>48</v>
      </c>
      <c r="C9" s="19" t="s">
        <v>49</v>
      </c>
      <c r="D9" s="19" t="s">
        <v>43</v>
      </c>
      <c r="E9" s="19"/>
      <c r="F9" s="19"/>
      <c r="G9" s="19"/>
    </row>
    <row r="10" ht="18.75" customHeight="1" spans="1:7">
      <c r="A10" s="19">
        <f>ROW()-1</f>
        <v>9</v>
      </c>
      <c r="B10" s="19" t="s">
        <v>50</v>
      </c>
      <c r="C10" s="19" t="s">
        <v>51</v>
      </c>
      <c r="D10" s="19" t="s">
        <v>52</v>
      </c>
      <c r="E10" s="19"/>
      <c r="F10" s="19">
        <v>3</v>
      </c>
      <c r="G10" s="19" t="s">
        <v>53</v>
      </c>
    </row>
    <row r="11" ht="18.75" customHeight="1" spans="1:7">
      <c r="A11" s="19">
        <f>ROW()-1</f>
        <v>10</v>
      </c>
      <c r="B11" s="19" t="s">
        <v>54</v>
      </c>
      <c r="C11" s="19" t="s">
        <v>55</v>
      </c>
      <c r="D11" s="19" t="s">
        <v>56</v>
      </c>
      <c r="E11" s="19" t="s">
        <v>57</v>
      </c>
      <c r="F11" s="19">
        <v>7</v>
      </c>
      <c r="G11" s="19" t="s">
        <v>53</v>
      </c>
    </row>
    <row r="12" ht="18.75" customHeight="1" spans="1:7">
      <c r="A12" s="19">
        <f>ROW()-1</f>
        <v>11</v>
      </c>
      <c r="B12" s="19" t="s">
        <v>58</v>
      </c>
      <c r="C12" s="19" t="s">
        <v>59</v>
      </c>
      <c r="D12" s="19" t="s">
        <v>43</v>
      </c>
      <c r="E12" s="19"/>
      <c r="F12" s="19">
        <v>76</v>
      </c>
      <c r="G12" s="19" t="s">
        <v>60</v>
      </c>
    </row>
    <row r="13" ht="18.75" customHeight="1" spans="1:7">
      <c r="A13" s="19">
        <f>ROW()-1</f>
        <v>12</v>
      </c>
      <c r="B13" s="19" t="s">
        <v>61</v>
      </c>
      <c r="C13" s="19" t="s">
        <v>62</v>
      </c>
      <c r="D13" s="19" t="s">
        <v>43</v>
      </c>
      <c r="E13" s="19"/>
      <c r="F13" s="19">
        <v>89</v>
      </c>
      <c r="G13" s="19" t="s">
        <v>60</v>
      </c>
    </row>
    <row r="14" ht="18.75" customHeight="1" spans="1:7">
      <c r="A14" s="19">
        <f>ROW()-1</f>
        <v>13</v>
      </c>
      <c r="B14" s="19" t="s">
        <v>63</v>
      </c>
      <c r="C14" s="19" t="s">
        <v>64</v>
      </c>
      <c r="D14" s="19" t="s">
        <v>65</v>
      </c>
      <c r="E14" s="19"/>
      <c r="F14" s="19">
        <v>7.92</v>
      </c>
      <c r="G14" s="19"/>
    </row>
    <row r="15" ht="18.75" customHeight="1" spans="1:7">
      <c r="A15" s="19">
        <f>ROW()-1</f>
        <v>14</v>
      </c>
      <c r="B15" s="19" t="s">
        <v>66</v>
      </c>
      <c r="C15" s="19" t="s">
        <v>67</v>
      </c>
      <c r="D15" s="19" t="s">
        <v>52</v>
      </c>
      <c r="E15" s="19"/>
      <c r="F15" s="19"/>
      <c r="G15" s="19"/>
    </row>
    <row r="16" ht="18.75" customHeight="1" spans="1:7">
      <c r="A16" s="19">
        <f>ROW()-1</f>
        <v>15</v>
      </c>
      <c r="B16" s="19" t="s">
        <v>68</v>
      </c>
      <c r="C16" s="19" t="s">
        <v>69</v>
      </c>
      <c r="D16" s="19" t="s">
        <v>65</v>
      </c>
      <c r="E16" s="19"/>
      <c r="F16" s="19"/>
      <c r="G16" s="19"/>
    </row>
    <row r="17" ht="18.75" customHeight="1" spans="1:7">
      <c r="A17" s="19">
        <f>ROW()-1</f>
        <v>16</v>
      </c>
      <c r="B17" s="19" t="s">
        <v>70</v>
      </c>
      <c r="C17" s="19" t="s">
        <v>71</v>
      </c>
      <c r="D17" s="19" t="s">
        <v>32</v>
      </c>
      <c r="E17" s="19"/>
      <c r="F17" s="19"/>
      <c r="G17" s="19"/>
    </row>
    <row r="18" ht="18.75" customHeight="1" spans="1:7">
      <c r="A18" s="19">
        <f>ROW()-1</f>
        <v>17</v>
      </c>
      <c r="B18" s="19" t="s">
        <v>72</v>
      </c>
      <c r="C18" s="19" t="s">
        <v>73</v>
      </c>
      <c r="D18" s="19" t="s">
        <v>65</v>
      </c>
      <c r="E18" s="19"/>
      <c r="F18" s="19"/>
      <c r="G18" s="19"/>
    </row>
    <row r="19" ht="18.75" customHeight="1" spans="1:7">
      <c r="A19" s="19">
        <f>ROW()-1</f>
        <v>18</v>
      </c>
      <c r="B19" s="19" t="s">
        <v>74</v>
      </c>
      <c r="C19" s="19" t="s">
        <v>75</v>
      </c>
      <c r="D19" s="19" t="s">
        <v>43</v>
      </c>
      <c r="E19" s="19"/>
      <c r="F19" s="19">
        <v>26</v>
      </c>
      <c r="G19" s="19" t="s">
        <v>76</v>
      </c>
    </row>
    <row r="20" ht="18.75" customHeight="1" spans="1:7">
      <c r="A20" s="19">
        <f>ROW()-1</f>
        <v>19</v>
      </c>
      <c r="B20" s="19" t="s">
        <v>77</v>
      </c>
      <c r="C20" s="18" t="s">
        <v>78</v>
      </c>
      <c r="D20" s="19" t="s">
        <v>43</v>
      </c>
      <c r="E20" s="19"/>
      <c r="F20" s="19">
        <v>68</v>
      </c>
      <c r="G20" s="19" t="s">
        <v>76</v>
      </c>
    </row>
    <row r="21" ht="18.75" customHeight="1" spans="1:7">
      <c r="A21" s="19">
        <f t="shared" ref="A21:A30" si="0">ROW()-1</f>
        <v>20</v>
      </c>
      <c r="B21" s="19" t="s">
        <v>79</v>
      </c>
      <c r="C21" s="19" t="s">
        <v>80</v>
      </c>
      <c r="D21" s="19" t="s">
        <v>43</v>
      </c>
      <c r="E21" s="19"/>
      <c r="F21" s="19">
        <v>36</v>
      </c>
      <c r="G21" s="19" t="s">
        <v>53</v>
      </c>
    </row>
    <row r="22" ht="18.75" customHeight="1" spans="1:7">
      <c r="A22" s="19">
        <f t="shared" si="0"/>
        <v>21</v>
      </c>
      <c r="B22" s="19" t="s">
        <v>81</v>
      </c>
      <c r="C22" s="19" t="s">
        <v>82</v>
      </c>
      <c r="D22" s="19" t="s">
        <v>43</v>
      </c>
      <c r="E22" s="19"/>
      <c r="F22" s="19">
        <v>20</v>
      </c>
      <c r="G22" s="19" t="s">
        <v>53</v>
      </c>
    </row>
    <row r="23" ht="18.75" customHeight="1" spans="1:7">
      <c r="A23" s="19">
        <f t="shared" si="0"/>
        <v>22</v>
      </c>
      <c r="B23" s="19" t="s">
        <v>83</v>
      </c>
      <c r="C23" s="19" t="s">
        <v>84</v>
      </c>
      <c r="D23" s="19" t="s">
        <v>43</v>
      </c>
      <c r="E23" s="19"/>
      <c r="F23" s="19">
        <v>8</v>
      </c>
      <c r="G23" s="19" t="s">
        <v>53</v>
      </c>
    </row>
    <row r="24" ht="18.75" customHeight="1" spans="1:7">
      <c r="A24" s="19">
        <f t="shared" si="0"/>
        <v>23</v>
      </c>
      <c r="B24" s="19" t="s">
        <v>85</v>
      </c>
      <c r="C24" s="19" t="s">
        <v>86</v>
      </c>
      <c r="D24" s="19" t="s">
        <v>43</v>
      </c>
      <c r="E24" s="19"/>
      <c r="F24" s="19">
        <v>15</v>
      </c>
      <c r="G24" s="19" t="s">
        <v>53</v>
      </c>
    </row>
    <row r="25" ht="18.75" customHeight="1" spans="1:7">
      <c r="A25" s="19">
        <f t="shared" si="0"/>
        <v>24</v>
      </c>
      <c r="B25" s="19" t="s">
        <v>87</v>
      </c>
      <c r="C25" s="19" t="s">
        <v>88</v>
      </c>
      <c r="D25" s="19" t="s">
        <v>89</v>
      </c>
      <c r="E25" s="19"/>
      <c r="F25" s="19">
        <v>45</v>
      </c>
      <c r="G25" s="19" t="s">
        <v>53</v>
      </c>
    </row>
    <row r="26" ht="18.75" customHeight="1" spans="1:7">
      <c r="A26" s="19">
        <f t="shared" si="0"/>
        <v>25</v>
      </c>
      <c r="B26" s="19" t="s">
        <v>90</v>
      </c>
      <c r="C26" s="19" t="s">
        <v>91</v>
      </c>
      <c r="D26" s="19" t="s">
        <v>56</v>
      </c>
      <c r="E26" s="19"/>
      <c r="F26" s="19">
        <v>12</v>
      </c>
      <c r="G26" s="19" t="s">
        <v>53</v>
      </c>
    </row>
    <row r="27" ht="18.75" customHeight="1" spans="1:7">
      <c r="A27" s="19">
        <f t="shared" si="0"/>
        <v>26</v>
      </c>
      <c r="B27" s="19" t="s">
        <v>92</v>
      </c>
      <c r="C27" s="19" t="s">
        <v>93</v>
      </c>
      <c r="D27" s="19" t="s">
        <v>94</v>
      </c>
      <c r="E27" s="19"/>
      <c r="F27" s="19">
        <v>20</v>
      </c>
      <c r="G27" s="19" t="s">
        <v>53</v>
      </c>
    </row>
    <row r="28" ht="18.75" customHeight="1" spans="1:7">
      <c r="A28" s="19">
        <f t="shared" si="0"/>
        <v>27</v>
      </c>
      <c r="B28" s="19" t="s">
        <v>95</v>
      </c>
      <c r="C28" s="19" t="s">
        <v>96</v>
      </c>
      <c r="D28" s="19" t="s">
        <v>97</v>
      </c>
      <c r="E28" s="19"/>
      <c r="F28" s="19">
        <v>10</v>
      </c>
      <c r="G28" s="19" t="s">
        <v>53</v>
      </c>
    </row>
    <row r="29" ht="18.75" customHeight="1" spans="1:7">
      <c r="A29" s="19">
        <f t="shared" si="0"/>
        <v>28</v>
      </c>
      <c r="B29" s="19" t="s">
        <v>98</v>
      </c>
      <c r="C29" s="19" t="s">
        <v>99</v>
      </c>
      <c r="D29" s="19" t="s">
        <v>100</v>
      </c>
      <c r="E29" s="19"/>
      <c r="F29" s="19">
        <f>4.95+0.74</f>
        <v>5.69</v>
      </c>
      <c r="G29" s="19" t="s">
        <v>60</v>
      </c>
    </row>
    <row r="30" ht="18.75" customHeight="1" spans="1:7">
      <c r="A30" s="19">
        <f t="shared" si="0"/>
        <v>29</v>
      </c>
      <c r="B30" s="19" t="s">
        <v>101</v>
      </c>
      <c r="C30" s="19" t="s">
        <v>102</v>
      </c>
      <c r="D30" s="19" t="s">
        <v>100</v>
      </c>
      <c r="E30" s="19"/>
      <c r="F30" s="19">
        <v>32</v>
      </c>
      <c r="G30" s="19" t="s">
        <v>60</v>
      </c>
    </row>
    <row r="31" ht="18.75" customHeight="1" spans="1:7">
      <c r="A31" s="19">
        <f t="shared" ref="A31:A36" si="1">ROW()-1</f>
        <v>30</v>
      </c>
      <c r="B31" s="19" t="s">
        <v>103</v>
      </c>
      <c r="C31" s="19" t="s">
        <v>104</v>
      </c>
      <c r="D31" s="19" t="s">
        <v>43</v>
      </c>
      <c r="E31" s="19"/>
      <c r="F31" s="19">
        <v>3</v>
      </c>
      <c r="G31" s="19" t="s">
        <v>60</v>
      </c>
    </row>
    <row r="32" ht="18.75" customHeight="1" spans="1:7">
      <c r="A32" s="19">
        <f t="shared" si="1"/>
        <v>31</v>
      </c>
      <c r="B32" s="19" t="s">
        <v>105</v>
      </c>
      <c r="C32" s="19" t="s">
        <v>106</v>
      </c>
      <c r="D32" s="19" t="s">
        <v>43</v>
      </c>
      <c r="E32" s="19"/>
      <c r="F32" s="19">
        <v>18</v>
      </c>
      <c r="G32" s="19" t="s">
        <v>60</v>
      </c>
    </row>
    <row r="33" ht="18.75" customHeight="1" spans="1:7">
      <c r="A33" s="19">
        <f t="shared" si="1"/>
        <v>32</v>
      </c>
      <c r="B33" s="19" t="s">
        <v>107</v>
      </c>
      <c r="C33" s="19" t="s">
        <v>108</v>
      </c>
      <c r="D33" s="19" t="s">
        <v>109</v>
      </c>
      <c r="E33" s="19"/>
      <c r="F33" s="19">
        <v>1</v>
      </c>
      <c r="G33" s="19" t="s">
        <v>60</v>
      </c>
    </row>
    <row r="34" ht="18.75" customHeight="1" spans="1:7">
      <c r="A34" s="19">
        <f t="shared" si="1"/>
        <v>33</v>
      </c>
      <c r="B34" s="19" t="s">
        <v>110</v>
      </c>
      <c r="C34" s="19" t="s">
        <v>111</v>
      </c>
      <c r="D34" s="19" t="s">
        <v>100</v>
      </c>
      <c r="E34" s="19"/>
      <c r="F34" s="19">
        <v>10</v>
      </c>
      <c r="G34" s="19" t="s">
        <v>60</v>
      </c>
    </row>
    <row r="35" ht="18.75" customHeight="1" spans="1:7">
      <c r="A35" s="19">
        <f t="shared" si="1"/>
        <v>34</v>
      </c>
      <c r="B35" s="19" t="s">
        <v>112</v>
      </c>
      <c r="C35" s="19" t="s">
        <v>113</v>
      </c>
      <c r="D35" s="19" t="s">
        <v>114</v>
      </c>
      <c r="E35" s="19"/>
      <c r="F35" s="19">
        <v>20</v>
      </c>
      <c r="G35" s="19" t="s">
        <v>60</v>
      </c>
    </row>
    <row r="36" ht="18.75" customHeight="1" spans="1:7">
      <c r="A36" s="19">
        <f t="shared" si="1"/>
        <v>35</v>
      </c>
      <c r="B36" s="19" t="s">
        <v>115</v>
      </c>
      <c r="C36" s="19" t="s">
        <v>116</v>
      </c>
      <c r="D36" s="19" t="s">
        <v>43</v>
      </c>
      <c r="E36" s="19"/>
      <c r="F36" s="19">
        <v>3</v>
      </c>
      <c r="G36" s="19" t="s">
        <v>60</v>
      </c>
    </row>
    <row r="37" ht="18.75" customHeight="1" spans="1:7">
      <c r="A37" s="19">
        <f>ROW()-1</f>
        <v>36</v>
      </c>
      <c r="B37" s="19" t="s">
        <v>117</v>
      </c>
      <c r="C37" s="19" t="s">
        <v>118</v>
      </c>
      <c r="D37" s="19" t="s">
        <v>43</v>
      </c>
      <c r="E37" s="19"/>
      <c r="F37" s="19">
        <v>10</v>
      </c>
      <c r="G37" s="19" t="s">
        <v>60</v>
      </c>
    </row>
    <row r="38" ht="18.75" customHeight="1" spans="1:7">
      <c r="A38" s="19">
        <f>ROW()-1</f>
        <v>37</v>
      </c>
      <c r="B38" s="19" t="s">
        <v>119</v>
      </c>
      <c r="C38" s="19" t="s">
        <v>120</v>
      </c>
      <c r="D38" s="19" t="s">
        <v>32</v>
      </c>
      <c r="E38" s="19"/>
      <c r="F38" s="19">
        <v>45</v>
      </c>
      <c r="G38" s="19" t="s">
        <v>60</v>
      </c>
    </row>
    <row r="39" ht="18.75" customHeight="1" spans="1:7">
      <c r="A39" s="19">
        <f>ROW()-1</f>
        <v>38</v>
      </c>
      <c r="B39" s="19" t="s">
        <v>121</v>
      </c>
      <c r="C39" s="19" t="s">
        <v>122</v>
      </c>
      <c r="D39" s="19" t="s">
        <v>43</v>
      </c>
      <c r="E39" s="19"/>
      <c r="F39" s="19">
        <v>9</v>
      </c>
      <c r="G39" s="19" t="s">
        <v>60</v>
      </c>
    </row>
    <row r="40" customHeight="1" spans="1:7">
      <c r="A40" s="19">
        <f>ROW()-1</f>
        <v>39</v>
      </c>
      <c r="B40" s="19" t="s">
        <v>123</v>
      </c>
      <c r="C40" s="19" t="s">
        <v>124</v>
      </c>
      <c r="D40" s="19" t="s">
        <v>43</v>
      </c>
      <c r="E40" s="19"/>
      <c r="F40" s="19">
        <v>27</v>
      </c>
      <c r="G40" s="19" t="s">
        <v>125</v>
      </c>
    </row>
    <row r="41" customHeight="1" spans="1:7">
      <c r="A41" s="19">
        <f>ROW()-1</f>
        <v>40</v>
      </c>
      <c r="B41" s="19" t="s">
        <v>126</v>
      </c>
      <c r="C41" s="19" t="s">
        <v>127</v>
      </c>
      <c r="D41" s="19" t="s">
        <v>43</v>
      </c>
      <c r="E41" s="19"/>
      <c r="F41" s="19">
        <v>22</v>
      </c>
      <c r="G41" s="19" t="s">
        <v>125</v>
      </c>
    </row>
    <row r="42" customHeight="1" spans="1:7">
      <c r="A42" s="19">
        <f>ROW()-1</f>
        <v>41</v>
      </c>
      <c r="B42" s="19" t="s">
        <v>128</v>
      </c>
      <c r="C42" s="19" t="s">
        <v>129</v>
      </c>
      <c r="D42" s="19" t="s">
        <v>130</v>
      </c>
      <c r="E42" s="19"/>
      <c r="F42" s="19">
        <v>30</v>
      </c>
      <c r="G42" s="19" t="s">
        <v>125</v>
      </c>
    </row>
    <row r="43" customHeight="1" spans="1:7">
      <c r="A43" s="19">
        <f>ROW()-1</f>
        <v>42</v>
      </c>
      <c r="B43" s="19" t="s">
        <v>131</v>
      </c>
      <c r="C43" s="19" t="s">
        <v>132</v>
      </c>
      <c r="D43" s="34" t="s">
        <v>133</v>
      </c>
      <c r="E43" s="19"/>
      <c r="F43" s="19">
        <v>25</v>
      </c>
      <c r="G43" s="19" t="s">
        <v>125</v>
      </c>
    </row>
    <row r="44" customHeight="1" spans="1:7">
      <c r="A44" s="19">
        <f t="shared" ref="A44:A53" si="2">ROW()-1</f>
        <v>43</v>
      </c>
      <c r="B44" s="19" t="s">
        <v>134</v>
      </c>
      <c r="C44" s="19" t="s">
        <v>135</v>
      </c>
      <c r="D44" s="19" t="s">
        <v>43</v>
      </c>
      <c r="E44" s="19"/>
      <c r="F44" s="19">
        <v>249</v>
      </c>
      <c r="G44" s="19" t="s">
        <v>125</v>
      </c>
    </row>
    <row r="45" customHeight="1" spans="1:7">
      <c r="A45" s="19">
        <f t="shared" si="2"/>
        <v>44</v>
      </c>
      <c r="B45" s="19" t="s">
        <v>136</v>
      </c>
      <c r="C45" s="19" t="s">
        <v>137</v>
      </c>
      <c r="D45" s="19" t="s">
        <v>43</v>
      </c>
      <c r="E45" s="19"/>
      <c r="F45" s="19">
        <v>6</v>
      </c>
      <c r="G45" s="19" t="s">
        <v>125</v>
      </c>
    </row>
    <row r="46" customHeight="1" spans="1:7">
      <c r="A46" s="19">
        <f t="shared" si="2"/>
        <v>45</v>
      </c>
      <c r="B46" s="19" t="s">
        <v>138</v>
      </c>
      <c r="C46" s="19" t="s">
        <v>139</v>
      </c>
      <c r="D46" s="19" t="s">
        <v>43</v>
      </c>
      <c r="E46" s="19"/>
      <c r="F46" s="19">
        <v>2</v>
      </c>
      <c r="G46" s="19" t="s">
        <v>125</v>
      </c>
    </row>
    <row r="47" customHeight="1" spans="1:7">
      <c r="A47" s="19">
        <f t="shared" si="2"/>
        <v>46</v>
      </c>
      <c r="B47" s="19" t="s">
        <v>140</v>
      </c>
      <c r="C47" s="19" t="s">
        <v>141</v>
      </c>
      <c r="D47" s="19" t="s">
        <v>43</v>
      </c>
      <c r="E47" s="19"/>
      <c r="F47" s="19">
        <v>1</v>
      </c>
      <c r="G47" s="19" t="s">
        <v>125</v>
      </c>
    </row>
    <row r="48" customHeight="1" spans="1:7">
      <c r="A48" s="19">
        <f t="shared" si="2"/>
        <v>47</v>
      </c>
      <c r="B48" s="19" t="s">
        <v>142</v>
      </c>
      <c r="C48" s="19" t="s">
        <v>143</v>
      </c>
      <c r="D48" s="19" t="s">
        <v>43</v>
      </c>
      <c r="E48" s="19"/>
      <c r="F48" s="19">
        <v>10</v>
      </c>
      <c r="G48" s="19" t="s">
        <v>125</v>
      </c>
    </row>
    <row r="49" customHeight="1" spans="1:7">
      <c r="A49" s="19">
        <f t="shared" si="2"/>
        <v>48</v>
      </c>
      <c r="B49" s="19" t="s">
        <v>144</v>
      </c>
      <c r="C49" s="19" t="s">
        <v>145</v>
      </c>
      <c r="D49" s="19" t="s">
        <v>146</v>
      </c>
      <c r="E49" s="19"/>
      <c r="F49" s="19">
        <v>8</v>
      </c>
      <c r="G49" s="19" t="s">
        <v>125</v>
      </c>
    </row>
    <row r="50" customHeight="1" spans="1:7">
      <c r="A50" s="19">
        <f t="shared" si="2"/>
        <v>49</v>
      </c>
      <c r="B50" s="19" t="s">
        <v>147</v>
      </c>
      <c r="C50" s="19" t="s">
        <v>148</v>
      </c>
      <c r="D50" s="19" t="s">
        <v>65</v>
      </c>
      <c r="E50" s="19"/>
      <c r="F50" s="19">
        <v>4.7</v>
      </c>
      <c r="G50" s="19" t="s">
        <v>125</v>
      </c>
    </row>
    <row r="51" customHeight="1" spans="1:7">
      <c r="A51" s="19">
        <f t="shared" si="2"/>
        <v>50</v>
      </c>
      <c r="B51" s="19" t="s">
        <v>149</v>
      </c>
      <c r="C51" s="19" t="s">
        <v>150</v>
      </c>
      <c r="D51" s="19" t="s">
        <v>65</v>
      </c>
      <c r="E51" s="19"/>
      <c r="F51" s="19">
        <v>4.7</v>
      </c>
      <c r="G51" s="19" t="s">
        <v>125</v>
      </c>
    </row>
    <row r="52" customHeight="1" spans="1:7">
      <c r="A52" s="19">
        <f t="shared" si="2"/>
        <v>51</v>
      </c>
      <c r="B52" s="19" t="s">
        <v>151</v>
      </c>
      <c r="C52" s="19" t="s">
        <v>152</v>
      </c>
      <c r="D52" s="19" t="s">
        <v>43</v>
      </c>
      <c r="E52" s="19"/>
      <c r="F52" s="19">
        <v>67.6</v>
      </c>
      <c r="G52" s="19" t="s">
        <v>125</v>
      </c>
    </row>
    <row r="53" customHeight="1" spans="1:7">
      <c r="A53" s="19">
        <f t="shared" si="2"/>
        <v>52</v>
      </c>
      <c r="B53" s="19" t="s">
        <v>153</v>
      </c>
      <c r="C53" s="19" t="s">
        <v>154</v>
      </c>
      <c r="D53" s="19" t="s">
        <v>43</v>
      </c>
      <c r="E53" s="19"/>
      <c r="F53" s="19">
        <v>6</v>
      </c>
      <c r="G53" s="19" t="s">
        <v>125</v>
      </c>
    </row>
    <row r="54" customHeight="1" spans="1:7">
      <c r="A54" s="19">
        <f>ROW()-1</f>
        <v>53</v>
      </c>
      <c r="B54" s="19" t="s">
        <v>155</v>
      </c>
      <c r="C54" s="19" t="s">
        <v>156</v>
      </c>
      <c r="D54" s="19" t="s">
        <v>65</v>
      </c>
      <c r="E54" s="19"/>
      <c r="F54" s="19">
        <v>30</v>
      </c>
      <c r="G54" s="19" t="s">
        <v>125</v>
      </c>
    </row>
    <row r="55" customHeight="1" spans="1:7">
      <c r="A55" s="19">
        <f>ROW()-1</f>
        <v>54</v>
      </c>
      <c r="B55" s="19" t="s">
        <v>157</v>
      </c>
      <c r="C55" s="19" t="s">
        <v>158</v>
      </c>
      <c r="D55" s="19" t="s">
        <v>43</v>
      </c>
      <c r="E55" s="19"/>
      <c r="F55" s="19">
        <v>5</v>
      </c>
      <c r="G55" s="19" t="s">
        <v>125</v>
      </c>
    </row>
    <row r="56" customHeight="1" spans="1:7">
      <c r="A56" s="19">
        <f>ROW()-1</f>
        <v>55</v>
      </c>
      <c r="B56" s="19" t="s">
        <v>159</v>
      </c>
      <c r="C56" s="19" t="s">
        <v>160</v>
      </c>
      <c r="D56" s="19" t="s">
        <v>32</v>
      </c>
      <c r="E56" s="19"/>
      <c r="F56" s="19">
        <v>20</v>
      </c>
      <c r="G56" s="19" t="s">
        <v>125</v>
      </c>
    </row>
    <row r="57" customHeight="1" spans="1:7">
      <c r="A57" s="19">
        <f>ROW()-1</f>
        <v>56</v>
      </c>
      <c r="B57" s="19" t="s">
        <v>161</v>
      </c>
      <c r="C57" s="19" t="s">
        <v>162</v>
      </c>
      <c r="D57" s="19" t="s">
        <v>32</v>
      </c>
      <c r="E57" s="19"/>
      <c r="F57" s="19">
        <v>16</v>
      </c>
      <c r="G57" s="19" t="s">
        <v>125</v>
      </c>
    </row>
    <row r="58" customHeight="1" spans="1:7">
      <c r="A58" s="19">
        <f>ROW()-1</f>
        <v>57</v>
      </c>
      <c r="B58" s="19" t="s">
        <v>163</v>
      </c>
      <c r="C58" s="19" t="s">
        <v>164</v>
      </c>
      <c r="D58" s="19" t="s">
        <v>56</v>
      </c>
      <c r="E58" s="19"/>
      <c r="F58" s="19">
        <v>11</v>
      </c>
      <c r="G58" s="19" t="s">
        <v>125</v>
      </c>
    </row>
    <row r="59" ht="19.5" customHeight="1" spans="1:7">
      <c r="A59" s="19">
        <f>ROW()-1</f>
        <v>58</v>
      </c>
      <c r="B59" s="19" t="s">
        <v>165</v>
      </c>
      <c r="C59" s="19" t="s">
        <v>166</v>
      </c>
      <c r="D59" s="19" t="s">
        <v>56</v>
      </c>
      <c r="E59" s="19"/>
      <c r="F59" s="19">
        <v>8</v>
      </c>
      <c r="G59" s="19" t="s">
        <v>125</v>
      </c>
    </row>
    <row r="60" ht="19.5" customHeight="1" spans="1:7">
      <c r="A60" s="19">
        <f>ROW()-1</f>
        <v>59</v>
      </c>
      <c r="B60" s="19" t="s">
        <v>167</v>
      </c>
      <c r="C60" s="19" t="s">
        <v>168</v>
      </c>
      <c r="D60" s="19" t="s">
        <v>169</v>
      </c>
      <c r="E60" s="19"/>
      <c r="F60" s="19">
        <v>34</v>
      </c>
      <c r="G60" s="19" t="s">
        <v>125</v>
      </c>
    </row>
    <row r="61" customHeight="1" spans="1:7">
      <c r="A61" s="19">
        <f>ROW()-1</f>
        <v>60</v>
      </c>
      <c r="B61" s="19" t="s">
        <v>170</v>
      </c>
      <c r="C61" s="19" t="s">
        <v>171</v>
      </c>
      <c r="D61" s="19" t="s">
        <v>32</v>
      </c>
      <c r="E61" s="19"/>
      <c r="F61" s="19"/>
      <c r="G61" s="19" t="s">
        <v>172</v>
      </c>
    </row>
    <row r="62" customHeight="1" spans="1:7">
      <c r="A62" s="19">
        <f>ROW()-1</f>
        <v>61</v>
      </c>
      <c r="B62" s="19" t="s">
        <v>173</v>
      </c>
      <c r="C62" s="19" t="s">
        <v>174</v>
      </c>
      <c r="D62" s="19" t="s">
        <v>32</v>
      </c>
      <c r="E62" s="19"/>
      <c r="F62" s="19"/>
      <c r="G62" s="19" t="s">
        <v>172</v>
      </c>
    </row>
    <row r="63" customHeight="1" spans="1:7">
      <c r="A63" s="19">
        <f>ROW()-1</f>
        <v>62</v>
      </c>
      <c r="B63" s="19" t="s">
        <v>175</v>
      </c>
      <c r="C63" s="19" t="s">
        <v>176</v>
      </c>
      <c r="D63" s="19" t="s">
        <v>43</v>
      </c>
      <c r="E63" s="19"/>
      <c r="F63" s="19"/>
      <c r="G63" s="19" t="s">
        <v>125</v>
      </c>
    </row>
    <row r="64" customHeight="1" spans="1:7">
      <c r="A64" s="19">
        <f>ROW()-1</f>
        <v>63</v>
      </c>
      <c r="B64" s="19" t="s">
        <v>177</v>
      </c>
      <c r="C64" s="19" t="s">
        <v>178</v>
      </c>
      <c r="D64" s="19" t="s">
        <v>36</v>
      </c>
      <c r="E64" s="19"/>
      <c r="F64" s="19"/>
      <c r="G64" s="19" t="s">
        <v>125</v>
      </c>
    </row>
    <row r="65" customHeight="1" spans="1:7">
      <c r="A65" s="19">
        <f>ROW()-1</f>
        <v>64</v>
      </c>
      <c r="B65" s="19" t="s">
        <v>179</v>
      </c>
      <c r="C65" s="19" t="s">
        <v>180</v>
      </c>
      <c r="D65" s="19" t="s">
        <v>43</v>
      </c>
      <c r="E65" s="19"/>
      <c r="F65" s="19"/>
      <c r="G65" s="19" t="s">
        <v>125</v>
      </c>
    </row>
    <row r="66" customHeight="1" spans="1:7">
      <c r="A66" s="19">
        <f>ROW()-1</f>
        <v>65</v>
      </c>
      <c r="B66" s="19" t="s">
        <v>181</v>
      </c>
      <c r="C66" s="19" t="s">
        <v>182</v>
      </c>
      <c r="D66" s="19" t="s">
        <v>133</v>
      </c>
      <c r="E66" s="19"/>
      <c r="F66" s="19"/>
      <c r="G66" s="19" t="s">
        <v>125</v>
      </c>
    </row>
    <row r="67" customHeight="1" spans="1:7">
      <c r="A67" s="19">
        <f>ROW()-1</f>
        <v>66</v>
      </c>
      <c r="B67" s="19" t="s">
        <v>183</v>
      </c>
      <c r="C67" s="19" t="s">
        <v>184</v>
      </c>
      <c r="D67" s="19" t="s">
        <v>65</v>
      </c>
      <c r="E67" s="19"/>
      <c r="F67" s="19"/>
      <c r="G67" s="19" t="s">
        <v>125</v>
      </c>
    </row>
    <row r="68" customHeight="1" spans="1:7">
      <c r="A68" s="19">
        <f>ROW()-1</f>
        <v>67</v>
      </c>
      <c r="B68" s="19" t="s">
        <v>185</v>
      </c>
      <c r="C68" s="19" t="s">
        <v>186</v>
      </c>
      <c r="D68" s="19" t="s">
        <v>65</v>
      </c>
      <c r="E68" s="19"/>
      <c r="F68" s="19"/>
      <c r="G68" s="19" t="s">
        <v>125</v>
      </c>
    </row>
    <row r="69" customHeight="1" spans="1:7">
      <c r="A69" s="19">
        <f>ROW()-1</f>
        <v>68</v>
      </c>
      <c r="B69" s="19" t="s">
        <v>187</v>
      </c>
      <c r="C69" s="19" t="s">
        <v>188</v>
      </c>
      <c r="D69" s="19" t="s">
        <v>65</v>
      </c>
      <c r="E69" s="19"/>
      <c r="F69" s="19"/>
      <c r="G69" s="19" t="s">
        <v>125</v>
      </c>
    </row>
    <row r="70" customHeight="1" spans="1:7">
      <c r="A70" s="19">
        <f t="shared" ref="A70:A77" si="3">ROW()-1</f>
        <v>69</v>
      </c>
      <c r="B70" s="19" t="s">
        <v>189</v>
      </c>
      <c r="C70" s="19" t="s">
        <v>190</v>
      </c>
      <c r="D70" s="19" t="s">
        <v>65</v>
      </c>
      <c r="E70" s="19"/>
      <c r="F70" s="19"/>
      <c r="G70" s="19" t="s">
        <v>125</v>
      </c>
    </row>
    <row r="71" customHeight="1" spans="1:7">
      <c r="A71" s="19">
        <f t="shared" si="3"/>
        <v>70</v>
      </c>
      <c r="B71" s="19" t="s">
        <v>191</v>
      </c>
      <c r="C71" s="19" t="s">
        <v>192</v>
      </c>
      <c r="D71" s="19" t="s">
        <v>43</v>
      </c>
      <c r="E71" s="19"/>
      <c r="F71" s="19"/>
      <c r="G71" s="19" t="s">
        <v>125</v>
      </c>
    </row>
    <row r="72" customHeight="1" spans="1:7">
      <c r="A72" s="19">
        <f t="shared" si="3"/>
        <v>71</v>
      </c>
      <c r="B72" s="19" t="s">
        <v>193</v>
      </c>
      <c r="C72" s="19" t="s">
        <v>194</v>
      </c>
      <c r="D72" s="19" t="s">
        <v>43</v>
      </c>
      <c r="E72" s="19"/>
      <c r="F72" s="19"/>
      <c r="G72" s="19" t="s">
        <v>125</v>
      </c>
    </row>
    <row r="73" customHeight="1" spans="1:7">
      <c r="A73" s="19">
        <f t="shared" si="3"/>
        <v>72</v>
      </c>
      <c r="B73" s="19" t="s">
        <v>195</v>
      </c>
      <c r="C73" s="19" t="s">
        <v>196</v>
      </c>
      <c r="D73" s="19" t="s">
        <v>133</v>
      </c>
      <c r="E73" s="19"/>
      <c r="F73" s="19"/>
      <c r="G73" s="19" t="s">
        <v>125</v>
      </c>
    </row>
    <row r="74" customHeight="1" spans="1:7">
      <c r="A74" s="19">
        <f t="shared" si="3"/>
        <v>73</v>
      </c>
      <c r="B74" s="19" t="s">
        <v>197</v>
      </c>
      <c r="C74" s="19" t="s">
        <v>198</v>
      </c>
      <c r="D74" s="19" t="s">
        <v>52</v>
      </c>
      <c r="E74" s="19"/>
      <c r="F74" s="19"/>
      <c r="G74" s="19" t="s">
        <v>125</v>
      </c>
    </row>
    <row r="75" ht="16" customHeight="1" spans="1:7">
      <c r="A75" s="19">
        <f t="shared" si="3"/>
        <v>74</v>
      </c>
      <c r="B75" s="19" t="s">
        <v>199</v>
      </c>
      <c r="C75" s="19" t="s">
        <v>200</v>
      </c>
      <c r="D75" s="19" t="s">
        <v>43</v>
      </c>
      <c r="E75" s="19"/>
      <c r="F75" s="19"/>
      <c r="G75" s="19" t="s">
        <v>125</v>
      </c>
    </row>
    <row r="76" customHeight="1" spans="1:7">
      <c r="A76" s="19">
        <f t="shared" si="3"/>
        <v>75</v>
      </c>
      <c r="B76" s="19" t="s">
        <v>201</v>
      </c>
      <c r="C76" s="19" t="s">
        <v>202</v>
      </c>
      <c r="D76" s="19" t="s">
        <v>43</v>
      </c>
      <c r="E76" s="19"/>
      <c r="F76" s="19"/>
      <c r="G76" s="19" t="s">
        <v>125</v>
      </c>
    </row>
    <row r="77" customHeight="1" spans="1:7">
      <c r="A77" s="19">
        <f t="shared" si="3"/>
        <v>76</v>
      </c>
      <c r="B77" s="19" t="s">
        <v>203</v>
      </c>
      <c r="C77" s="19" t="s">
        <v>204</v>
      </c>
      <c r="D77" s="19" t="s">
        <v>43</v>
      </c>
      <c r="E77" s="19"/>
      <c r="F77" s="19"/>
      <c r="G77" s="19" t="s">
        <v>125</v>
      </c>
    </row>
    <row r="78" customHeight="1" spans="1:7">
      <c r="A78" s="19"/>
      <c r="B78" s="19"/>
      <c r="C78" s="19"/>
      <c r="D78" s="19"/>
      <c r="E78" s="19"/>
      <c r="F78" s="19"/>
      <c r="G78" s="19"/>
    </row>
  </sheetData>
  <autoFilter xmlns:etc="http://www.wps.cn/officeDocument/2017/etCustomData" ref="A1:G77" etc:filterBottomFollowUsedRange="0">
    <extLst/>
  </autoFilter>
  <conditionalFormatting sqref="B$1:B$1048576">
    <cfRule type="duplicateValues" dxfId="1" priority="51"/>
  </conditionalFormatting>
  <conditionalFormatting sqref="C$1:C$1048576">
    <cfRule type="duplicateValues" dxfId="1" priority="2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7"/>
  <sheetViews>
    <sheetView workbookViewId="0">
      <pane ySplit="1" topLeftCell="A12" activePane="bottomLeft" state="frozen"/>
      <selection/>
      <selection pane="bottomLeft" activeCell="D23" sqref="D23"/>
    </sheetView>
  </sheetViews>
  <sheetFormatPr defaultColWidth="9" defaultRowHeight="14.4"/>
  <cols>
    <col min="1" max="1" width="6.44444444444444" style="11" customWidth="1"/>
    <col min="2" max="2" width="16.1111111111111" style="11" customWidth="1"/>
    <col min="3" max="3" width="22" style="11" customWidth="1"/>
    <col min="4" max="4" width="26.5555555555556" style="11" customWidth="1"/>
    <col min="5" max="5" width="14.8888888888889" style="11" customWidth="1"/>
    <col min="6" max="6" width="16.3333333333333" style="11" customWidth="1"/>
    <col min="7" max="7" width="12.6666666666667" style="30" customWidth="1"/>
    <col min="8" max="8" width="34.4444444444444" style="30" customWidth="1"/>
    <col min="9" max="9" width="11" style="11" customWidth="1"/>
    <col min="10" max="10" width="21.6666666666667" style="11" customWidth="1"/>
    <col min="11" max="11" width="25.7777777777778" style="11" customWidth="1"/>
    <col min="12" max="16384" width="9" style="11"/>
  </cols>
  <sheetData>
    <row r="1" ht="19.5" customHeight="1" spans="1:11">
      <c r="A1" s="13" t="s">
        <v>1</v>
      </c>
      <c r="B1" s="14" t="s">
        <v>12</v>
      </c>
      <c r="C1" s="13" t="s">
        <v>8</v>
      </c>
      <c r="D1" s="13" t="s">
        <v>13</v>
      </c>
      <c r="E1" s="14" t="s">
        <v>19</v>
      </c>
      <c r="F1" s="14" t="s">
        <v>205</v>
      </c>
      <c r="G1" s="17" t="s">
        <v>15</v>
      </c>
      <c r="H1" s="17" t="s">
        <v>16</v>
      </c>
      <c r="I1" s="17" t="s">
        <v>20</v>
      </c>
      <c r="J1" s="13" t="s">
        <v>5</v>
      </c>
      <c r="K1" s="9" t="s">
        <v>28</v>
      </c>
    </row>
    <row r="2" ht="20.25" customHeight="1" spans="1:10">
      <c r="A2" s="18">
        <f t="shared" ref="A2:A18" si="0">ROW()-1</f>
        <v>1</v>
      </c>
      <c r="B2" s="6" t="s">
        <v>30</v>
      </c>
      <c r="C2" s="31" t="str">
        <f>IFERROR(VLOOKUP(B2,基本设置!B:C,2,0),"")</f>
        <v>双面胶</v>
      </c>
      <c r="D2" s="18" t="str">
        <f>IFERROR(VLOOKUP($B2,基本设置!$B:$G,4,0),"")</f>
        <v>红色</v>
      </c>
      <c r="E2" s="6">
        <v>100</v>
      </c>
      <c r="F2" s="20">
        <v>45663</v>
      </c>
      <c r="G2" s="18">
        <f>IFERROR(VLOOKUP($B2,基本设置!B:G,5,0),"")</f>
        <v>34.6</v>
      </c>
      <c r="H2" s="18" t="s">
        <v>125</v>
      </c>
      <c r="I2" s="18">
        <f t="shared" ref="I2:I29" si="1">IFERROR((E2*G2),"")</f>
        <v>3460</v>
      </c>
      <c r="J2" s="6" t="s">
        <v>206</v>
      </c>
    </row>
    <row r="3" ht="20.25" customHeight="1" spans="1:10">
      <c r="A3" s="18">
        <f t="shared" si="0"/>
        <v>2</v>
      </c>
      <c r="B3" s="19" t="s">
        <v>207</v>
      </c>
      <c r="C3" s="31" t="str">
        <f>IFERROR(VLOOKUP(B3,基本设置!B:C,2,0),"")</f>
        <v/>
      </c>
      <c r="D3" s="18" t="str">
        <f>IFERROR(VLOOKUP($B3,基本设置!$B:$G,4,0),"")</f>
        <v/>
      </c>
      <c r="E3" s="6">
        <v>10</v>
      </c>
      <c r="F3" s="20">
        <v>45663</v>
      </c>
      <c r="G3" s="18" t="str">
        <f>IFERROR(VLOOKUP($B3,基本设置!B:G,5,0),"")</f>
        <v/>
      </c>
      <c r="H3" s="18" t="s">
        <v>125</v>
      </c>
      <c r="I3" s="18" t="str">
        <f t="shared" si="1"/>
        <v/>
      </c>
      <c r="J3" s="6" t="s">
        <v>208</v>
      </c>
    </row>
    <row r="4" ht="20.25" customHeight="1" spans="1:10">
      <c r="A4" s="18">
        <f t="shared" si="0"/>
        <v>3</v>
      </c>
      <c r="B4" s="19" t="s">
        <v>209</v>
      </c>
      <c r="C4" s="31" t="str">
        <f>IFERROR(VLOOKUP(B4,基本设置!B:C,2,0),"")</f>
        <v/>
      </c>
      <c r="D4" s="18" t="str">
        <f>IFERROR(VLOOKUP($B4,基本设置!$B:$G,4,0),"")</f>
        <v/>
      </c>
      <c r="E4" s="6">
        <v>3</v>
      </c>
      <c r="F4" s="20">
        <v>45663</v>
      </c>
      <c r="G4" s="18" t="str">
        <f>IFERROR(VLOOKUP($B4,基本设置!B:G,5,0),"")</f>
        <v/>
      </c>
      <c r="H4" s="18" t="s">
        <v>125</v>
      </c>
      <c r="I4" s="18" t="str">
        <f t="shared" si="1"/>
        <v/>
      </c>
      <c r="J4" s="6" t="s">
        <v>208</v>
      </c>
    </row>
    <row r="5" ht="20.25" customHeight="1" spans="1:10">
      <c r="A5" s="18">
        <f t="shared" si="0"/>
        <v>4</v>
      </c>
      <c r="B5" s="19" t="s">
        <v>210</v>
      </c>
      <c r="C5" s="31" t="str">
        <f>IFERROR(VLOOKUP(B5,基本设置!B:C,2,0),"")</f>
        <v/>
      </c>
      <c r="D5" s="18" t="str">
        <f>IFERROR(VLOOKUP($B5,基本设置!$B:$G,4,0),"")</f>
        <v/>
      </c>
      <c r="E5" s="6">
        <v>1</v>
      </c>
      <c r="F5" s="20">
        <v>45663</v>
      </c>
      <c r="G5" s="18" t="str">
        <f>IFERROR(VLOOKUP($B5,基本设置!B:G,5,0),"")</f>
        <v/>
      </c>
      <c r="H5" s="18" t="s">
        <v>125</v>
      </c>
      <c r="I5" s="18" t="str">
        <f t="shared" si="1"/>
        <v/>
      </c>
      <c r="J5" s="6" t="s">
        <v>208</v>
      </c>
    </row>
    <row r="6" ht="20.25" customHeight="1" spans="1:10">
      <c r="A6" s="18">
        <f t="shared" si="0"/>
        <v>5</v>
      </c>
      <c r="B6" s="19" t="s">
        <v>211</v>
      </c>
      <c r="C6" s="31" t="str">
        <f>IFERROR(VLOOKUP(B6,基本设置!B:C,2,0),"")</f>
        <v/>
      </c>
      <c r="D6" s="18" t="str">
        <f>IFERROR(VLOOKUP($B6,基本设置!$B:$G,4,0),"")</f>
        <v/>
      </c>
      <c r="E6" s="6">
        <v>20</v>
      </c>
      <c r="F6" s="20">
        <v>45663</v>
      </c>
      <c r="G6" s="18" t="str">
        <f>IFERROR(VLOOKUP($B6,基本设置!B:G,5,0),"")</f>
        <v/>
      </c>
      <c r="H6" s="18" t="s">
        <v>125</v>
      </c>
      <c r="I6" s="18" t="str">
        <f t="shared" si="1"/>
        <v/>
      </c>
      <c r="J6" s="6" t="s">
        <v>208</v>
      </c>
    </row>
    <row r="7" ht="20.25" customHeight="1" spans="1:10">
      <c r="A7" s="18">
        <f t="shared" si="0"/>
        <v>6</v>
      </c>
      <c r="B7" s="6" t="s">
        <v>163</v>
      </c>
      <c r="C7" s="31" t="str">
        <f>IFERROR(VLOOKUP(B7,基本设置!B:C,2,0),"")</f>
        <v>百丽珠</v>
      </c>
      <c r="D7" s="18">
        <f>IFERROR(VLOOKUP($B7,基本设置!$B:$G,4,0),"")</f>
        <v>0</v>
      </c>
      <c r="E7" s="6">
        <v>6</v>
      </c>
      <c r="F7" s="20">
        <v>45663</v>
      </c>
      <c r="G7" s="18">
        <f>IFERROR(VLOOKUP($B7,基本设置!B:G,5,0),"")</f>
        <v>11</v>
      </c>
      <c r="H7" s="18" t="s">
        <v>125</v>
      </c>
      <c r="I7" s="18">
        <f t="shared" si="1"/>
        <v>66</v>
      </c>
      <c r="J7" s="6" t="s">
        <v>208</v>
      </c>
    </row>
    <row r="8" ht="20.25" customHeight="1" spans="1:10">
      <c r="A8" s="18">
        <f t="shared" si="0"/>
        <v>7</v>
      </c>
      <c r="B8" s="19" t="s">
        <v>165</v>
      </c>
      <c r="C8" s="31" t="str">
        <f>IFERROR(VLOOKUP(B8,基本设置!B:C,2,0),"")</f>
        <v>泡沫清洗剂</v>
      </c>
      <c r="D8" s="18">
        <f>IFERROR(VLOOKUP($B8,基本设置!$B:$G,4,0),"")</f>
        <v>0</v>
      </c>
      <c r="E8" s="6">
        <v>12</v>
      </c>
      <c r="F8" s="20">
        <v>45663</v>
      </c>
      <c r="G8" s="18">
        <f>IFERROR(VLOOKUP($B8,基本设置!B:G,5,0),"")</f>
        <v>8</v>
      </c>
      <c r="H8" s="18" t="s">
        <v>125</v>
      </c>
      <c r="I8" s="18">
        <f t="shared" si="1"/>
        <v>96</v>
      </c>
      <c r="J8" s="6" t="s">
        <v>208</v>
      </c>
    </row>
    <row r="9" ht="20.25" customHeight="1" spans="1:10">
      <c r="A9" s="18">
        <f t="shared" si="0"/>
        <v>8</v>
      </c>
      <c r="B9" s="6" t="s">
        <v>54</v>
      </c>
      <c r="C9" s="31" t="str">
        <f>IFERROR(VLOOKUP(B9,基本设置!B:C,2,0),"")</f>
        <v>自喷漆</v>
      </c>
      <c r="D9" s="18" t="str">
        <f>IFERROR(VLOOKUP($B9,基本设置!$B:$G,4,0),"")</f>
        <v>黑色</v>
      </c>
      <c r="E9" s="6">
        <f>6*24</f>
        <v>144</v>
      </c>
      <c r="F9" s="20">
        <v>45665</v>
      </c>
      <c r="G9" s="18">
        <f>IFERROR(VLOOKUP($B9,基本设置!B:G,5,0),"")</f>
        <v>7</v>
      </c>
      <c r="H9" s="18" t="s">
        <v>125</v>
      </c>
      <c r="I9" s="18">
        <f t="shared" si="1"/>
        <v>1008</v>
      </c>
      <c r="J9" s="6" t="s">
        <v>206</v>
      </c>
    </row>
    <row r="10" ht="20.25" customHeight="1" spans="1:10">
      <c r="A10" s="18">
        <f t="shared" si="0"/>
        <v>9</v>
      </c>
      <c r="B10" s="6" t="s">
        <v>177</v>
      </c>
      <c r="C10" s="31" t="str">
        <f>IFERROR(VLOOKUP(B10,基本设置!B:C,2,0),"")</f>
        <v>头枕塑料袋</v>
      </c>
      <c r="D10" s="18">
        <f>IFERROR(VLOOKUP($B10,基本设置!$B:$G,4,0),"")</f>
        <v>0</v>
      </c>
      <c r="E10" s="6">
        <v>140</v>
      </c>
      <c r="F10" s="20">
        <v>45665</v>
      </c>
      <c r="G10" s="18">
        <f>IFERROR(VLOOKUP($B10,基本设置!B:G,5,0),"")</f>
        <v>0</v>
      </c>
      <c r="H10" s="18" t="s">
        <v>125</v>
      </c>
      <c r="I10" s="18">
        <f t="shared" si="1"/>
        <v>0</v>
      </c>
      <c r="J10" s="6" t="s">
        <v>206</v>
      </c>
    </row>
    <row r="11" ht="20.25" customHeight="1" spans="1:10">
      <c r="A11" s="18">
        <f t="shared" si="0"/>
        <v>10</v>
      </c>
      <c r="B11" s="19" t="s">
        <v>41</v>
      </c>
      <c r="C11" s="31" t="str">
        <f>IFERROR(VLOOKUP(B11,基本设置!B:C,2,0),"")</f>
        <v>防风打火机小</v>
      </c>
      <c r="D11" s="18">
        <f>IFERROR(VLOOKUP($B11,基本设置!$B:$G,4,0),"")</f>
        <v>0</v>
      </c>
      <c r="E11" s="6">
        <v>50</v>
      </c>
      <c r="F11" s="20">
        <v>45665</v>
      </c>
      <c r="G11" s="18">
        <f>IFERROR(VLOOKUP($B11,基本设置!B:G,5,0),"")</f>
        <v>1.98</v>
      </c>
      <c r="H11" s="18" t="s">
        <v>125</v>
      </c>
      <c r="I11" s="18">
        <f t="shared" si="1"/>
        <v>99</v>
      </c>
      <c r="J11" s="6" t="s">
        <v>206</v>
      </c>
    </row>
    <row r="12" ht="20.25" customHeight="1" spans="1:10">
      <c r="A12" s="18">
        <f t="shared" si="0"/>
        <v>11</v>
      </c>
      <c r="B12" s="19" t="s">
        <v>175</v>
      </c>
      <c r="C12" s="31" t="str">
        <f>IFERROR(VLOOKUP(B12,基本设置!B:C,2,0),"")</f>
        <v>防风打火机大</v>
      </c>
      <c r="D12" s="18">
        <f>IFERROR(VLOOKUP($B12,基本设置!$B:$G,4,0),"")</f>
        <v>0</v>
      </c>
      <c r="E12" s="6">
        <v>6</v>
      </c>
      <c r="F12" s="20">
        <v>45665</v>
      </c>
      <c r="G12" s="18">
        <f>IFERROR(VLOOKUP($B12,基本设置!B:G,5,0),"")</f>
        <v>0</v>
      </c>
      <c r="H12" s="18" t="s">
        <v>125</v>
      </c>
      <c r="I12" s="18">
        <f t="shared" si="1"/>
        <v>0</v>
      </c>
      <c r="J12" s="6" t="s">
        <v>206</v>
      </c>
    </row>
    <row r="13" ht="20.25" customHeight="1" spans="1:10">
      <c r="A13" s="18">
        <f t="shared" si="0"/>
        <v>12</v>
      </c>
      <c r="B13" s="19" t="s">
        <v>212</v>
      </c>
      <c r="C13" s="31" t="str">
        <f>IFERROR(VLOOKUP(B13,基本设置!B:C,2,0),"")</f>
        <v/>
      </c>
      <c r="D13" s="18" t="str">
        <f>IFERROR(VLOOKUP($B13,基本设置!$B:$G,4,0),"")</f>
        <v/>
      </c>
      <c r="E13" s="6">
        <v>2</v>
      </c>
      <c r="F13" s="20">
        <v>45665</v>
      </c>
      <c r="G13" s="18" t="str">
        <f>IFERROR(VLOOKUP($B13,基本设置!B:G,5,0),"")</f>
        <v/>
      </c>
      <c r="H13" s="18" t="s">
        <v>125</v>
      </c>
      <c r="I13" s="18" t="str">
        <f t="shared" si="1"/>
        <v/>
      </c>
      <c r="J13" s="6" t="s">
        <v>208</v>
      </c>
    </row>
    <row r="14" ht="20.25" customHeight="1" spans="1:10">
      <c r="A14" s="18">
        <f t="shared" si="0"/>
        <v>13</v>
      </c>
      <c r="B14" s="19" t="s">
        <v>179</v>
      </c>
      <c r="C14" s="31" t="str">
        <f>IFERROR(VLOOKUP(B14,基本设置!B:C,2,0),"")</f>
        <v>熨烫机气管</v>
      </c>
      <c r="D14" s="18">
        <f>IFERROR(VLOOKUP($B14,基本设置!$B:$G,4,0),"")</f>
        <v>0</v>
      </c>
      <c r="E14" s="6">
        <v>2</v>
      </c>
      <c r="F14" s="20">
        <v>45665</v>
      </c>
      <c r="G14" s="18">
        <f>IFERROR(VLOOKUP($B14,基本设置!B:G,5,0),"")</f>
        <v>0</v>
      </c>
      <c r="H14" s="18" t="s">
        <v>125</v>
      </c>
      <c r="I14" s="18">
        <f t="shared" si="1"/>
        <v>0</v>
      </c>
      <c r="J14" s="6" t="s">
        <v>208</v>
      </c>
    </row>
    <row r="15" ht="20.25" customHeight="1" spans="1:10">
      <c r="A15" s="18">
        <f t="shared" si="0"/>
        <v>14</v>
      </c>
      <c r="B15" s="6" t="s">
        <v>181</v>
      </c>
      <c r="C15" s="31" t="str">
        <f>IFERROR(VLOOKUP(B15,基本设置!B:C,2,0),"")</f>
        <v>黄色油漆</v>
      </c>
      <c r="D15" s="18">
        <f>IFERROR(VLOOKUP($B15,基本设置!$B:$G,4,0),"")</f>
        <v>0</v>
      </c>
      <c r="E15" s="6">
        <v>2</v>
      </c>
      <c r="F15" s="20">
        <v>45665</v>
      </c>
      <c r="G15" s="18">
        <f>IFERROR(VLOOKUP($B15,基本设置!B:G,5,0),"")</f>
        <v>0</v>
      </c>
      <c r="H15" s="18" t="s">
        <v>125</v>
      </c>
      <c r="I15" s="18">
        <f t="shared" si="1"/>
        <v>0</v>
      </c>
      <c r="J15" s="6" t="s">
        <v>213</v>
      </c>
    </row>
    <row r="16" ht="20.25" customHeight="1" spans="1:10">
      <c r="A16" s="18">
        <f t="shared" si="0"/>
        <v>15</v>
      </c>
      <c r="B16" s="19" t="s">
        <v>183</v>
      </c>
      <c r="C16" s="31" t="str">
        <f>IFERROR(VLOOKUP(B16,基本设置!B:C,2,0),"")</f>
        <v>簸箕</v>
      </c>
      <c r="D16" s="18">
        <f>IFERROR(VLOOKUP($B16,基本设置!$B:$G,4,0),"")</f>
        <v>0</v>
      </c>
      <c r="E16" s="6">
        <v>3</v>
      </c>
      <c r="F16" s="20">
        <v>45665</v>
      </c>
      <c r="G16" s="18">
        <f>IFERROR(VLOOKUP($B16,基本设置!B:G,5,0),"")</f>
        <v>0</v>
      </c>
      <c r="H16" s="18" t="s">
        <v>125</v>
      </c>
      <c r="I16" s="18">
        <f t="shared" si="1"/>
        <v>0</v>
      </c>
      <c r="J16" s="6" t="s">
        <v>213</v>
      </c>
    </row>
    <row r="17" ht="20.25" customHeight="1" spans="1:10">
      <c r="A17" s="18">
        <f t="shared" si="0"/>
        <v>16</v>
      </c>
      <c r="B17" s="19" t="s">
        <v>185</v>
      </c>
      <c r="C17" s="31" t="str">
        <f>IFERROR(VLOOKUP(B17,基本设置!B:C,2,0),"")</f>
        <v>大扫把</v>
      </c>
      <c r="D17" s="18">
        <f>IFERROR(VLOOKUP($B17,基本设置!$B:$G,4,0),"")</f>
        <v>0</v>
      </c>
      <c r="E17" s="6">
        <v>3</v>
      </c>
      <c r="F17" s="20">
        <v>45665</v>
      </c>
      <c r="G17" s="18">
        <f>IFERROR(VLOOKUP($B17,基本设置!B:G,5,0),"")</f>
        <v>0</v>
      </c>
      <c r="H17" s="18" t="s">
        <v>125</v>
      </c>
      <c r="I17" s="18">
        <f t="shared" si="1"/>
        <v>0</v>
      </c>
      <c r="J17" s="6" t="s">
        <v>213</v>
      </c>
    </row>
    <row r="18" ht="20.25" customHeight="1" spans="1:10">
      <c r="A18" s="18">
        <f t="shared" si="0"/>
        <v>17</v>
      </c>
      <c r="B18" s="19" t="s">
        <v>87</v>
      </c>
      <c r="C18" s="31" t="str">
        <f>IFERROR(VLOOKUP(B18,基本设置!B:C,2,0),"")</f>
        <v>电瓶液</v>
      </c>
      <c r="D18" s="18">
        <f>IFERROR(VLOOKUP($B18,基本设置!$B:$G,4,0),"")</f>
        <v>0</v>
      </c>
      <c r="E18" s="6">
        <v>2</v>
      </c>
      <c r="F18" s="20">
        <v>45665</v>
      </c>
      <c r="G18" s="18">
        <f>IFERROR(VLOOKUP($B18,基本设置!B:G,5,0),"")</f>
        <v>45</v>
      </c>
      <c r="H18" s="18" t="s">
        <v>125</v>
      </c>
      <c r="I18" s="18">
        <f t="shared" si="1"/>
        <v>90</v>
      </c>
      <c r="J18" s="6" t="s">
        <v>213</v>
      </c>
    </row>
    <row r="19" ht="20.25" customHeight="1" spans="1:10">
      <c r="A19" s="18">
        <f t="shared" ref="A19:A30" si="2">ROW()-1</f>
        <v>18</v>
      </c>
      <c r="B19" s="19" t="s">
        <v>179</v>
      </c>
      <c r="C19" s="31" t="str">
        <f>IFERROR(VLOOKUP(B19,基本设置!B:C,2,0),"")</f>
        <v>熨烫机气管</v>
      </c>
      <c r="D19" s="18">
        <f>IFERROR(VLOOKUP($B19,基本设置!$B:$G,4,0),"")</f>
        <v>0</v>
      </c>
      <c r="E19" s="6">
        <v>2</v>
      </c>
      <c r="F19" s="20">
        <v>45665</v>
      </c>
      <c r="G19" s="18">
        <f>IFERROR(VLOOKUP($B19,基本设置!B:G,5,0),"")</f>
        <v>0</v>
      </c>
      <c r="H19" s="18" t="s">
        <v>125</v>
      </c>
      <c r="I19" s="18">
        <f t="shared" si="1"/>
        <v>0</v>
      </c>
      <c r="J19" s="6" t="s">
        <v>208</v>
      </c>
    </row>
    <row r="20" ht="20.25" customHeight="1" spans="1:10">
      <c r="A20" s="18">
        <f t="shared" si="2"/>
        <v>19</v>
      </c>
      <c r="B20" s="19" t="s">
        <v>50</v>
      </c>
      <c r="C20" s="31" t="str">
        <f>IFERROR(VLOOKUP(B20,基本设置!B:C,2,0),"")</f>
        <v>改锥头</v>
      </c>
      <c r="D20" s="18">
        <f>IFERROR(VLOOKUP($B20,基本设置!$B:$G,4,0),"")</f>
        <v>0</v>
      </c>
      <c r="E20" s="6">
        <v>300</v>
      </c>
      <c r="F20" s="20">
        <v>45665</v>
      </c>
      <c r="G20" s="18">
        <f>IFERROR(VLOOKUP($B20,基本设置!B:G,5,0),"")</f>
        <v>3</v>
      </c>
      <c r="H20" s="18" t="s">
        <v>125</v>
      </c>
      <c r="I20" s="18">
        <f t="shared" si="1"/>
        <v>900</v>
      </c>
      <c r="J20" s="6" t="s">
        <v>214</v>
      </c>
    </row>
    <row r="21" ht="20.25" customHeight="1" spans="1:10">
      <c r="A21" s="18">
        <f t="shared" si="2"/>
        <v>20</v>
      </c>
      <c r="B21" s="6" t="s">
        <v>187</v>
      </c>
      <c r="C21" s="31" t="str">
        <f>IFERROR(VLOOKUP(B21,基本设置!B:C,2,0),"")</f>
        <v>黄油枪+黄油</v>
      </c>
      <c r="D21" s="18">
        <f>IFERROR(VLOOKUP($B21,基本设置!$B:$G,4,0),"")</f>
        <v>0</v>
      </c>
      <c r="E21" s="6">
        <v>1</v>
      </c>
      <c r="F21" s="20">
        <v>45665</v>
      </c>
      <c r="G21" s="18">
        <f>IFERROR(VLOOKUP($B21,基本设置!B:G,5,0),"")</f>
        <v>0</v>
      </c>
      <c r="H21" s="18" t="s">
        <v>125</v>
      </c>
      <c r="I21" s="18">
        <f t="shared" si="1"/>
        <v>0</v>
      </c>
      <c r="J21" s="6" t="s">
        <v>208</v>
      </c>
    </row>
    <row r="22" ht="20.25" customHeight="1" spans="1:10">
      <c r="A22" s="18">
        <f t="shared" si="2"/>
        <v>21</v>
      </c>
      <c r="B22" s="6" t="s">
        <v>70</v>
      </c>
      <c r="C22" s="31" t="str">
        <f>IFERROR(VLOOKUP(B22,基本设置!B:C,2,0),"")</f>
        <v>透明胶带</v>
      </c>
      <c r="D22" s="18">
        <f>IFERROR(VLOOKUP($B22,基本设置!$B:$G,4,0),"")</f>
        <v>0</v>
      </c>
      <c r="E22" s="6">
        <v>30</v>
      </c>
      <c r="F22" s="20">
        <v>45665</v>
      </c>
      <c r="G22" s="18">
        <f>IFERROR(VLOOKUP($B22,基本设置!B:G,5,0),"")</f>
        <v>0</v>
      </c>
      <c r="H22" s="18" t="s">
        <v>125</v>
      </c>
      <c r="I22" s="18">
        <f t="shared" si="1"/>
        <v>0</v>
      </c>
      <c r="J22" s="6" t="s">
        <v>208</v>
      </c>
    </row>
    <row r="23" ht="20.25" customHeight="1" spans="1:10">
      <c r="A23" s="18">
        <f t="shared" si="2"/>
        <v>22</v>
      </c>
      <c r="B23" s="6" t="s">
        <v>215</v>
      </c>
      <c r="C23" s="31" t="str">
        <f>IFERROR(VLOOKUP(B23,基本设置!B:C,2,0),"")</f>
        <v/>
      </c>
      <c r="D23" s="18" t="str">
        <f>IFERROR(VLOOKUP($B23,基本设置!$B:$G,4,0),"")</f>
        <v/>
      </c>
      <c r="E23" s="6">
        <v>5</v>
      </c>
      <c r="F23" s="20">
        <v>45665</v>
      </c>
      <c r="G23" s="18" t="str">
        <f>IFERROR(VLOOKUP($B23,基本设置!B:G,5,0),"")</f>
        <v/>
      </c>
      <c r="H23" s="18" t="s">
        <v>125</v>
      </c>
      <c r="I23" s="18" t="str">
        <f t="shared" si="1"/>
        <v/>
      </c>
      <c r="J23" s="6" t="s">
        <v>208</v>
      </c>
    </row>
    <row r="24" ht="20.25" customHeight="1" spans="1:10">
      <c r="A24" s="18">
        <f t="shared" si="2"/>
        <v>23</v>
      </c>
      <c r="B24" s="19" t="s">
        <v>216</v>
      </c>
      <c r="C24" s="31" t="str">
        <f>IFERROR(VLOOKUP(B24,基本设置!B:C,2,0),"")</f>
        <v/>
      </c>
      <c r="D24" s="18" t="str">
        <f>IFERROR(VLOOKUP($B24,基本设置!$B:$G,4,0),"")</f>
        <v/>
      </c>
      <c r="E24" s="6">
        <v>2</v>
      </c>
      <c r="F24" s="20">
        <v>45665</v>
      </c>
      <c r="G24" s="18" t="str">
        <f>IFERROR(VLOOKUP($B24,基本设置!B:G,5,0),"")</f>
        <v/>
      </c>
      <c r="H24" s="18" t="s">
        <v>125</v>
      </c>
      <c r="I24" s="18" t="str">
        <f t="shared" si="1"/>
        <v/>
      </c>
      <c r="J24" s="6" t="s">
        <v>208</v>
      </c>
    </row>
    <row r="25" ht="20.25" customHeight="1" spans="1:10">
      <c r="A25" s="18">
        <f t="shared" si="2"/>
        <v>24</v>
      </c>
      <c r="B25" s="19" t="s">
        <v>119</v>
      </c>
      <c r="C25" s="31" t="str">
        <f>IFERROR(VLOOKUP(B25,基本设置!B:C,2,0),"")</f>
        <v>拉伸缠绕膜</v>
      </c>
      <c r="D25" s="18">
        <f>IFERROR(VLOOKUP($B25,基本设置!$B:$G,4,0),"")</f>
        <v>0</v>
      </c>
      <c r="E25" s="6">
        <v>16</v>
      </c>
      <c r="F25" s="20">
        <v>45665</v>
      </c>
      <c r="G25" s="18">
        <f>IFERROR(VLOOKUP($B25,基本设置!B:G,5,0),"")</f>
        <v>45</v>
      </c>
      <c r="H25" s="18" t="s">
        <v>125</v>
      </c>
      <c r="I25" s="18">
        <f t="shared" si="1"/>
        <v>720</v>
      </c>
      <c r="J25" s="6" t="s">
        <v>206</v>
      </c>
    </row>
    <row r="26" ht="20.25" customHeight="1" spans="1:10">
      <c r="A26" s="18">
        <f t="shared" si="2"/>
        <v>25</v>
      </c>
      <c r="B26" s="19" t="s">
        <v>189</v>
      </c>
      <c r="C26" s="31" t="str">
        <f>IFERROR(VLOOKUP(B26,基本设置!B:C,2,0),"")</f>
        <v>扫把</v>
      </c>
      <c r="D26" s="18">
        <f>IFERROR(VLOOKUP($B26,基本设置!$B:$G,4,0),"")</f>
        <v>0</v>
      </c>
      <c r="E26" s="6">
        <v>3</v>
      </c>
      <c r="F26" s="20">
        <v>45665</v>
      </c>
      <c r="G26" s="18">
        <f>IFERROR(VLOOKUP($B26,基本设置!B:G,5,0),"")</f>
        <v>0</v>
      </c>
      <c r="H26" s="18" t="s">
        <v>125</v>
      </c>
      <c r="I26" s="18">
        <f t="shared" si="1"/>
        <v>0</v>
      </c>
      <c r="J26" s="6" t="s">
        <v>214</v>
      </c>
    </row>
    <row r="27" ht="20.25" customHeight="1" spans="1:10">
      <c r="A27" s="18">
        <f t="shared" si="2"/>
        <v>26</v>
      </c>
      <c r="B27" s="19" t="s">
        <v>191</v>
      </c>
      <c r="C27" s="31" t="str">
        <f>IFERROR(VLOOKUP(B27,基本设置!B:C,2,0),"")</f>
        <v>灯管对接头</v>
      </c>
      <c r="D27" s="18">
        <f>IFERROR(VLOOKUP($B27,基本设置!$B:$G,4,0),"")</f>
        <v>0</v>
      </c>
      <c r="E27" s="6">
        <v>100</v>
      </c>
      <c r="F27" s="20">
        <v>45665</v>
      </c>
      <c r="G27" s="18">
        <f>IFERROR(VLOOKUP($B27,基本设置!B:G,5,0),"")</f>
        <v>0</v>
      </c>
      <c r="H27" s="18" t="s">
        <v>125</v>
      </c>
      <c r="I27" s="18">
        <f t="shared" si="1"/>
        <v>0</v>
      </c>
      <c r="J27" s="6" t="s">
        <v>214</v>
      </c>
    </row>
    <row r="28" ht="20.25" customHeight="1" spans="1:10">
      <c r="A28" s="18">
        <f t="shared" si="2"/>
        <v>27</v>
      </c>
      <c r="B28" s="19" t="s">
        <v>193</v>
      </c>
      <c r="C28" s="31" t="str">
        <f>IFERROR(VLOOKUP(B28,基本设置!B:C,2,0),"")</f>
        <v>移动挂钩</v>
      </c>
      <c r="D28" s="18">
        <f>IFERROR(VLOOKUP($B28,基本设置!$B:$G,4,0),"")</f>
        <v>0</v>
      </c>
      <c r="E28" s="6">
        <v>100</v>
      </c>
      <c r="F28" s="20">
        <v>45665</v>
      </c>
      <c r="G28" s="18">
        <f>IFERROR(VLOOKUP($B28,基本设置!B:G,5,0),"")</f>
        <v>0</v>
      </c>
      <c r="H28" s="18" t="s">
        <v>125</v>
      </c>
      <c r="I28" s="18">
        <f t="shared" si="1"/>
        <v>0</v>
      </c>
      <c r="J28" s="6" t="s">
        <v>214</v>
      </c>
    </row>
    <row r="29" ht="20.25" customHeight="1" spans="1:10">
      <c r="A29" s="18">
        <f t="shared" si="2"/>
        <v>28</v>
      </c>
      <c r="B29" s="19" t="s">
        <v>195</v>
      </c>
      <c r="C29" s="31" t="str">
        <f>IFERROR(VLOOKUP(B29,基本设置!B:C,2,0),"")</f>
        <v>缝纫机油</v>
      </c>
      <c r="D29" s="18">
        <f>IFERROR(VLOOKUP($B29,基本设置!$B:$G,4,0),"")</f>
        <v>0</v>
      </c>
      <c r="E29" s="6">
        <v>1</v>
      </c>
      <c r="F29" s="20">
        <v>45665</v>
      </c>
      <c r="G29" s="18">
        <f>IFERROR(VLOOKUP($B29,基本设置!B:G,5,0),"")</f>
        <v>0</v>
      </c>
      <c r="H29" s="18" t="s">
        <v>125</v>
      </c>
      <c r="I29" s="18">
        <f t="shared" si="1"/>
        <v>0</v>
      </c>
      <c r="J29" s="6" t="s">
        <v>214</v>
      </c>
    </row>
    <row r="30" ht="20.25" customHeight="1" spans="1:10">
      <c r="A30" s="18">
        <f t="shared" si="2"/>
        <v>29</v>
      </c>
      <c r="B30" s="6"/>
      <c r="C30" s="6"/>
      <c r="D30" s="6"/>
      <c r="E30" s="6"/>
      <c r="F30" s="6"/>
      <c r="G30" s="32"/>
      <c r="H30" s="32"/>
      <c r="I30" s="6"/>
      <c r="J30" s="6"/>
    </row>
    <row r="31" ht="20.25" customHeight="1" spans="1:10">
      <c r="A31" s="6"/>
      <c r="B31" s="6"/>
      <c r="C31" s="6"/>
      <c r="D31" s="6"/>
      <c r="E31" s="6"/>
      <c r="F31" s="6"/>
      <c r="G31" s="32"/>
      <c r="H31" s="32"/>
      <c r="I31" s="6"/>
      <c r="J31" s="6"/>
    </row>
    <row r="32" ht="20.25" customHeight="1" spans="1:10">
      <c r="A32" s="6"/>
      <c r="B32" s="6"/>
      <c r="C32" s="6"/>
      <c r="D32" s="6"/>
      <c r="E32" s="6"/>
      <c r="F32" s="6"/>
      <c r="G32" s="32"/>
      <c r="H32" s="32"/>
      <c r="I32" s="6"/>
      <c r="J32" s="6"/>
    </row>
    <row r="33" ht="20.25" customHeight="1" spans="1:10">
      <c r="A33" s="6"/>
      <c r="B33" s="6"/>
      <c r="C33" s="6"/>
      <c r="D33" s="6"/>
      <c r="E33" s="6"/>
      <c r="F33" s="6"/>
      <c r="G33" s="32"/>
      <c r="H33" s="32"/>
      <c r="I33" s="6"/>
      <c r="J33" s="6"/>
    </row>
    <row r="34" ht="20.25" customHeight="1" spans="1:10">
      <c r="A34" s="6"/>
      <c r="B34" s="6"/>
      <c r="C34" s="6"/>
      <c r="D34" s="6"/>
      <c r="E34" s="6"/>
      <c r="F34" s="6"/>
      <c r="G34" s="32"/>
      <c r="H34" s="32"/>
      <c r="I34" s="6"/>
      <c r="J34" s="6"/>
    </row>
    <row r="35" ht="20.25" customHeight="1" spans="1:10">
      <c r="A35" s="6"/>
      <c r="B35" s="6"/>
      <c r="C35" s="6"/>
      <c r="D35" s="6"/>
      <c r="E35" s="6"/>
      <c r="F35" s="6"/>
      <c r="G35" s="32"/>
      <c r="H35" s="32"/>
      <c r="I35" s="6"/>
      <c r="J35" s="6"/>
    </row>
    <row r="36" ht="20.25" customHeight="1" spans="1:10">
      <c r="A36" s="6"/>
      <c r="B36" s="6"/>
      <c r="C36" s="6"/>
      <c r="D36" s="6"/>
      <c r="E36" s="6"/>
      <c r="F36" s="6"/>
      <c r="G36" s="32"/>
      <c r="H36" s="32"/>
      <c r="I36" s="6"/>
      <c r="J36" s="6"/>
    </row>
    <row r="37" ht="20.25" customHeight="1" spans="1:10">
      <c r="A37" s="6"/>
      <c r="B37" s="6"/>
      <c r="C37" s="6"/>
      <c r="D37" s="6"/>
      <c r="E37" s="6"/>
      <c r="F37" s="6"/>
      <c r="G37" s="32"/>
      <c r="H37" s="32"/>
      <c r="I37" s="6"/>
      <c r="J37" s="6"/>
    </row>
  </sheetData>
  <conditionalFormatting sqref="B3">
    <cfRule type="duplicateValues" dxfId="1" priority="19"/>
  </conditionalFormatting>
  <conditionalFormatting sqref="B6">
    <cfRule type="duplicateValues" dxfId="1" priority="17"/>
  </conditionalFormatting>
  <conditionalFormatting sqref="B8">
    <cfRule type="duplicateValues" dxfId="1" priority="16"/>
  </conditionalFormatting>
  <conditionalFormatting sqref="B11">
    <cfRule type="duplicateValues" dxfId="1" priority="15"/>
  </conditionalFormatting>
  <conditionalFormatting sqref="B12">
    <cfRule type="duplicateValues" dxfId="1" priority="14"/>
  </conditionalFormatting>
  <conditionalFormatting sqref="B13">
    <cfRule type="duplicateValues" dxfId="1" priority="13"/>
  </conditionalFormatting>
  <conditionalFormatting sqref="B14">
    <cfRule type="duplicateValues" dxfId="1" priority="12"/>
  </conditionalFormatting>
  <conditionalFormatting sqref="B16">
    <cfRule type="duplicateValues" dxfId="1" priority="11"/>
  </conditionalFormatting>
  <conditionalFormatting sqref="B17">
    <cfRule type="duplicateValues" dxfId="1" priority="10"/>
  </conditionalFormatting>
  <conditionalFormatting sqref="B18">
    <cfRule type="duplicateValues" dxfId="1" priority="9"/>
  </conditionalFormatting>
  <conditionalFormatting sqref="B19">
    <cfRule type="duplicateValues" dxfId="1" priority="8"/>
  </conditionalFormatting>
  <conditionalFormatting sqref="B20">
    <cfRule type="duplicateValues" dxfId="1" priority="7"/>
  </conditionalFormatting>
  <conditionalFormatting sqref="B24">
    <cfRule type="duplicateValues" dxfId="1" priority="5"/>
  </conditionalFormatting>
  <conditionalFormatting sqref="B25">
    <cfRule type="duplicateValues" dxfId="1" priority="4"/>
  </conditionalFormatting>
  <conditionalFormatting sqref="B26">
    <cfRule type="duplicateValues" dxfId="1" priority="3"/>
  </conditionalFormatting>
  <conditionalFormatting sqref="B27">
    <cfRule type="duplicateValues" dxfId="1" priority="2"/>
  </conditionalFormatting>
  <conditionalFormatting sqref="B4:B5">
    <cfRule type="duplicateValues" dxfId="1" priority="18"/>
  </conditionalFormatting>
  <conditionalFormatting sqref="B28:B29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84"/>
  <sheetViews>
    <sheetView workbookViewId="0">
      <pane ySplit="1" topLeftCell="A2" activePane="bottomLeft" state="frozen"/>
      <selection/>
      <selection pane="bottomLeft" activeCell="J9" sqref="J9"/>
    </sheetView>
  </sheetViews>
  <sheetFormatPr defaultColWidth="9" defaultRowHeight="14.4"/>
  <cols>
    <col min="1" max="1" width="6.44444444444444" style="10" customWidth="1"/>
    <col min="2" max="2" width="11.1111111111111" style="10" customWidth="1"/>
    <col min="3" max="3" width="22" style="10" customWidth="1"/>
    <col min="4" max="4" width="11.1111111111111" style="11" customWidth="1"/>
    <col min="5" max="5" width="11.8888888888889" style="12" customWidth="1"/>
    <col min="6" max="6" width="16.4444444444444" style="11" customWidth="1"/>
    <col min="7" max="7" width="6.33333333333333" style="11" customWidth="1"/>
    <col min="8" max="8" width="34.4444444444444" style="11" customWidth="1"/>
    <col min="9" max="9" width="11.1111111111111" style="11" customWidth="1"/>
    <col min="10" max="10" width="9.66666666666667" style="10" customWidth="1"/>
    <col min="11" max="11" width="5.22222222222222" style="1" customWidth="1"/>
    <col min="12" max="16384" width="9" style="1"/>
  </cols>
  <sheetData>
    <row r="1" ht="19.5" customHeight="1" spans="1:11">
      <c r="A1" s="13" t="s">
        <v>1</v>
      </c>
      <c r="B1" s="14" t="s">
        <v>12</v>
      </c>
      <c r="C1" s="13" t="s">
        <v>8</v>
      </c>
      <c r="D1" s="15" t="s">
        <v>21</v>
      </c>
      <c r="E1" s="16" t="s">
        <v>205</v>
      </c>
      <c r="F1" s="15" t="s">
        <v>217</v>
      </c>
      <c r="G1" s="17" t="s">
        <v>15</v>
      </c>
      <c r="H1" s="17" t="s">
        <v>16</v>
      </c>
      <c r="I1" s="17" t="s">
        <v>22</v>
      </c>
      <c r="J1" s="15" t="s">
        <v>5</v>
      </c>
      <c r="K1" s="9" t="s">
        <v>28</v>
      </c>
    </row>
    <row r="2" ht="19.5" customHeight="1" spans="1:11">
      <c r="A2" s="18">
        <f t="shared" ref="A2:A15" si="0">ROW()-1</f>
        <v>1</v>
      </c>
      <c r="B2" s="19"/>
      <c r="C2" s="18" t="str">
        <f>IFERROR(VLOOKUP(B2,基本设置!$B:$C,2,0),"")</f>
        <v/>
      </c>
      <c r="D2" s="6"/>
      <c r="E2" s="20"/>
      <c r="F2" s="21"/>
      <c r="G2" s="18" t="str">
        <f>IFERROR(VLOOKUP(B2,基本设置!$B:$G,5,0),"")</f>
        <v/>
      </c>
      <c r="H2" s="18" t="str">
        <f>IFERROR(VLOOKUP(B2,基本设置!$B:$G,6,0),"")</f>
        <v/>
      </c>
      <c r="I2" s="22" t="str">
        <f>IFERROR((D2*G2),"")</f>
        <v/>
      </c>
      <c r="J2" s="21"/>
      <c r="K2" s="9"/>
    </row>
    <row r="3" ht="19.5" customHeight="1" spans="1:11">
      <c r="A3" s="18">
        <f t="shared" si="0"/>
        <v>2</v>
      </c>
      <c r="B3" s="19"/>
      <c r="C3" s="18" t="str">
        <f>IFERROR(VLOOKUP(B3,基本设置!B:C,2,0),"")</f>
        <v/>
      </c>
      <c r="D3" s="6"/>
      <c r="E3" s="20"/>
      <c r="F3" s="21"/>
      <c r="G3" s="18" t="str">
        <f>IFERROR(VLOOKUP(B3,基本设置!$B:$G,5,0),"")</f>
        <v/>
      </c>
      <c r="H3" s="18" t="str">
        <f>IFERROR(VLOOKUP(B3,基本设置!$B:$G,6,0),"")</f>
        <v/>
      </c>
      <c r="I3" s="22" t="str">
        <f t="shared" ref="I3:I17" si="1">IFERROR((D3*G3),"")</f>
        <v/>
      </c>
      <c r="J3" s="21"/>
      <c r="K3" s="9"/>
    </row>
    <row r="4" ht="19.5" customHeight="1" spans="1:11">
      <c r="A4" s="18">
        <f t="shared" si="0"/>
        <v>3</v>
      </c>
      <c r="B4" s="19"/>
      <c r="C4" s="18" t="str">
        <f>IFERROR(VLOOKUP(B4,基本设置!B:C,2,0),"")</f>
        <v/>
      </c>
      <c r="D4" s="21"/>
      <c r="E4" s="20"/>
      <c r="F4" s="21"/>
      <c r="G4" s="18" t="str">
        <f>IFERROR(VLOOKUP(B4,基本设置!$B:$G,5,0),"")</f>
        <v/>
      </c>
      <c r="H4" s="18" t="str">
        <f>IFERROR(VLOOKUP(B4,基本设置!$B:$G,6,0),"")</f>
        <v/>
      </c>
      <c r="I4" s="22" t="str">
        <f t="shared" si="1"/>
        <v/>
      </c>
      <c r="J4" s="21"/>
      <c r="K4" s="9"/>
    </row>
    <row r="5" ht="19.5" customHeight="1" spans="1:11">
      <c r="A5" s="18">
        <f t="shared" si="0"/>
        <v>4</v>
      </c>
      <c r="B5" s="19"/>
      <c r="C5" s="18" t="str">
        <f>IFERROR(VLOOKUP(B5,基本设置!B:C,2,0),"")</f>
        <v/>
      </c>
      <c r="D5" s="21"/>
      <c r="E5" s="20"/>
      <c r="F5" s="21"/>
      <c r="G5" s="18" t="str">
        <f>IFERROR(VLOOKUP(B5,基本设置!$B:$G,5,0),"")</f>
        <v/>
      </c>
      <c r="H5" s="18" t="str">
        <f>IFERROR(VLOOKUP(B5,基本设置!$B:$G,6,0),"")</f>
        <v/>
      </c>
      <c r="I5" s="22" t="str">
        <f t="shared" si="1"/>
        <v/>
      </c>
      <c r="J5" s="21"/>
      <c r="K5" s="9"/>
    </row>
    <row r="6" ht="19.5" customHeight="1" spans="1:11">
      <c r="A6" s="18">
        <f t="shared" si="0"/>
        <v>5</v>
      </c>
      <c r="B6" s="19"/>
      <c r="C6" s="18" t="str">
        <f>IFERROR(VLOOKUP(B6,基本设置!B:C,2,0),"")</f>
        <v/>
      </c>
      <c r="D6" s="21"/>
      <c r="E6" s="20"/>
      <c r="F6" s="21"/>
      <c r="G6" s="18" t="str">
        <f>IFERROR(VLOOKUP(B6,基本设置!$B:$G,5,0),"")</f>
        <v/>
      </c>
      <c r="H6" s="18" t="str">
        <f>IFERROR(VLOOKUP(B6,基本设置!$B:$G,6,0),"")</f>
        <v/>
      </c>
      <c r="I6" s="22" t="str">
        <f t="shared" si="1"/>
        <v/>
      </c>
      <c r="J6" s="21"/>
      <c r="K6" s="9"/>
    </row>
    <row r="7" ht="19.5" customHeight="1" spans="1:11">
      <c r="A7" s="18">
        <f t="shared" si="0"/>
        <v>6</v>
      </c>
      <c r="B7" s="19"/>
      <c r="C7" s="18" t="str">
        <f>IFERROR(VLOOKUP(B7,基本设置!B:C,2,0),"")</f>
        <v/>
      </c>
      <c r="D7" s="21"/>
      <c r="E7" s="20"/>
      <c r="F7" s="21"/>
      <c r="G7" s="18" t="str">
        <f>IFERROR(VLOOKUP(B7,基本设置!$B:$G,5,0),"")</f>
        <v/>
      </c>
      <c r="H7" s="18" t="str">
        <f>IFERROR(VLOOKUP(B7,基本设置!$B:$G,6,0),"")</f>
        <v/>
      </c>
      <c r="I7" s="22" t="str">
        <f t="shared" si="1"/>
        <v/>
      </c>
      <c r="J7" s="23"/>
      <c r="K7" s="9"/>
    </row>
    <row r="8" ht="19.5" customHeight="1" spans="1:11">
      <c r="A8" s="18">
        <f t="shared" si="0"/>
        <v>7</v>
      </c>
      <c r="B8" s="19"/>
      <c r="C8" s="18" t="str">
        <f>IFERROR(VLOOKUP(B8,基本设置!B:C,2,0),"")</f>
        <v/>
      </c>
      <c r="D8" s="21"/>
      <c r="E8" s="20"/>
      <c r="F8" s="21"/>
      <c r="G8" s="18" t="str">
        <f>IFERROR(VLOOKUP(B8,基本设置!$B:$G,5,0),"")</f>
        <v/>
      </c>
      <c r="H8" s="18" t="str">
        <f>IFERROR(VLOOKUP(B8,基本设置!$B:$G,6,0),"")</f>
        <v/>
      </c>
      <c r="I8" s="22" t="str">
        <f t="shared" si="1"/>
        <v/>
      </c>
      <c r="J8" s="23"/>
      <c r="K8" s="9"/>
    </row>
    <row r="9" ht="19.5" customHeight="1" spans="1:11">
      <c r="A9" s="18">
        <f t="shared" si="0"/>
        <v>8</v>
      </c>
      <c r="B9" s="19"/>
      <c r="C9" s="18" t="str">
        <f>IFERROR(VLOOKUP(B9,基本设置!B:C,2,0),"")</f>
        <v/>
      </c>
      <c r="D9" s="21"/>
      <c r="E9" s="20"/>
      <c r="F9" s="21"/>
      <c r="G9" s="18" t="str">
        <f>IFERROR(VLOOKUP(B9,基本设置!$B:$G,5,0),"")</f>
        <v/>
      </c>
      <c r="H9" s="18" t="str">
        <f>IFERROR(VLOOKUP(B9,基本设置!$B:$G,6,0),"")</f>
        <v/>
      </c>
      <c r="I9" s="22" t="str">
        <f t="shared" si="1"/>
        <v/>
      </c>
      <c r="J9" s="23"/>
      <c r="K9" s="9"/>
    </row>
    <row r="10" ht="19.5" customHeight="1" spans="1:11">
      <c r="A10" s="18">
        <f t="shared" si="0"/>
        <v>9</v>
      </c>
      <c r="B10" s="19"/>
      <c r="C10" s="18" t="str">
        <f>IFERROR(VLOOKUP(B10,基本设置!B:C,2,0),"")</f>
        <v/>
      </c>
      <c r="D10" s="21"/>
      <c r="E10" s="20"/>
      <c r="F10" s="21"/>
      <c r="G10" s="18" t="str">
        <f>IFERROR(VLOOKUP(B10,基本设置!$B:$G,5,0),"")</f>
        <v/>
      </c>
      <c r="H10" s="18" t="str">
        <f>IFERROR(VLOOKUP(B10,基本设置!$B:$G,6,0),"")</f>
        <v/>
      </c>
      <c r="I10" s="22" t="str">
        <f t="shared" si="1"/>
        <v/>
      </c>
      <c r="J10" s="23"/>
      <c r="K10" s="9"/>
    </row>
    <row r="11" ht="19.5" customHeight="1" spans="1:11">
      <c r="A11" s="18">
        <f t="shared" si="0"/>
        <v>10</v>
      </c>
      <c r="B11" s="19"/>
      <c r="C11" s="18" t="str">
        <f>IFERROR(VLOOKUP(B11,基本设置!B:C,2,0),"")</f>
        <v/>
      </c>
      <c r="D11" s="21"/>
      <c r="E11" s="20"/>
      <c r="F11" s="21"/>
      <c r="G11" s="18" t="str">
        <f>IFERROR(VLOOKUP(B11,基本设置!$B:$G,5,0),"")</f>
        <v/>
      </c>
      <c r="H11" s="18" t="str">
        <f>IFERROR(VLOOKUP(B11,基本设置!$B:$G,6,0),"")</f>
        <v/>
      </c>
      <c r="I11" s="22" t="str">
        <f t="shared" si="1"/>
        <v/>
      </c>
      <c r="J11" s="23"/>
      <c r="K11" s="9"/>
    </row>
    <row r="12" ht="19.5" customHeight="1" spans="1:11">
      <c r="A12" s="18">
        <f t="shared" si="0"/>
        <v>11</v>
      </c>
      <c r="B12" s="18"/>
      <c r="C12" s="18" t="str">
        <f>IFERROR(VLOOKUP(B12,基本设置!B:C,2,0),"")</f>
        <v/>
      </c>
      <c r="D12" s="21"/>
      <c r="E12" s="20"/>
      <c r="F12" s="21"/>
      <c r="G12" s="18" t="str">
        <f>IFERROR(VLOOKUP(B12,基本设置!$B:$G,5,0),"")</f>
        <v/>
      </c>
      <c r="H12" s="18" t="str">
        <f>IFERROR(VLOOKUP(B12,基本设置!$B:$G,6,0),"")</f>
        <v/>
      </c>
      <c r="I12" s="22" t="str">
        <f t="shared" ref="I12:I44" si="2">IFERROR((D12*G12),"")</f>
        <v/>
      </c>
      <c r="J12" s="23"/>
      <c r="K12" s="9"/>
    </row>
    <row r="13" ht="19.5" customHeight="1" spans="1:11">
      <c r="A13" s="18">
        <f t="shared" si="0"/>
        <v>12</v>
      </c>
      <c r="B13" s="18"/>
      <c r="C13" s="18" t="str">
        <f>IFERROR(VLOOKUP(B13,基本设置!B:C,2,0),"")</f>
        <v/>
      </c>
      <c r="D13" s="21"/>
      <c r="E13" s="20"/>
      <c r="F13" s="21"/>
      <c r="G13" s="18" t="str">
        <f>IFERROR(VLOOKUP(B13,基本设置!$B:$G,5,0),"")</f>
        <v/>
      </c>
      <c r="H13" s="18" t="str">
        <f>IFERROR(VLOOKUP(B13,基本设置!$B:$G,6,0),"")</f>
        <v/>
      </c>
      <c r="I13" s="22" t="str">
        <f t="shared" si="2"/>
        <v/>
      </c>
      <c r="J13" s="23"/>
      <c r="K13" s="9"/>
    </row>
    <row r="14" ht="19.5" customHeight="1" spans="1:11">
      <c r="A14" s="18">
        <f t="shared" si="0"/>
        <v>13</v>
      </c>
      <c r="B14" s="18"/>
      <c r="C14" s="18" t="str">
        <f>IFERROR(VLOOKUP(B14,基本设置!B:C,2,0),"")</f>
        <v/>
      </c>
      <c r="D14" s="21"/>
      <c r="E14" s="20"/>
      <c r="F14" s="21"/>
      <c r="G14" s="18" t="str">
        <f>IFERROR(VLOOKUP(B14,基本设置!$B:$G,5,0),"")</f>
        <v/>
      </c>
      <c r="H14" s="18" t="str">
        <f>IFERROR(VLOOKUP(B14,基本设置!$B:$G,6,0),"")</f>
        <v/>
      </c>
      <c r="I14" s="22" t="str">
        <f t="shared" si="2"/>
        <v/>
      </c>
      <c r="J14" s="23"/>
      <c r="K14" s="9"/>
    </row>
    <row r="15" ht="19.5" customHeight="1" spans="1:11">
      <c r="A15" s="18">
        <f t="shared" si="0"/>
        <v>14</v>
      </c>
      <c r="B15" s="18"/>
      <c r="C15" s="18" t="str">
        <f>IFERROR(VLOOKUP(B15,基本设置!B:C,2,0),"")</f>
        <v/>
      </c>
      <c r="D15" s="21"/>
      <c r="E15" s="20"/>
      <c r="F15" s="21"/>
      <c r="G15" s="18" t="str">
        <f>IFERROR(VLOOKUP(B15,基本设置!$B:$G,5,0),"")</f>
        <v/>
      </c>
      <c r="H15" s="18" t="str">
        <f>IFERROR(VLOOKUP(B15,基本设置!$B:$G,6,0),"")</f>
        <v/>
      </c>
      <c r="I15" s="22" t="str">
        <f t="shared" si="2"/>
        <v/>
      </c>
      <c r="J15" s="23"/>
      <c r="K15" s="9"/>
    </row>
    <row r="16" ht="19.5" customHeight="1" spans="1:11">
      <c r="A16" s="18">
        <f t="shared" ref="A16:A17" si="3">ROW()-1</f>
        <v>15</v>
      </c>
      <c r="B16" s="18"/>
      <c r="C16" s="18" t="str">
        <f>IFERROR(VLOOKUP(B16,基本设置!B:C,2,0),"")</f>
        <v/>
      </c>
      <c r="D16" s="21"/>
      <c r="E16" s="20"/>
      <c r="F16" s="21"/>
      <c r="G16" s="18" t="str">
        <f>IFERROR(VLOOKUP(B16,基本设置!$B:$G,5,0),"")</f>
        <v/>
      </c>
      <c r="H16" s="18" t="str">
        <f>IFERROR(VLOOKUP(B16,基本设置!$B:$G,6,0),"")</f>
        <v/>
      </c>
      <c r="I16" s="22" t="str">
        <f t="shared" si="2"/>
        <v/>
      </c>
      <c r="J16" s="23"/>
      <c r="K16" s="9"/>
    </row>
    <row r="17" ht="19.5" customHeight="1" spans="1:11">
      <c r="A17" s="18">
        <f t="shared" si="3"/>
        <v>16</v>
      </c>
      <c r="B17" s="18"/>
      <c r="C17" s="18" t="str">
        <f>IFERROR(VLOOKUP(B17,基本设置!B:C,2,0),"")</f>
        <v/>
      </c>
      <c r="D17" s="21"/>
      <c r="E17" s="20"/>
      <c r="F17" s="21"/>
      <c r="G17" s="18" t="str">
        <f>IFERROR(VLOOKUP(B17,基本设置!$B:$G,5,0),"")</f>
        <v/>
      </c>
      <c r="H17" s="18" t="str">
        <f>IFERROR(VLOOKUP(B17,基本设置!$B:$G,6,0),"")</f>
        <v/>
      </c>
      <c r="I17" s="22" t="str">
        <f t="shared" si="2"/>
        <v/>
      </c>
      <c r="J17" s="23"/>
      <c r="K17" s="9"/>
    </row>
    <row r="18" ht="19.5" customHeight="1" spans="1:10">
      <c r="A18" s="18">
        <f t="shared" ref="A18:A27" si="4">ROW()-1</f>
        <v>17</v>
      </c>
      <c r="B18" s="6"/>
      <c r="C18" s="18" t="str">
        <f>IFERROR(VLOOKUP(B18,基本设置!B:C,2,0),"")</f>
        <v/>
      </c>
      <c r="D18" s="6"/>
      <c r="E18" s="20"/>
      <c r="F18" s="21"/>
      <c r="G18" s="18" t="str">
        <f>IFERROR(VLOOKUP(B18,基本设置!$B:$G,5,0),"")</f>
        <v/>
      </c>
      <c r="H18" s="18" t="str">
        <f>IFERROR(VLOOKUP(B18,基本设置!$B:$G,6,0),"")</f>
        <v/>
      </c>
      <c r="I18" s="22" t="str">
        <f t="shared" si="2"/>
        <v/>
      </c>
      <c r="J18" s="6"/>
    </row>
    <row r="19" ht="19.5" customHeight="1" spans="1:10">
      <c r="A19" s="18">
        <f t="shared" si="4"/>
        <v>18</v>
      </c>
      <c r="B19" s="6"/>
      <c r="C19" s="18" t="str">
        <f>IFERROR(VLOOKUP(B19,基本设置!B:C,2,0),"")</f>
        <v/>
      </c>
      <c r="D19" s="6"/>
      <c r="E19" s="20"/>
      <c r="F19" s="21"/>
      <c r="G19" s="18" t="str">
        <f>IFERROR(VLOOKUP(B19,基本设置!$B:$G,5,0),"")</f>
        <v/>
      </c>
      <c r="H19" s="18" t="str">
        <f>IFERROR(VLOOKUP(B19,基本设置!$B:$G,6,0),"")</f>
        <v/>
      </c>
      <c r="I19" s="22" t="str">
        <f t="shared" si="2"/>
        <v/>
      </c>
      <c r="J19" s="6"/>
    </row>
    <row r="20" ht="19.5" customHeight="1" spans="1:10">
      <c r="A20" s="18">
        <f t="shared" si="4"/>
        <v>19</v>
      </c>
      <c r="B20" s="6"/>
      <c r="C20" s="18" t="str">
        <f>IFERROR(VLOOKUP(B20,基本设置!B:C,2,0),"")</f>
        <v/>
      </c>
      <c r="D20" s="6"/>
      <c r="E20" s="20"/>
      <c r="F20" s="21"/>
      <c r="G20" s="18" t="str">
        <f>IFERROR(VLOOKUP(B20,基本设置!$B:$G,5,0),"")</f>
        <v/>
      </c>
      <c r="H20" s="18" t="str">
        <f>IFERROR(VLOOKUP(B20,基本设置!$B:$G,6,0),"")</f>
        <v/>
      </c>
      <c r="I20" s="22" t="str">
        <f t="shared" si="2"/>
        <v/>
      </c>
      <c r="J20" s="6"/>
    </row>
    <row r="21" ht="19.5" customHeight="1" spans="1:10">
      <c r="A21" s="18">
        <f t="shared" si="4"/>
        <v>20</v>
      </c>
      <c r="B21" s="6"/>
      <c r="C21" s="18" t="str">
        <f>IFERROR(VLOOKUP(B21,基本设置!B:C,2,0),"")</f>
        <v/>
      </c>
      <c r="D21" s="6"/>
      <c r="E21" s="20"/>
      <c r="F21" s="21"/>
      <c r="G21" s="18" t="str">
        <f>IFERROR(VLOOKUP(B21,基本设置!$B:$G,5,0),"")</f>
        <v/>
      </c>
      <c r="H21" s="18" t="str">
        <f>IFERROR(VLOOKUP(B21,基本设置!$B:$G,6,0),"")</f>
        <v/>
      </c>
      <c r="I21" s="22" t="str">
        <f t="shared" si="2"/>
        <v/>
      </c>
      <c r="J21" s="6"/>
    </row>
    <row r="22" ht="19.5" customHeight="1" spans="1:10">
      <c r="A22" s="18">
        <f t="shared" si="4"/>
        <v>21</v>
      </c>
      <c r="B22" s="6"/>
      <c r="C22" s="18" t="str">
        <f>IFERROR(VLOOKUP(B22,基本设置!B:C,2,0),"")</f>
        <v/>
      </c>
      <c r="D22" s="6"/>
      <c r="E22" s="20"/>
      <c r="F22" s="21"/>
      <c r="G22" s="18" t="str">
        <f>IFERROR(VLOOKUP(B22,基本设置!$B:$G,5,0),"")</f>
        <v/>
      </c>
      <c r="H22" s="18" t="str">
        <f>IFERROR(VLOOKUP(B22,基本设置!$B:$G,6,0),"")</f>
        <v/>
      </c>
      <c r="I22" s="22" t="str">
        <f t="shared" si="2"/>
        <v/>
      </c>
      <c r="J22" s="6"/>
    </row>
    <row r="23" ht="19.5" customHeight="1" spans="1:10">
      <c r="A23" s="18">
        <f t="shared" si="4"/>
        <v>22</v>
      </c>
      <c r="B23" s="6"/>
      <c r="C23" s="18" t="str">
        <f>IFERROR(VLOOKUP(B23,基本设置!B:C,2,0),"")</f>
        <v/>
      </c>
      <c r="D23" s="6"/>
      <c r="E23" s="20"/>
      <c r="F23" s="21"/>
      <c r="G23" s="18" t="str">
        <f>IFERROR(VLOOKUP(B23,基本设置!$B:$G,5,0),"")</f>
        <v/>
      </c>
      <c r="H23" s="18" t="str">
        <f>IFERROR(VLOOKUP(B23,基本设置!$B:$G,6,0),"")</f>
        <v/>
      </c>
      <c r="I23" s="22" t="str">
        <f t="shared" si="2"/>
        <v/>
      </c>
      <c r="J23" s="6"/>
    </row>
    <row r="24" ht="19.5" customHeight="1" spans="1:10">
      <c r="A24" s="18">
        <f t="shared" si="4"/>
        <v>23</v>
      </c>
      <c r="B24" s="6"/>
      <c r="C24" s="18" t="str">
        <f>IFERROR(VLOOKUP(B24,基本设置!B:C,2,0),"")</f>
        <v/>
      </c>
      <c r="D24" s="6"/>
      <c r="E24" s="20"/>
      <c r="F24" s="21"/>
      <c r="G24" s="18" t="str">
        <f>IFERROR(VLOOKUP(B24,基本设置!$B:$G,5,0),"")</f>
        <v/>
      </c>
      <c r="H24" s="18" t="str">
        <f>IFERROR(VLOOKUP(B24,基本设置!$B:$G,6,0),"")</f>
        <v/>
      </c>
      <c r="I24" s="22" t="str">
        <f t="shared" si="2"/>
        <v/>
      </c>
      <c r="J24" s="6"/>
    </row>
    <row r="25" ht="19.5" customHeight="1" spans="1:10">
      <c r="A25" s="18">
        <f t="shared" si="4"/>
        <v>24</v>
      </c>
      <c r="B25" s="6"/>
      <c r="C25" s="18" t="str">
        <f>IFERROR(VLOOKUP(B25,基本设置!B:C,2,0),"")</f>
        <v/>
      </c>
      <c r="D25" s="6"/>
      <c r="E25" s="20"/>
      <c r="F25" s="21"/>
      <c r="G25" s="18" t="str">
        <f>IFERROR(VLOOKUP(B25,基本设置!$B:$G,5,0),"")</f>
        <v/>
      </c>
      <c r="H25" s="18" t="str">
        <f>IFERROR(VLOOKUP(B25,基本设置!$B:$G,6,0),"")</f>
        <v/>
      </c>
      <c r="I25" s="22" t="str">
        <f t="shared" si="2"/>
        <v/>
      </c>
      <c r="J25" s="6"/>
    </row>
    <row r="26" ht="19.5" customHeight="1" spans="1:10">
      <c r="A26" s="18">
        <f t="shared" si="4"/>
        <v>25</v>
      </c>
      <c r="B26" s="6"/>
      <c r="C26" s="18" t="str">
        <f>IFERROR(VLOOKUP(B26,基本设置!B:C,2,0),"")</f>
        <v/>
      </c>
      <c r="D26" s="6"/>
      <c r="E26" s="20"/>
      <c r="F26" s="21"/>
      <c r="G26" s="18" t="str">
        <f>IFERROR(VLOOKUP(B26,基本设置!$B:$G,5,0),"")</f>
        <v/>
      </c>
      <c r="H26" s="18" t="str">
        <f>IFERROR(VLOOKUP(B26,基本设置!$B:$G,6,0),"")</f>
        <v/>
      </c>
      <c r="I26" s="22" t="str">
        <f t="shared" si="2"/>
        <v/>
      </c>
      <c r="J26" s="6"/>
    </row>
    <row r="27" ht="19.5" customHeight="1" spans="1:10">
      <c r="A27" s="18">
        <f t="shared" si="4"/>
        <v>26</v>
      </c>
      <c r="B27" s="6"/>
      <c r="C27" s="18" t="str">
        <f>IFERROR(VLOOKUP(B27,基本设置!B:C,2,0),"")</f>
        <v/>
      </c>
      <c r="D27" s="6"/>
      <c r="E27" s="20"/>
      <c r="F27" s="21"/>
      <c r="G27" s="18" t="str">
        <f>IFERROR(VLOOKUP(B27,基本设置!$B:$G,5,0),"")</f>
        <v/>
      </c>
      <c r="H27" s="18" t="str">
        <f>IFERROR(VLOOKUP(B27,基本设置!$B:$G,6,0),"")</f>
        <v/>
      </c>
      <c r="I27" s="22" t="str">
        <f t="shared" si="2"/>
        <v/>
      </c>
      <c r="J27" s="6"/>
    </row>
    <row r="28" ht="19.5" customHeight="1" spans="1:10">
      <c r="A28" s="18">
        <f t="shared" ref="A28:A37" si="5">ROW()-1</f>
        <v>27</v>
      </c>
      <c r="B28" s="6"/>
      <c r="C28" s="18" t="str">
        <f>IFERROR(VLOOKUP(B28,基本设置!B:C,2,0),"")</f>
        <v/>
      </c>
      <c r="D28" s="6"/>
      <c r="E28" s="20"/>
      <c r="F28" s="21"/>
      <c r="G28" s="18" t="str">
        <f>IFERROR(VLOOKUP(B28,基本设置!$B:$G,5,0),"")</f>
        <v/>
      </c>
      <c r="H28" s="18" t="str">
        <f>IFERROR(VLOOKUP(B28,基本设置!$B:$G,6,0),"")</f>
        <v/>
      </c>
      <c r="I28" s="22" t="str">
        <f t="shared" si="2"/>
        <v/>
      </c>
      <c r="J28" s="6"/>
    </row>
    <row r="29" ht="19.5" customHeight="1" spans="1:10">
      <c r="A29" s="18">
        <f t="shared" si="5"/>
        <v>28</v>
      </c>
      <c r="B29" s="6"/>
      <c r="C29" s="18" t="str">
        <f>IFERROR(VLOOKUP(B29,基本设置!B:C,2,0),"")</f>
        <v/>
      </c>
      <c r="D29" s="6"/>
      <c r="E29" s="20"/>
      <c r="F29" s="21"/>
      <c r="G29" s="18" t="str">
        <f>IFERROR(VLOOKUP(B29,基本设置!$B:$G,5,0),"")</f>
        <v/>
      </c>
      <c r="H29" s="18" t="str">
        <f>IFERROR(VLOOKUP(B29,基本设置!$B:$G,6,0),"")</f>
        <v/>
      </c>
      <c r="I29" s="22" t="str">
        <f t="shared" si="2"/>
        <v/>
      </c>
      <c r="J29" s="6"/>
    </row>
    <row r="30" ht="19.5" customHeight="1" spans="1:10">
      <c r="A30" s="18">
        <f t="shared" si="5"/>
        <v>29</v>
      </c>
      <c r="B30" s="6"/>
      <c r="C30" s="18" t="str">
        <f>IFERROR(VLOOKUP(B30,基本设置!B:C,2,0),"")</f>
        <v/>
      </c>
      <c r="D30" s="6"/>
      <c r="E30" s="20"/>
      <c r="F30" s="21"/>
      <c r="G30" s="18" t="str">
        <f>IFERROR(VLOOKUP(B30,基本设置!$B:$G,5,0),"")</f>
        <v/>
      </c>
      <c r="H30" s="18" t="str">
        <f>IFERROR(VLOOKUP(B30,基本设置!$B:$G,6,0),"")</f>
        <v/>
      </c>
      <c r="I30" s="22" t="str">
        <f t="shared" si="2"/>
        <v/>
      </c>
      <c r="J30" s="6"/>
    </row>
    <row r="31" ht="19.5" customHeight="1" spans="1:10">
      <c r="A31" s="18">
        <f t="shared" si="5"/>
        <v>30</v>
      </c>
      <c r="B31" s="6"/>
      <c r="C31" s="18" t="str">
        <f>IFERROR(VLOOKUP(B31,基本设置!B:C,2,0),"")</f>
        <v/>
      </c>
      <c r="D31" s="6"/>
      <c r="E31" s="20"/>
      <c r="F31" s="21"/>
      <c r="G31" s="18" t="str">
        <f>IFERROR(VLOOKUP(B31,基本设置!$B:$G,5,0),"")</f>
        <v/>
      </c>
      <c r="H31" s="18" t="str">
        <f>IFERROR(VLOOKUP(B31,基本设置!$B:$G,6,0),"")</f>
        <v/>
      </c>
      <c r="I31" s="22" t="str">
        <f t="shared" si="2"/>
        <v/>
      </c>
      <c r="J31" s="6"/>
    </row>
    <row r="32" ht="19.5" customHeight="1" spans="1:10">
      <c r="A32" s="18">
        <f t="shared" si="5"/>
        <v>31</v>
      </c>
      <c r="B32" s="6"/>
      <c r="C32" s="18" t="str">
        <f>IFERROR(VLOOKUP(B32,基本设置!B:C,2,0),"")</f>
        <v/>
      </c>
      <c r="D32" s="6"/>
      <c r="E32" s="20"/>
      <c r="F32" s="21"/>
      <c r="G32" s="18" t="str">
        <f>IFERROR(VLOOKUP(B32,基本设置!$B:$G,5,0),"")</f>
        <v/>
      </c>
      <c r="H32" s="18" t="str">
        <f>IFERROR(VLOOKUP(B32,基本设置!$B:$G,6,0),"")</f>
        <v/>
      </c>
      <c r="I32" s="22" t="str">
        <f t="shared" si="2"/>
        <v/>
      </c>
      <c r="J32" s="6"/>
    </row>
    <row r="33" ht="19.5" customHeight="1" spans="1:10">
      <c r="A33" s="18">
        <f t="shared" si="5"/>
        <v>32</v>
      </c>
      <c r="B33" s="6"/>
      <c r="C33" s="18" t="str">
        <f>IFERROR(VLOOKUP(B33,基本设置!B:C,2,0),"")</f>
        <v/>
      </c>
      <c r="D33" s="6"/>
      <c r="E33" s="20"/>
      <c r="F33" s="21"/>
      <c r="G33" s="18" t="str">
        <f>IFERROR(VLOOKUP(B33,基本设置!$B:$G,5,0),"")</f>
        <v/>
      </c>
      <c r="H33" s="18" t="str">
        <f>IFERROR(VLOOKUP(B33,基本设置!$B:$G,6,0),"")</f>
        <v/>
      </c>
      <c r="I33" s="22" t="str">
        <f t="shared" si="2"/>
        <v/>
      </c>
      <c r="J33" s="6"/>
    </row>
    <row r="34" ht="19.5" customHeight="1" spans="1:10">
      <c r="A34" s="18">
        <f t="shared" si="5"/>
        <v>33</v>
      </c>
      <c r="B34" s="6"/>
      <c r="C34" s="18" t="str">
        <f>IFERROR(VLOOKUP(B34,基本设置!B:C,2,0),"")</f>
        <v/>
      </c>
      <c r="D34" s="6"/>
      <c r="E34" s="20"/>
      <c r="F34" s="21"/>
      <c r="G34" s="18" t="str">
        <f>IFERROR(VLOOKUP(B34,基本设置!$B:$G,5,0),"")</f>
        <v/>
      </c>
      <c r="H34" s="18" t="str">
        <f>IFERROR(VLOOKUP(B34,基本设置!$B:$G,6,0),"")</f>
        <v/>
      </c>
      <c r="I34" s="22" t="str">
        <f t="shared" si="2"/>
        <v/>
      </c>
      <c r="J34" s="6"/>
    </row>
    <row r="35" ht="19.5" customHeight="1" spans="1:10">
      <c r="A35" s="18">
        <f t="shared" si="5"/>
        <v>34</v>
      </c>
      <c r="B35" s="6"/>
      <c r="C35" s="18" t="str">
        <f>IFERROR(VLOOKUP(B35,基本设置!B:C,2,0),"")</f>
        <v/>
      </c>
      <c r="D35" s="6"/>
      <c r="E35" s="20"/>
      <c r="F35" s="21"/>
      <c r="G35" s="18" t="str">
        <f>IFERROR(VLOOKUP(B35,基本设置!$B:$G,5,0),"")</f>
        <v/>
      </c>
      <c r="H35" s="18" t="str">
        <f>IFERROR(VLOOKUP(B35,基本设置!$B:$G,6,0),"")</f>
        <v/>
      </c>
      <c r="I35" s="22" t="str">
        <f t="shared" si="2"/>
        <v/>
      </c>
      <c r="J35" s="6"/>
    </row>
    <row r="36" ht="19.5" customHeight="1" spans="1:10">
      <c r="A36" s="18">
        <f t="shared" si="5"/>
        <v>35</v>
      </c>
      <c r="B36" s="6"/>
      <c r="C36" s="18" t="str">
        <f>IFERROR(VLOOKUP(B36,基本设置!B:C,2,0),"")</f>
        <v/>
      </c>
      <c r="D36" s="6"/>
      <c r="E36" s="20"/>
      <c r="F36" s="21"/>
      <c r="G36" s="18" t="str">
        <f>IFERROR(VLOOKUP(B36,基本设置!$B:$G,5,0),"")</f>
        <v/>
      </c>
      <c r="H36" s="18" t="str">
        <f>IFERROR(VLOOKUP(B36,基本设置!$B:$G,6,0),"")</f>
        <v/>
      </c>
      <c r="I36" s="22" t="str">
        <f t="shared" si="2"/>
        <v/>
      </c>
      <c r="J36" s="6"/>
    </row>
    <row r="37" ht="19.5" customHeight="1" spans="1:10">
      <c r="A37" s="18">
        <f t="shared" si="5"/>
        <v>36</v>
      </c>
      <c r="B37" s="6"/>
      <c r="C37" s="18" t="str">
        <f>IFERROR(VLOOKUP(B37,基本设置!B:C,2,0),"")</f>
        <v/>
      </c>
      <c r="D37" s="6"/>
      <c r="E37" s="20"/>
      <c r="F37" s="21"/>
      <c r="G37" s="18" t="str">
        <f>IFERROR(VLOOKUP(B37,基本设置!$B:$G,5,0),"")</f>
        <v/>
      </c>
      <c r="H37" s="18" t="str">
        <f>IFERROR(VLOOKUP(B37,基本设置!$B:$G,6,0),"")</f>
        <v/>
      </c>
      <c r="I37" s="22" t="str">
        <f t="shared" si="2"/>
        <v/>
      </c>
      <c r="J37" s="6"/>
    </row>
    <row r="38" ht="19.5" customHeight="1" spans="1:10">
      <c r="A38" s="18">
        <f t="shared" ref="A38:A44" si="6">ROW()-1</f>
        <v>37</v>
      </c>
      <c r="B38" s="6"/>
      <c r="C38" s="18" t="str">
        <f>IFERROR(VLOOKUP(B38,基本设置!B:C,2,0),"")</f>
        <v/>
      </c>
      <c r="D38" s="6"/>
      <c r="E38" s="20"/>
      <c r="F38" s="21"/>
      <c r="G38" s="18" t="str">
        <f>IFERROR(VLOOKUP(B38,基本设置!$B:$G,5,0),"")</f>
        <v/>
      </c>
      <c r="H38" s="18" t="str">
        <f>IFERROR(VLOOKUP(B38,基本设置!$B:$G,6,0),"")</f>
        <v/>
      </c>
      <c r="I38" s="22" t="str">
        <f t="shared" si="2"/>
        <v/>
      </c>
      <c r="J38" s="6"/>
    </row>
    <row r="39" ht="19.5" customHeight="1" spans="1:10">
      <c r="A39" s="18">
        <f t="shared" si="6"/>
        <v>38</v>
      </c>
      <c r="B39" s="6"/>
      <c r="C39" s="18" t="str">
        <f>IFERROR(VLOOKUP(B39,基本设置!B:C,2,0),"")</f>
        <v/>
      </c>
      <c r="D39" s="6"/>
      <c r="E39" s="20"/>
      <c r="F39" s="21"/>
      <c r="G39" s="18" t="str">
        <f>IFERROR(VLOOKUP(B39,基本设置!$B:$G,5,0),"")</f>
        <v/>
      </c>
      <c r="H39" s="18" t="str">
        <f>IFERROR(VLOOKUP(B39,基本设置!$B:$G,6,0),"")</f>
        <v/>
      </c>
      <c r="I39" s="22" t="str">
        <f t="shared" si="2"/>
        <v/>
      </c>
      <c r="J39" s="6"/>
    </row>
    <row r="40" ht="19.5" customHeight="1" spans="1:10">
      <c r="A40" s="18">
        <f t="shared" si="6"/>
        <v>39</v>
      </c>
      <c r="B40" s="6"/>
      <c r="C40" s="18" t="str">
        <f>IFERROR(VLOOKUP(B40,基本设置!B:C,2,0),"")</f>
        <v/>
      </c>
      <c r="D40" s="6"/>
      <c r="E40" s="20"/>
      <c r="F40" s="21"/>
      <c r="G40" s="18" t="str">
        <f>IFERROR(VLOOKUP(B40,基本设置!$B:$G,5,0),"")</f>
        <v/>
      </c>
      <c r="H40" s="18" t="str">
        <f>IFERROR(VLOOKUP(B40,基本设置!$B:$G,6,0),"")</f>
        <v/>
      </c>
      <c r="I40" s="22" t="str">
        <f t="shared" si="2"/>
        <v/>
      </c>
      <c r="J40" s="6"/>
    </row>
    <row r="41" ht="19.5" customHeight="1" spans="1:10">
      <c r="A41" s="18">
        <f t="shared" si="6"/>
        <v>40</v>
      </c>
      <c r="B41" s="6"/>
      <c r="C41" s="18" t="str">
        <f>IFERROR(VLOOKUP(B41,基本设置!B:C,2,0),"")</f>
        <v/>
      </c>
      <c r="D41" s="6"/>
      <c r="E41" s="20"/>
      <c r="F41" s="21"/>
      <c r="G41" s="18" t="str">
        <f>IFERROR(VLOOKUP(B41,基本设置!$B:$G,5,0),"")</f>
        <v/>
      </c>
      <c r="H41" s="18" t="str">
        <f>IFERROR(VLOOKUP(B41,基本设置!$B:$G,6,0),"")</f>
        <v/>
      </c>
      <c r="I41" s="22" t="str">
        <f t="shared" si="2"/>
        <v/>
      </c>
      <c r="J41" s="6"/>
    </row>
    <row r="42" ht="19.5" customHeight="1" spans="1:10">
      <c r="A42" s="18">
        <f t="shared" si="6"/>
        <v>41</v>
      </c>
      <c r="B42" s="6"/>
      <c r="C42" s="18" t="str">
        <f>IFERROR(VLOOKUP(B42,基本设置!B:C,2,0),"")</f>
        <v/>
      </c>
      <c r="D42" s="6"/>
      <c r="E42" s="20"/>
      <c r="F42" s="21"/>
      <c r="G42" s="18" t="str">
        <f>IFERROR(VLOOKUP(B42,基本设置!$B:$G,5,0),"")</f>
        <v/>
      </c>
      <c r="H42" s="18" t="str">
        <f>IFERROR(VLOOKUP(B42,基本设置!$B:$G,6,0),"")</f>
        <v/>
      </c>
      <c r="I42" s="22" t="str">
        <f t="shared" si="2"/>
        <v/>
      </c>
      <c r="J42" s="6"/>
    </row>
    <row r="43" ht="19.5" customHeight="1" spans="1:10">
      <c r="A43" s="18">
        <f t="shared" si="6"/>
        <v>42</v>
      </c>
      <c r="B43" s="6"/>
      <c r="C43" s="18" t="str">
        <f>IFERROR(VLOOKUP(B43,基本设置!B:C,2,0),"")</f>
        <v/>
      </c>
      <c r="D43" s="6"/>
      <c r="E43" s="20"/>
      <c r="F43" s="21"/>
      <c r="G43" s="18" t="str">
        <f>IFERROR(VLOOKUP(B43,基本设置!$B:$G,5,0),"")</f>
        <v/>
      </c>
      <c r="H43" s="18" t="str">
        <f>IFERROR(VLOOKUP(B43,基本设置!$B:$G,6,0),"")</f>
        <v/>
      </c>
      <c r="I43" s="22" t="str">
        <f t="shared" si="2"/>
        <v/>
      </c>
      <c r="J43" s="6"/>
    </row>
    <row r="44" ht="19.5" customHeight="1" spans="1:10">
      <c r="A44" s="18">
        <f t="shared" si="6"/>
        <v>43</v>
      </c>
      <c r="B44" s="6"/>
      <c r="C44" s="18" t="str">
        <f>IFERROR(VLOOKUP(B44,基本设置!B:C,2,0),"")</f>
        <v/>
      </c>
      <c r="D44" s="6"/>
      <c r="E44" s="20"/>
      <c r="F44" s="21"/>
      <c r="G44" s="18" t="str">
        <f>IFERROR(VLOOKUP(B44,基本设置!$B:$G,5,0),"")</f>
        <v/>
      </c>
      <c r="H44" s="18" t="str">
        <f>IFERROR(VLOOKUP(B44,基本设置!$B:$G,6,0),"")</f>
        <v/>
      </c>
      <c r="I44" s="22" t="str">
        <f t="shared" si="2"/>
        <v/>
      </c>
      <c r="J44" s="6"/>
    </row>
    <row r="45" ht="19.5" customHeight="1" spans="1:10">
      <c r="A45" s="18">
        <f t="shared" ref="A45:A54" si="7">ROW()-1</f>
        <v>44</v>
      </c>
      <c r="B45" s="6"/>
      <c r="C45" s="18" t="str">
        <f>IFERROR(VLOOKUP(B45,基本设置!B:C,2,0),"")</f>
        <v/>
      </c>
      <c r="D45" s="6"/>
      <c r="E45" s="20"/>
      <c r="F45" s="21"/>
      <c r="G45" s="18" t="str">
        <f>IFERROR(VLOOKUP(B45,基本设置!$B:$G,5,0),"")</f>
        <v/>
      </c>
      <c r="H45" s="18" t="str">
        <f>IFERROR(VLOOKUP(B45,基本设置!$B:$G,6,0),"")</f>
        <v/>
      </c>
      <c r="I45" s="22" t="str">
        <f t="shared" ref="I45:I73" si="8">IFERROR((D45*G45),"")</f>
        <v/>
      </c>
      <c r="J45" s="6"/>
    </row>
    <row r="46" ht="19.5" customHeight="1" spans="1:10">
      <c r="A46" s="18">
        <f t="shared" si="7"/>
        <v>45</v>
      </c>
      <c r="B46" s="6"/>
      <c r="C46" s="18" t="str">
        <f>IFERROR(VLOOKUP(B46,基本设置!B:C,2,0),"")</f>
        <v/>
      </c>
      <c r="D46" s="6"/>
      <c r="E46" s="20"/>
      <c r="F46" s="21"/>
      <c r="G46" s="18" t="str">
        <f>IFERROR(VLOOKUP(B46,基本设置!$B:$G,5,0),"")</f>
        <v/>
      </c>
      <c r="H46" s="18" t="str">
        <f>IFERROR(VLOOKUP(B46,基本设置!$B:$G,6,0),"")</f>
        <v/>
      </c>
      <c r="I46" s="22" t="str">
        <f t="shared" si="8"/>
        <v/>
      </c>
      <c r="J46" s="6"/>
    </row>
    <row r="47" ht="19.5" customHeight="1" spans="1:10">
      <c r="A47" s="18">
        <f t="shared" si="7"/>
        <v>46</v>
      </c>
      <c r="B47" s="6"/>
      <c r="C47" s="18" t="str">
        <f>IFERROR(VLOOKUP(B47,基本设置!B:C,2,0),"")</f>
        <v/>
      </c>
      <c r="D47" s="6"/>
      <c r="E47" s="20"/>
      <c r="F47" s="21"/>
      <c r="G47" s="18" t="str">
        <f>IFERROR(VLOOKUP(B47,基本设置!$B:$G,5,0),"")</f>
        <v/>
      </c>
      <c r="H47" s="18" t="str">
        <f>IFERROR(VLOOKUP(B47,基本设置!$B:$G,6,0),"")</f>
        <v/>
      </c>
      <c r="I47" s="22" t="str">
        <f t="shared" si="8"/>
        <v/>
      </c>
      <c r="J47" s="6"/>
    </row>
    <row r="48" ht="19.5" customHeight="1" spans="1:10">
      <c r="A48" s="18">
        <f t="shared" si="7"/>
        <v>47</v>
      </c>
      <c r="B48" s="6"/>
      <c r="C48" s="18" t="str">
        <f>IFERROR(VLOOKUP(B48,基本设置!B:C,2,0),"")</f>
        <v/>
      </c>
      <c r="D48" s="6"/>
      <c r="E48" s="20"/>
      <c r="F48" s="21"/>
      <c r="G48" s="18" t="str">
        <f>IFERROR(VLOOKUP(B48,基本设置!$B:$G,5,0),"")</f>
        <v/>
      </c>
      <c r="H48" s="18" t="str">
        <f>IFERROR(VLOOKUP(B48,基本设置!$B:$G,6,0),"")</f>
        <v/>
      </c>
      <c r="I48" s="22" t="str">
        <f t="shared" si="8"/>
        <v/>
      </c>
      <c r="J48" s="6"/>
    </row>
    <row r="49" ht="19.5" customHeight="1" spans="1:10">
      <c r="A49" s="18">
        <f t="shared" si="7"/>
        <v>48</v>
      </c>
      <c r="B49" s="6"/>
      <c r="C49" s="18" t="str">
        <f>IFERROR(VLOOKUP(B49,基本设置!B:C,2,0),"")</f>
        <v/>
      </c>
      <c r="D49" s="6"/>
      <c r="E49" s="20"/>
      <c r="F49" s="21"/>
      <c r="G49" s="18" t="str">
        <f>IFERROR(VLOOKUP(B49,基本设置!$B:$G,5,0),"")</f>
        <v/>
      </c>
      <c r="H49" s="18" t="str">
        <f>IFERROR(VLOOKUP(B49,基本设置!$B:$G,6,0),"")</f>
        <v/>
      </c>
      <c r="I49" s="22" t="str">
        <f t="shared" si="8"/>
        <v/>
      </c>
      <c r="J49" s="6"/>
    </row>
    <row r="50" ht="19.5" customHeight="1" spans="1:10">
      <c r="A50" s="18">
        <f t="shared" si="7"/>
        <v>49</v>
      </c>
      <c r="B50" s="6"/>
      <c r="C50" s="18" t="str">
        <f>IFERROR(VLOOKUP(B50,基本设置!B:C,2,0),"")</f>
        <v/>
      </c>
      <c r="D50" s="6"/>
      <c r="E50" s="20"/>
      <c r="F50" s="6"/>
      <c r="G50" s="18" t="str">
        <f>IFERROR(VLOOKUP(B50,基本设置!$B:$G,5,0),"")</f>
        <v/>
      </c>
      <c r="H50" s="18" t="str">
        <f>IFERROR(VLOOKUP(B50,基本设置!$B:$G,6,0),"")</f>
        <v/>
      </c>
      <c r="I50" s="22" t="str">
        <f t="shared" si="8"/>
        <v/>
      </c>
      <c r="J50" s="6"/>
    </row>
    <row r="51" ht="19.5" customHeight="1" spans="1:10">
      <c r="A51" s="18">
        <f t="shared" si="7"/>
        <v>50</v>
      </c>
      <c r="B51" s="6"/>
      <c r="C51" s="18" t="str">
        <f>IFERROR(VLOOKUP(B51,基本设置!B:C,2,0),"")</f>
        <v/>
      </c>
      <c r="D51" s="6"/>
      <c r="E51" s="20"/>
      <c r="F51" s="6"/>
      <c r="G51" s="18" t="str">
        <f>IFERROR(VLOOKUP(B51,基本设置!$B:$G,5,0),"")</f>
        <v/>
      </c>
      <c r="H51" s="18" t="str">
        <f>IFERROR(VLOOKUP(B51,基本设置!$B:$G,6,0),"")</f>
        <v/>
      </c>
      <c r="I51" s="22" t="str">
        <f t="shared" si="8"/>
        <v/>
      </c>
      <c r="J51" s="6"/>
    </row>
    <row r="52" ht="19.5" customHeight="1" spans="1:10">
      <c r="A52" s="18">
        <f t="shared" si="7"/>
        <v>51</v>
      </c>
      <c r="B52" s="6"/>
      <c r="C52" s="18" t="str">
        <f>IFERROR(VLOOKUP(B52,基本设置!B:C,2,0),"")</f>
        <v/>
      </c>
      <c r="D52" s="6"/>
      <c r="E52" s="20"/>
      <c r="F52" s="6"/>
      <c r="G52" s="18" t="str">
        <f>IFERROR(VLOOKUP(B52,基本设置!$B:$G,5,0),"")</f>
        <v/>
      </c>
      <c r="H52" s="18" t="str">
        <f>IFERROR(VLOOKUP(B52,基本设置!$B:$G,6,0),"")</f>
        <v/>
      </c>
      <c r="I52" s="22" t="str">
        <f t="shared" si="8"/>
        <v/>
      </c>
      <c r="J52" s="6"/>
    </row>
    <row r="53" ht="19.5" customHeight="1" spans="1:10">
      <c r="A53" s="18">
        <f t="shared" si="7"/>
        <v>52</v>
      </c>
      <c r="B53" s="6"/>
      <c r="C53" s="18" t="str">
        <f>IFERROR(VLOOKUP(B53,基本设置!B:C,2,0),"")</f>
        <v/>
      </c>
      <c r="D53" s="6"/>
      <c r="E53" s="20"/>
      <c r="F53" s="6"/>
      <c r="G53" s="18" t="str">
        <f>IFERROR(VLOOKUP(B53,基本设置!$B:$G,5,0),"")</f>
        <v/>
      </c>
      <c r="H53" s="18" t="str">
        <f>IFERROR(VLOOKUP(B53,基本设置!$B:$G,6,0),"")</f>
        <v/>
      </c>
      <c r="I53" s="22" t="str">
        <f t="shared" si="8"/>
        <v/>
      </c>
      <c r="J53" s="6"/>
    </row>
    <row r="54" ht="19.5" customHeight="1" spans="1:10">
      <c r="A54" s="18">
        <f t="shared" si="7"/>
        <v>53</v>
      </c>
      <c r="B54" s="6"/>
      <c r="C54" s="18" t="str">
        <f>IFERROR(VLOOKUP(B54,基本设置!B:C,2,0),"")</f>
        <v/>
      </c>
      <c r="D54" s="6"/>
      <c r="E54" s="20"/>
      <c r="F54" s="6"/>
      <c r="G54" s="18" t="str">
        <f>IFERROR(VLOOKUP(B54,基本设置!$B:$G,5,0),"")</f>
        <v/>
      </c>
      <c r="H54" s="18" t="str">
        <f>IFERROR(VLOOKUP(B54,基本设置!$B:$G,6,0),"")</f>
        <v/>
      </c>
      <c r="I54" s="22" t="str">
        <f t="shared" si="8"/>
        <v/>
      </c>
      <c r="J54" s="6"/>
    </row>
    <row r="55" ht="19.5" customHeight="1" spans="1:10">
      <c r="A55" s="18">
        <f t="shared" ref="A55:A64" si="9">ROW()-1</f>
        <v>54</v>
      </c>
      <c r="B55" s="6"/>
      <c r="C55" s="18" t="str">
        <f>IFERROR(VLOOKUP(B55,基本设置!B:C,2,0),"")</f>
        <v/>
      </c>
      <c r="D55" s="6"/>
      <c r="E55" s="20"/>
      <c r="F55" s="6"/>
      <c r="G55" s="18" t="str">
        <f>IFERROR(VLOOKUP(B55,基本设置!$B:$G,5,0),"")</f>
        <v/>
      </c>
      <c r="H55" s="18" t="str">
        <f>IFERROR(VLOOKUP(B55,基本设置!$B:$G,6,0),"")</f>
        <v/>
      </c>
      <c r="I55" s="22" t="str">
        <f t="shared" si="8"/>
        <v/>
      </c>
      <c r="J55" s="6"/>
    </row>
    <row r="56" ht="19.5" customHeight="1" spans="1:10">
      <c r="A56" s="18">
        <f t="shared" si="9"/>
        <v>55</v>
      </c>
      <c r="B56" s="6"/>
      <c r="C56" s="18" t="str">
        <f>IFERROR(VLOOKUP(B56,基本设置!B:C,2,0),"")</f>
        <v/>
      </c>
      <c r="D56" s="6"/>
      <c r="E56" s="20"/>
      <c r="F56" s="6"/>
      <c r="G56" s="18" t="str">
        <f>IFERROR(VLOOKUP(B56,基本设置!$B:$G,5,0),"")</f>
        <v/>
      </c>
      <c r="H56" s="18" t="str">
        <f>IFERROR(VLOOKUP(B56,基本设置!$B:$G,6,0),"")</f>
        <v/>
      </c>
      <c r="I56" s="22" t="str">
        <f t="shared" si="8"/>
        <v/>
      </c>
      <c r="J56" s="6"/>
    </row>
    <row r="57" ht="19.5" customHeight="1" spans="1:10">
      <c r="A57" s="18">
        <f t="shared" si="9"/>
        <v>56</v>
      </c>
      <c r="B57" s="6"/>
      <c r="C57" s="18" t="str">
        <f>IFERROR(VLOOKUP(B57,基本设置!B:C,2,0),"")</f>
        <v/>
      </c>
      <c r="D57" s="6"/>
      <c r="E57" s="20"/>
      <c r="F57" s="6"/>
      <c r="G57" s="18" t="str">
        <f>IFERROR(VLOOKUP(B57,基本设置!$B:$G,5,0),"")</f>
        <v/>
      </c>
      <c r="H57" s="18" t="str">
        <f>IFERROR(VLOOKUP(B57,基本设置!$B:$G,6,0),"")</f>
        <v/>
      </c>
      <c r="I57" s="22" t="str">
        <f t="shared" si="8"/>
        <v/>
      </c>
      <c r="J57" s="6"/>
    </row>
    <row r="58" ht="19.5" customHeight="1" spans="1:10">
      <c r="A58" s="18">
        <f t="shared" si="9"/>
        <v>57</v>
      </c>
      <c r="B58" s="6"/>
      <c r="C58" s="18" t="str">
        <f>IFERROR(VLOOKUP(B58,基本设置!B:C,2,0),"")</f>
        <v/>
      </c>
      <c r="D58" s="6"/>
      <c r="E58" s="20"/>
      <c r="F58" s="6"/>
      <c r="G58" s="18" t="str">
        <f>IFERROR(VLOOKUP(B58,基本设置!$B:$G,5,0),"")</f>
        <v/>
      </c>
      <c r="H58" s="18" t="str">
        <f>IFERROR(VLOOKUP(B58,基本设置!$B:$G,6,0),"")</f>
        <v/>
      </c>
      <c r="I58" s="22" t="str">
        <f t="shared" si="8"/>
        <v/>
      </c>
      <c r="J58" s="6"/>
    </row>
    <row r="59" ht="19.5" customHeight="1" spans="1:10">
      <c r="A59" s="18">
        <f t="shared" si="9"/>
        <v>58</v>
      </c>
      <c r="B59" s="6"/>
      <c r="C59" s="18" t="str">
        <f>IFERROR(VLOOKUP(B59,基本设置!B:C,2,0),"")</f>
        <v/>
      </c>
      <c r="D59" s="6"/>
      <c r="E59" s="20"/>
      <c r="F59" s="6"/>
      <c r="G59" s="18" t="str">
        <f>IFERROR(VLOOKUP(B59,基本设置!$B:$G,5,0),"")</f>
        <v/>
      </c>
      <c r="H59" s="18" t="str">
        <f>IFERROR(VLOOKUP(B59,基本设置!$B:$G,6,0),"")</f>
        <v/>
      </c>
      <c r="I59" s="22" t="str">
        <f t="shared" si="8"/>
        <v/>
      </c>
      <c r="J59" s="6"/>
    </row>
    <row r="60" ht="19.5" customHeight="1" spans="1:10">
      <c r="A60" s="18">
        <f t="shared" si="9"/>
        <v>59</v>
      </c>
      <c r="B60" s="6"/>
      <c r="C60" s="18" t="str">
        <f>IFERROR(VLOOKUP(B60,基本设置!B:C,2,0),"")</f>
        <v/>
      </c>
      <c r="D60" s="6"/>
      <c r="E60" s="20"/>
      <c r="F60" s="6"/>
      <c r="G60" s="18" t="str">
        <f>IFERROR(VLOOKUP(B60,基本设置!$B:$G,5,0),"")</f>
        <v/>
      </c>
      <c r="H60" s="18" t="str">
        <f>IFERROR(VLOOKUP(B60,基本设置!$B:$G,6,0),"")</f>
        <v/>
      </c>
      <c r="I60" s="22" t="str">
        <f t="shared" si="8"/>
        <v/>
      </c>
      <c r="J60" s="6"/>
    </row>
    <row r="61" ht="19.5" customHeight="1" spans="1:10">
      <c r="A61" s="18">
        <f t="shared" si="9"/>
        <v>60</v>
      </c>
      <c r="B61" s="6"/>
      <c r="C61" s="18" t="str">
        <f>IFERROR(VLOOKUP(B61,基本设置!B:C,2,0),"")</f>
        <v/>
      </c>
      <c r="D61" s="6"/>
      <c r="E61" s="20"/>
      <c r="F61" s="6"/>
      <c r="G61" s="18" t="str">
        <f>IFERROR(VLOOKUP(B61,基本设置!$B:$G,5,0),"")</f>
        <v/>
      </c>
      <c r="H61" s="18" t="str">
        <f>IFERROR(VLOOKUP(B61,基本设置!$B:$G,6,0),"")</f>
        <v/>
      </c>
      <c r="I61" s="22" t="str">
        <f t="shared" si="8"/>
        <v/>
      </c>
      <c r="J61" s="6"/>
    </row>
    <row r="62" ht="19.5" customHeight="1" spans="1:10">
      <c r="A62" s="18">
        <f t="shared" si="9"/>
        <v>61</v>
      </c>
      <c r="B62" s="6"/>
      <c r="C62" s="18" t="str">
        <f>IFERROR(VLOOKUP(B62,基本设置!B:C,2,0),"")</f>
        <v/>
      </c>
      <c r="D62" s="6"/>
      <c r="E62" s="20"/>
      <c r="F62" s="6"/>
      <c r="G62" s="18" t="str">
        <f>IFERROR(VLOOKUP(B62,基本设置!$B:$G,5,0),"")</f>
        <v/>
      </c>
      <c r="H62" s="18" t="str">
        <f>IFERROR(VLOOKUP(B62,基本设置!$B:$G,6,0),"")</f>
        <v/>
      </c>
      <c r="I62" s="22" t="str">
        <f t="shared" si="8"/>
        <v/>
      </c>
      <c r="J62" s="6"/>
    </row>
    <row r="63" ht="19.5" customHeight="1" spans="1:10">
      <c r="A63" s="18">
        <f t="shared" si="9"/>
        <v>62</v>
      </c>
      <c r="B63" s="6"/>
      <c r="C63" s="18" t="str">
        <f>IFERROR(VLOOKUP(B63,基本设置!B:C,2,0),"")</f>
        <v/>
      </c>
      <c r="D63" s="6"/>
      <c r="E63" s="20"/>
      <c r="F63" s="6"/>
      <c r="G63" s="18" t="str">
        <f>IFERROR(VLOOKUP(B63,基本设置!$B:$G,5,0),"")</f>
        <v/>
      </c>
      <c r="H63" s="18" t="str">
        <f>IFERROR(VLOOKUP(B63,基本设置!$B:$G,6,0),"")</f>
        <v/>
      </c>
      <c r="I63" s="22" t="str">
        <f t="shared" si="8"/>
        <v/>
      </c>
      <c r="J63" s="6"/>
    </row>
    <row r="64" ht="19.5" customHeight="1" spans="1:10">
      <c r="A64" s="18">
        <f t="shared" si="9"/>
        <v>63</v>
      </c>
      <c r="B64" s="6"/>
      <c r="C64" s="18" t="str">
        <f>IFERROR(VLOOKUP(B64,基本设置!B:C,2,0),"")</f>
        <v/>
      </c>
      <c r="D64" s="6"/>
      <c r="E64" s="20"/>
      <c r="F64" s="6"/>
      <c r="G64" s="18" t="str">
        <f>IFERROR(VLOOKUP(B64,基本设置!$B:$G,5,0),"")</f>
        <v/>
      </c>
      <c r="H64" s="18" t="str">
        <f>IFERROR(VLOOKUP(B64,基本设置!$B:$G,6,0),"")</f>
        <v/>
      </c>
      <c r="I64" s="22" t="str">
        <f t="shared" si="8"/>
        <v/>
      </c>
      <c r="J64" s="6"/>
    </row>
    <row r="65" ht="19.5" customHeight="1" spans="1:10">
      <c r="A65" s="18">
        <f t="shared" ref="A65:A71" si="10">ROW()-1</f>
        <v>64</v>
      </c>
      <c r="B65" s="6"/>
      <c r="C65" s="18" t="str">
        <f>IFERROR(VLOOKUP(B65,基本设置!B:C,2,0),"")</f>
        <v/>
      </c>
      <c r="D65" s="6"/>
      <c r="E65" s="20"/>
      <c r="F65" s="6"/>
      <c r="G65" s="18" t="str">
        <f>IFERROR(VLOOKUP(B65,基本设置!$B:$G,5,0),"")</f>
        <v/>
      </c>
      <c r="H65" s="18" t="str">
        <f>IFERROR(VLOOKUP(B65,基本设置!$B:$G,6,0),"")</f>
        <v/>
      </c>
      <c r="I65" s="22" t="str">
        <f t="shared" si="8"/>
        <v/>
      </c>
      <c r="J65" s="6"/>
    </row>
    <row r="66" ht="19.5" customHeight="1" spans="1:10">
      <c r="A66" s="18">
        <f t="shared" si="10"/>
        <v>65</v>
      </c>
      <c r="B66" s="6"/>
      <c r="C66" s="18" t="str">
        <f>IFERROR(VLOOKUP(B66,基本设置!B:C,2,0),"")</f>
        <v/>
      </c>
      <c r="D66" s="6"/>
      <c r="E66" s="20"/>
      <c r="F66" s="6"/>
      <c r="G66" s="18" t="str">
        <f>IFERROR(VLOOKUP(B66,基本设置!$B:$G,5,0),"")</f>
        <v/>
      </c>
      <c r="H66" s="18" t="str">
        <f>IFERROR(VLOOKUP(B66,基本设置!$B:$G,6,0),"")</f>
        <v/>
      </c>
      <c r="I66" s="22" t="str">
        <f t="shared" si="8"/>
        <v/>
      </c>
      <c r="J66" s="6"/>
    </row>
    <row r="67" ht="19.5" customHeight="1" spans="1:10">
      <c r="A67" s="18">
        <f t="shared" si="10"/>
        <v>66</v>
      </c>
      <c r="B67" s="6"/>
      <c r="C67" s="18" t="str">
        <f>IFERROR(VLOOKUP(B67,基本设置!B:C,2,0),"")</f>
        <v/>
      </c>
      <c r="D67" s="6"/>
      <c r="E67" s="20"/>
      <c r="F67" s="6"/>
      <c r="G67" s="18" t="str">
        <f>IFERROR(VLOOKUP(B67,基本设置!$B:$G,5,0),"")</f>
        <v/>
      </c>
      <c r="H67" s="18" t="str">
        <f>IFERROR(VLOOKUP(B67,基本设置!$B:$G,6,0),"")</f>
        <v/>
      </c>
      <c r="I67" s="22" t="str">
        <f t="shared" si="8"/>
        <v/>
      </c>
      <c r="J67" s="6"/>
    </row>
    <row r="68" ht="19.5" customHeight="1" spans="1:10">
      <c r="A68" s="18">
        <f t="shared" si="10"/>
        <v>67</v>
      </c>
      <c r="B68" s="6"/>
      <c r="C68" s="18" t="str">
        <f>IFERROR(VLOOKUP(B68,基本设置!B:C,2,0),"")</f>
        <v/>
      </c>
      <c r="D68" s="6"/>
      <c r="E68" s="20"/>
      <c r="F68" s="6"/>
      <c r="G68" s="18" t="str">
        <f>IFERROR(VLOOKUP(B68,基本设置!$B:$G,5,0),"")</f>
        <v/>
      </c>
      <c r="H68" s="18" t="str">
        <f>IFERROR(VLOOKUP(B68,基本设置!$B:$G,6,0),"")</f>
        <v/>
      </c>
      <c r="I68" s="22" t="str">
        <f t="shared" si="8"/>
        <v/>
      </c>
      <c r="J68" s="6"/>
    </row>
    <row r="69" ht="19.5" customHeight="1" spans="1:10">
      <c r="A69" s="18">
        <f t="shared" si="10"/>
        <v>68</v>
      </c>
      <c r="B69" s="6"/>
      <c r="C69" s="18" t="str">
        <f>IFERROR(VLOOKUP(B69,基本设置!B:C,2,0),"")</f>
        <v/>
      </c>
      <c r="D69" s="6"/>
      <c r="E69" s="20"/>
      <c r="F69" s="6"/>
      <c r="G69" s="18" t="str">
        <f>IFERROR(VLOOKUP(B69,基本设置!$B:$G,5,0),"")</f>
        <v/>
      </c>
      <c r="H69" s="18" t="str">
        <f>IFERROR(VLOOKUP(B69,基本设置!$B:$G,6,0),"")</f>
        <v/>
      </c>
      <c r="I69" s="22" t="str">
        <f t="shared" si="8"/>
        <v/>
      </c>
      <c r="J69" s="6"/>
    </row>
    <row r="70" ht="19.5" customHeight="1" spans="1:10">
      <c r="A70" s="18">
        <f t="shared" si="10"/>
        <v>69</v>
      </c>
      <c r="B70" s="19"/>
      <c r="C70" s="18" t="str">
        <f>IFERROR(VLOOKUP(B70,基本设置!B:C,2,0),"")</f>
        <v/>
      </c>
      <c r="D70" s="6"/>
      <c r="E70" s="20"/>
      <c r="F70" s="6"/>
      <c r="G70" s="18" t="str">
        <f>IFERROR(VLOOKUP(B70,基本设置!$B:$G,5,0),"")</f>
        <v/>
      </c>
      <c r="H70" s="18" t="str">
        <f>IFERROR(VLOOKUP(B70,基本设置!$B:$G,6,0),"")</f>
        <v/>
      </c>
      <c r="I70" s="22" t="str">
        <f t="shared" si="8"/>
        <v/>
      </c>
      <c r="J70" s="6"/>
    </row>
    <row r="71" ht="19.5" customHeight="1" spans="1:10">
      <c r="A71" s="24">
        <f t="shared" si="10"/>
        <v>70</v>
      </c>
      <c r="B71" s="25"/>
      <c r="C71" s="24" t="str">
        <f>IFERROR(VLOOKUP(B71,基本设置!B:C,2,0),"")</f>
        <v/>
      </c>
      <c r="D71" s="26"/>
      <c r="E71" s="27"/>
      <c r="F71" s="6"/>
      <c r="G71" s="24" t="str">
        <f>IFERROR(VLOOKUP(B71,基本设置!$B:$G,5,0),"")</f>
        <v/>
      </c>
      <c r="H71" s="24" t="str">
        <f>IFERROR(VLOOKUP(B71,基本设置!$B:$G,6,0),"")</f>
        <v/>
      </c>
      <c r="I71" s="29" t="str">
        <f t="shared" si="8"/>
        <v/>
      </c>
      <c r="J71" s="26"/>
    </row>
    <row r="72" ht="19.5" customHeight="1" spans="1:10">
      <c r="A72" s="18">
        <f t="shared" ref="A72:A81" si="11">ROW()-1</f>
        <v>71</v>
      </c>
      <c r="B72" s="19"/>
      <c r="C72" s="24" t="str">
        <f>IFERROR(VLOOKUP(B72,基本设置!B:C,2,0),"")</f>
        <v/>
      </c>
      <c r="D72" s="6"/>
      <c r="E72" s="27"/>
      <c r="F72" s="6"/>
      <c r="G72" s="24" t="str">
        <f>IFERROR(VLOOKUP(B72,基本设置!$B:$G,5,0),"")</f>
        <v/>
      </c>
      <c r="H72" s="24" t="str">
        <f>IFERROR(VLOOKUP(B72,基本设置!$B:$G,6,0),"")</f>
        <v/>
      </c>
      <c r="I72" s="29" t="str">
        <f t="shared" si="8"/>
        <v/>
      </c>
      <c r="J72" s="28"/>
    </row>
    <row r="73" ht="19.5" customHeight="1" spans="1:10">
      <c r="A73" s="24">
        <f t="shared" si="11"/>
        <v>72</v>
      </c>
      <c r="B73" s="19"/>
      <c r="C73" s="24" t="str">
        <f>IFERROR(VLOOKUP(B73,基本设置!B:C,2,0),"")</f>
        <v/>
      </c>
      <c r="D73" s="6"/>
      <c r="E73" s="27"/>
      <c r="F73" s="6"/>
      <c r="G73" s="24" t="str">
        <f>IFERROR(VLOOKUP(B73,基本设置!$B:$G,5,0),"")</f>
        <v/>
      </c>
      <c r="H73" s="24" t="str">
        <f>IFERROR(VLOOKUP(B73,基本设置!$B:$G,6,0),"")</f>
        <v/>
      </c>
      <c r="I73" s="29" t="str">
        <f t="shared" si="8"/>
        <v/>
      </c>
      <c r="J73" s="28"/>
    </row>
    <row r="74" ht="19.5" customHeight="1" spans="1:10">
      <c r="A74" s="18">
        <f t="shared" si="11"/>
        <v>73</v>
      </c>
      <c r="B74" s="28"/>
      <c r="C74" s="28"/>
      <c r="D74" s="6"/>
      <c r="E74" s="20"/>
      <c r="F74" s="6"/>
      <c r="G74" s="6"/>
      <c r="H74" s="6"/>
      <c r="I74" s="6"/>
      <c r="J74" s="28"/>
    </row>
    <row r="75" ht="19.5" customHeight="1" spans="1:10">
      <c r="A75" s="24">
        <f t="shared" si="11"/>
        <v>74</v>
      </c>
      <c r="B75" s="28"/>
      <c r="C75" s="28"/>
      <c r="D75" s="6"/>
      <c r="E75" s="20"/>
      <c r="F75" s="6"/>
      <c r="G75" s="6"/>
      <c r="H75" s="6"/>
      <c r="I75" s="6"/>
      <c r="J75" s="28"/>
    </row>
    <row r="76" ht="19.5" customHeight="1" spans="1:10">
      <c r="A76" s="18">
        <f t="shared" si="11"/>
        <v>75</v>
      </c>
      <c r="B76" s="28"/>
      <c r="C76" s="28"/>
      <c r="D76" s="6"/>
      <c r="E76" s="20"/>
      <c r="F76" s="6"/>
      <c r="G76" s="6"/>
      <c r="H76" s="6"/>
      <c r="I76" s="6"/>
      <c r="J76" s="28"/>
    </row>
    <row r="77" ht="19.5" customHeight="1" spans="1:10">
      <c r="A77" s="24">
        <f t="shared" si="11"/>
        <v>76</v>
      </c>
      <c r="B77" s="28"/>
      <c r="C77" s="28"/>
      <c r="D77" s="6"/>
      <c r="E77" s="20"/>
      <c r="F77" s="6"/>
      <c r="G77" s="6"/>
      <c r="H77" s="6"/>
      <c r="I77" s="6"/>
      <c r="J77" s="28"/>
    </row>
    <row r="78" ht="19.5" customHeight="1" spans="1:10">
      <c r="A78" s="18">
        <f t="shared" si="11"/>
        <v>77</v>
      </c>
      <c r="B78" s="28"/>
      <c r="C78" s="28"/>
      <c r="D78" s="6"/>
      <c r="E78" s="20"/>
      <c r="F78" s="6"/>
      <c r="G78" s="6"/>
      <c r="H78" s="6"/>
      <c r="I78" s="6"/>
      <c r="J78" s="28"/>
    </row>
    <row r="79" ht="19.5" customHeight="1" spans="1:10">
      <c r="A79" s="24">
        <f t="shared" si="11"/>
        <v>78</v>
      </c>
      <c r="B79" s="28"/>
      <c r="C79" s="28"/>
      <c r="D79" s="6"/>
      <c r="E79" s="20"/>
      <c r="F79" s="6"/>
      <c r="G79" s="6"/>
      <c r="H79" s="6"/>
      <c r="I79" s="6"/>
      <c r="J79" s="28"/>
    </row>
    <row r="80" ht="19.5" customHeight="1" spans="1:10">
      <c r="A80" s="18">
        <f t="shared" si="11"/>
        <v>79</v>
      </c>
      <c r="B80" s="28"/>
      <c r="C80" s="28"/>
      <c r="D80" s="6"/>
      <c r="E80" s="20"/>
      <c r="F80" s="6"/>
      <c r="G80" s="6"/>
      <c r="H80" s="6"/>
      <c r="I80" s="6"/>
      <c r="J80" s="28"/>
    </row>
    <row r="81" ht="19.5" customHeight="1" spans="1:10">
      <c r="A81" s="24">
        <f t="shared" si="11"/>
        <v>80</v>
      </c>
      <c r="B81" s="28"/>
      <c r="C81" s="28"/>
      <c r="D81" s="6"/>
      <c r="E81" s="20"/>
      <c r="F81" s="6"/>
      <c r="G81" s="6"/>
      <c r="H81" s="6"/>
      <c r="I81" s="6"/>
      <c r="J81" s="28"/>
    </row>
    <row r="82" ht="19.5" customHeight="1"/>
    <row r="83" ht="19.5" customHeight="1"/>
    <row r="84" ht="19.5" customHeight="1"/>
  </sheetData>
  <conditionalFormatting sqref="B10">
    <cfRule type="duplicateValues" dxfId="1" priority="3"/>
  </conditionalFormatting>
  <conditionalFormatting sqref="B70:B71">
    <cfRule type="duplicateValues" dxfId="1" priority="2"/>
  </conditionalFormatting>
  <conditionalFormatting sqref="B72:B73">
    <cfRule type="duplicateValues" dxfId="1" priority="1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2"/>
  <sheetViews>
    <sheetView workbookViewId="0">
      <selection activeCell="H16" sqref="H16"/>
    </sheetView>
  </sheetViews>
  <sheetFormatPr defaultColWidth="9" defaultRowHeight="14.4" outlineLevelCol="5"/>
  <cols>
    <col min="1" max="1" width="12.2222222222222" customWidth="1"/>
    <col min="2" max="2" width="15.2222222222222"/>
    <col min="3" max="3" width="18.5555555555556"/>
  </cols>
  <sheetData>
    <row r="1" spans="6:6">
      <c r="F1" s="8" t="s">
        <v>28</v>
      </c>
    </row>
    <row r="3" spans="1:3">
      <c r="A3" t="s">
        <v>12</v>
      </c>
      <c r="B3" t="s">
        <v>8</v>
      </c>
      <c r="C3" t="s">
        <v>218</v>
      </c>
    </row>
    <row r="4" spans="1:2">
      <c r="A4" t="s">
        <v>219</v>
      </c>
      <c r="B4" t="s">
        <v>219</v>
      </c>
    </row>
    <row r="5" spans="1:3">
      <c r="A5" t="s">
        <v>30</v>
      </c>
      <c r="B5" t="s">
        <v>31</v>
      </c>
      <c r="C5">
        <v>100</v>
      </c>
    </row>
    <row r="6" spans="1:3">
      <c r="A6" t="s">
        <v>41</v>
      </c>
      <c r="B6" t="s">
        <v>42</v>
      </c>
      <c r="C6">
        <v>50</v>
      </c>
    </row>
    <row r="7" spans="1:3">
      <c r="A7" t="s">
        <v>87</v>
      </c>
      <c r="B7" t="s">
        <v>88</v>
      </c>
      <c r="C7">
        <v>2</v>
      </c>
    </row>
    <row r="8" spans="1:3">
      <c r="A8" t="s">
        <v>50</v>
      </c>
      <c r="B8" t="s">
        <v>51</v>
      </c>
      <c r="C8">
        <v>300</v>
      </c>
    </row>
    <row r="9" spans="1:3">
      <c r="A9" t="s">
        <v>54</v>
      </c>
      <c r="B9" t="s">
        <v>55</v>
      </c>
      <c r="C9">
        <v>144</v>
      </c>
    </row>
    <row r="10" spans="1:3">
      <c r="A10" t="s">
        <v>210</v>
      </c>
      <c r="B10" t="s">
        <v>220</v>
      </c>
      <c r="C10">
        <v>1</v>
      </c>
    </row>
    <row r="11" spans="1:3">
      <c r="A11" t="s">
        <v>119</v>
      </c>
      <c r="B11" t="s">
        <v>120</v>
      </c>
      <c r="C11">
        <v>16</v>
      </c>
    </row>
    <row r="12" spans="1:3">
      <c r="A12" t="s">
        <v>215</v>
      </c>
      <c r="B12" t="s">
        <v>221</v>
      </c>
      <c r="C12">
        <v>5</v>
      </c>
    </row>
    <row r="13" spans="1:3">
      <c r="A13" t="s">
        <v>163</v>
      </c>
      <c r="B13" t="s">
        <v>164</v>
      </c>
      <c r="C13">
        <v>6</v>
      </c>
    </row>
    <row r="14" spans="1:3">
      <c r="A14" t="s">
        <v>70</v>
      </c>
      <c r="B14" t="s">
        <v>71</v>
      </c>
      <c r="C14">
        <v>30</v>
      </c>
    </row>
    <row r="15" spans="1:3">
      <c r="A15" t="s">
        <v>165</v>
      </c>
      <c r="B15" t="s">
        <v>166</v>
      </c>
      <c r="C15">
        <v>12</v>
      </c>
    </row>
    <row r="16" spans="1:3">
      <c r="A16" t="s">
        <v>207</v>
      </c>
      <c r="B16" t="s">
        <v>222</v>
      </c>
      <c r="C16">
        <v>10</v>
      </c>
    </row>
    <row r="17" spans="1:3">
      <c r="A17" t="s">
        <v>209</v>
      </c>
      <c r="B17" t="s">
        <v>223</v>
      </c>
      <c r="C17">
        <v>3</v>
      </c>
    </row>
    <row r="18" spans="1:3">
      <c r="A18" t="s">
        <v>211</v>
      </c>
      <c r="B18" t="s">
        <v>224</v>
      </c>
      <c r="C18">
        <v>20</v>
      </c>
    </row>
    <row r="19" spans="1:3">
      <c r="A19" t="s">
        <v>177</v>
      </c>
      <c r="B19" t="s">
        <v>178</v>
      </c>
      <c r="C19">
        <v>140</v>
      </c>
    </row>
    <row r="20" spans="1:3">
      <c r="A20" t="s">
        <v>175</v>
      </c>
      <c r="B20" t="s">
        <v>176</v>
      </c>
      <c r="C20">
        <v>6</v>
      </c>
    </row>
    <row r="21" spans="1:3">
      <c r="A21" t="s">
        <v>212</v>
      </c>
      <c r="B21" t="s">
        <v>225</v>
      </c>
      <c r="C21">
        <v>2</v>
      </c>
    </row>
    <row r="22" spans="1:3">
      <c r="A22" t="s">
        <v>179</v>
      </c>
      <c r="B22" t="s">
        <v>180</v>
      </c>
      <c r="C22">
        <v>4</v>
      </c>
    </row>
    <row r="23" spans="1:3">
      <c r="A23" t="s">
        <v>181</v>
      </c>
      <c r="B23" t="s">
        <v>182</v>
      </c>
      <c r="C23">
        <v>2</v>
      </c>
    </row>
    <row r="24" spans="1:3">
      <c r="A24" t="s">
        <v>183</v>
      </c>
      <c r="B24" t="s">
        <v>184</v>
      </c>
      <c r="C24">
        <v>3</v>
      </c>
    </row>
    <row r="25" spans="1:3">
      <c r="A25" t="s">
        <v>185</v>
      </c>
      <c r="B25" t="s">
        <v>186</v>
      </c>
      <c r="C25">
        <v>3</v>
      </c>
    </row>
    <row r="26" spans="1:3">
      <c r="A26" t="s">
        <v>187</v>
      </c>
      <c r="B26" t="s">
        <v>188</v>
      </c>
      <c r="C26">
        <v>1</v>
      </c>
    </row>
    <row r="27" spans="1:3">
      <c r="A27" t="s">
        <v>216</v>
      </c>
      <c r="B27" t="s">
        <v>226</v>
      </c>
      <c r="C27">
        <v>2</v>
      </c>
    </row>
    <row r="28" spans="1:3">
      <c r="A28" t="s">
        <v>189</v>
      </c>
      <c r="B28" t="s">
        <v>190</v>
      </c>
      <c r="C28">
        <v>3</v>
      </c>
    </row>
    <row r="29" spans="1:3">
      <c r="A29" t="s">
        <v>191</v>
      </c>
      <c r="B29" t="s">
        <v>192</v>
      </c>
      <c r="C29">
        <v>100</v>
      </c>
    </row>
    <row r="30" spans="1:3">
      <c r="A30" t="s">
        <v>193</v>
      </c>
      <c r="B30" t="s">
        <v>194</v>
      </c>
      <c r="C30">
        <v>100</v>
      </c>
    </row>
    <row r="31" spans="1:3">
      <c r="A31" t="s">
        <v>195</v>
      </c>
      <c r="B31" t="s">
        <v>196</v>
      </c>
      <c r="C31">
        <v>1</v>
      </c>
    </row>
    <row r="32" spans="1:3">
      <c r="A32" t="s">
        <v>227</v>
      </c>
      <c r="C32">
        <v>1066</v>
      </c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workbookViewId="0">
      <selection activeCell="H14" sqref="H14"/>
    </sheetView>
  </sheetViews>
  <sheetFormatPr defaultColWidth="9" defaultRowHeight="14.4" outlineLevelCol="5"/>
  <cols>
    <col min="1" max="1" width="12.2222222222222" style="1" customWidth="1"/>
    <col min="2" max="2" width="12.1111111111111" style="1"/>
    <col min="3" max="3" width="18.5555555555556" style="1"/>
    <col min="4" max="16384" width="9" style="1"/>
  </cols>
  <sheetData>
    <row r="1" spans="1:6">
      <c r="A1" s="1" t="s">
        <v>12</v>
      </c>
      <c r="B1" s="1" t="s">
        <v>8</v>
      </c>
      <c r="C1" s="1" t="s">
        <v>228</v>
      </c>
      <c r="F1" s="9" t="s">
        <v>28</v>
      </c>
    </row>
    <row r="2" spans="1:1">
      <c r="A2" s="1" t="s">
        <v>219</v>
      </c>
    </row>
    <row r="3" spans="2:2">
      <c r="B3" s="1" t="s">
        <v>219</v>
      </c>
    </row>
    <row r="4" spans="1:1">
      <c r="A4" s="1" t="s">
        <v>227</v>
      </c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首页</vt:lpstr>
      <vt:lpstr>叉车加油记录</vt:lpstr>
      <vt:lpstr>领用记录表</vt:lpstr>
      <vt:lpstr>库存</vt:lpstr>
      <vt:lpstr>基本设置</vt:lpstr>
      <vt:lpstr>入库明细</vt:lpstr>
      <vt:lpstr>出库明细</vt:lpstr>
      <vt:lpstr>入库汇总</vt:lpstr>
      <vt:lpstr>出库汇总</vt:lpstr>
      <vt:lpstr>说明</vt:lpstr>
      <vt:lpstr>盘点模版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2025-01-24T01:50:31Z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2052-12.1.0.19770</vt:lpwstr>
  </property>
</Properties>
</file>