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EF1A4E66-526B-4A70-988F-1A5BAA176CE2}" xr6:coauthVersionLast="47" xr6:coauthVersionMax="47" xr10:uidLastSave="{00000000-0000-0000-0000-000000000000}"/>
  <bookViews>
    <workbookView xWindow="-120" yWindow="-120" windowWidth="24240" windowHeight="13140" xr2:uid="{9D50C4A5-647F-4005-9A47-3193D81B20DE}"/>
  </bookViews>
  <sheets>
    <sheet name="汇总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8" i="1"/>
  <c r="P4" i="1"/>
  <c r="P5" i="1"/>
  <c r="P6" i="1"/>
  <c r="P7" i="1"/>
  <c r="P3" i="1"/>
  <c r="O8" i="1"/>
  <c r="O4" i="1"/>
  <c r="O5" i="1"/>
  <c r="O6" i="1"/>
  <c r="O7" i="1"/>
  <c r="O3" i="1"/>
  <c r="M7" i="1"/>
  <c r="H7" i="1"/>
  <c r="F7" i="1"/>
  <c r="I7" i="1" s="1"/>
  <c r="L7" i="1" s="1"/>
  <c r="M6" i="1"/>
  <c r="H6" i="1"/>
  <c r="I6" i="1" s="1"/>
  <c r="L6" i="1" s="1"/>
  <c r="F6" i="1"/>
  <c r="M5" i="1"/>
  <c r="H5" i="1"/>
  <c r="F5" i="1"/>
  <c r="M4" i="1"/>
  <c r="H4" i="1"/>
  <c r="F4" i="1"/>
  <c r="M3" i="1"/>
  <c r="H3" i="1"/>
  <c r="F3" i="1"/>
  <c r="I4" i="1" l="1"/>
  <c r="L4" i="1" s="1"/>
  <c r="M8" i="1"/>
  <c r="I3" i="1"/>
  <c r="L3" i="1" s="1"/>
  <c r="I5" i="1"/>
  <c r="L5" i="1" s="1"/>
  <c r="L8" i="1"/>
</calcChain>
</file>

<file path=xl/sharedStrings.xml><?xml version="1.0" encoding="utf-8"?>
<sst xmlns="http://schemas.openxmlformats.org/spreadsheetml/2006/main" count="34" uniqueCount="31">
  <si>
    <t>序号</t>
    <phoneticPr fontId="2" type="noConversion"/>
  </si>
  <si>
    <t>QAD号</t>
    <phoneticPr fontId="2" type="noConversion"/>
  </si>
  <si>
    <t>产品名称</t>
    <phoneticPr fontId="2" type="noConversion"/>
  </si>
  <si>
    <t>材料规格</t>
    <phoneticPr fontId="2" type="noConversion"/>
  </si>
  <si>
    <t>带料加工费用（未税）</t>
    <phoneticPr fontId="2" type="noConversion"/>
  </si>
  <si>
    <t>月均用量</t>
    <phoneticPr fontId="2" type="noConversion"/>
  </si>
  <si>
    <t>总加工费</t>
    <phoneticPr fontId="2" type="noConversion"/>
  </si>
  <si>
    <t>调整后加工费</t>
    <phoneticPr fontId="2" type="noConversion"/>
  </si>
  <si>
    <t>加工费</t>
    <phoneticPr fontId="2" type="noConversion"/>
  </si>
  <si>
    <t>管理费利润等</t>
    <phoneticPr fontId="2" type="noConversion"/>
  </si>
  <si>
    <t>废料收益</t>
    <phoneticPr fontId="2" type="noConversion"/>
  </si>
  <si>
    <t>结算加工费</t>
    <phoneticPr fontId="2" type="noConversion"/>
  </si>
  <si>
    <t>调整后单价（按此结算）</t>
    <phoneticPr fontId="2" type="noConversion"/>
  </si>
  <si>
    <t>SLT0011042</t>
  </si>
  <si>
    <t>副驾背板支撑钣金A</t>
  </si>
  <si>
    <t>q235*2.0</t>
    <phoneticPr fontId="2" type="noConversion"/>
  </si>
  <si>
    <t>SLT0011045</t>
  </si>
  <si>
    <t>副驾背支撑板C</t>
  </si>
  <si>
    <t>QSTE420TM*2.0</t>
    <phoneticPr fontId="2" type="noConversion"/>
  </si>
  <si>
    <t>SLT0011003</t>
  </si>
  <si>
    <t>背板支撑板A</t>
  </si>
  <si>
    <t>Q235*2.0</t>
    <phoneticPr fontId="2" type="noConversion"/>
  </si>
  <si>
    <t>slt0010541</t>
  </si>
  <si>
    <t>阻尼器下支架</t>
  </si>
  <si>
    <t>SAPH440*3.0</t>
    <phoneticPr fontId="2" type="noConversion"/>
  </si>
  <si>
    <t>SLT0010543</t>
  </si>
  <si>
    <t>滑轨左连接板1</t>
  </si>
  <si>
    <t>SPFH590*3.0</t>
    <phoneticPr fontId="2" type="noConversion"/>
  </si>
  <si>
    <t>假设月需要量变化</t>
    <phoneticPr fontId="2" type="noConversion"/>
  </si>
  <si>
    <t>正常加工费</t>
    <phoneticPr fontId="2" type="noConversion"/>
  </si>
  <si>
    <t>差额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</si>
</sst>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"/>
    <numFmt numFmtId="177" formatCode="0.0000_ "/>
    <numFmt numFmtId="178" formatCode="0.000_ "/>
    <numFmt numFmtId="179" formatCode="0.00_);[Red]\(0.00\)"/>
  </numFmts>
  <fonts count="3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7" xfId="0" applyFont="1" applyBorder="1" applyAlignment="1">
      <alignment horizontal="center" vertical="center" wrapText="1"/>
    </xf>
    <xf numFmtId="2" fontId="0" fillId="0" borderId="7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9" fontId="0" fillId="3" borderId="1" xfId="0" applyNumberFormat="1" applyFill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~1\AppData\Local\Temp\Rar$DIa12584.22573\&#22996;&#22806;&#21152;&#24037;&#30446;&#26631;&#20215;&#26680;&#31639;-2025.2.12.xlsx" TargetMode="External"/><Relationship Id="rId1" Type="http://schemas.openxmlformats.org/officeDocument/2006/relationships/externalLinkPath" Target="file:///C:\Users\ADMINI~1\AppData\Local\Temp\Rar$DIa12584.22573\&#22996;&#22806;&#21152;&#24037;&#30446;&#26631;&#20215;&#26680;&#31639;-2025.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汇总"/>
      <sheetName val="冲压工序费"/>
      <sheetName val="待料加工"/>
    </sheetNames>
    <sheetDataSet>
      <sheetData sheetId="0"/>
      <sheetData sheetId="1"/>
      <sheetData sheetId="2">
        <row r="10">
          <cell r="O10">
            <v>0.1875</v>
          </cell>
          <cell r="T10">
            <v>0.125</v>
          </cell>
        </row>
        <row r="17">
          <cell r="O17">
            <v>7.0000000000000034E-2</v>
          </cell>
          <cell r="T17">
            <v>0.125</v>
          </cell>
        </row>
        <row r="24">
          <cell r="O24">
            <v>0.31199999999999994</v>
          </cell>
          <cell r="T24">
            <v>0.24000000000000002</v>
          </cell>
        </row>
        <row r="31">
          <cell r="O31">
            <v>8.7500000000000008E-2</v>
          </cell>
          <cell r="T31">
            <v>0.125</v>
          </cell>
        </row>
        <row r="38">
          <cell r="O38">
            <v>0.27249999999999996</v>
          </cell>
          <cell r="T38">
            <v>0.44833333333333331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9403-055B-44E8-8182-9EAA3FFB00C0}">
  <dimension ref="A1:Q15"/>
  <sheetViews>
    <sheetView tabSelected="1" topLeftCell="B1" workbookViewId="0">
      <selection activeCell="M15" sqref="M15"/>
    </sheetView>
  </sheetViews>
  <sheetFormatPr defaultRowHeight="14.25" x14ac:dyDescent="0.2"/>
  <cols>
    <col min="2" max="2" width="6.375" customWidth="1"/>
    <col min="3" max="3" width="13.125" customWidth="1"/>
    <col min="4" max="4" width="19.5" customWidth="1"/>
    <col min="5" max="5" width="16.625" customWidth="1"/>
    <col min="6" max="7" width="8.875" customWidth="1"/>
    <col min="8" max="8" width="11.875" customWidth="1"/>
    <col min="9" max="9" width="10.625" customWidth="1"/>
    <col min="10" max="10" width="13.75" customWidth="1"/>
    <col min="11" max="11" width="9.875" customWidth="1"/>
    <col min="12" max="12" width="11.125" customWidth="1"/>
    <col min="13" max="13" width="13.875" customWidth="1"/>
    <col min="15" max="15" width="12.375" customWidth="1"/>
    <col min="16" max="16" width="13" bestFit="1" customWidth="1"/>
  </cols>
  <sheetData>
    <row r="1" spans="1:17" ht="30" customHeight="1" x14ac:dyDescent="0.2">
      <c r="A1" s="1" t="s">
        <v>0</v>
      </c>
      <c r="B1" s="2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6"/>
      <c r="H1" s="6"/>
      <c r="I1" s="6"/>
      <c r="J1" s="7"/>
      <c r="K1" s="2" t="s">
        <v>5</v>
      </c>
      <c r="L1" s="1" t="s">
        <v>6</v>
      </c>
      <c r="M1" s="24" t="s">
        <v>7</v>
      </c>
      <c r="N1" s="26" t="s">
        <v>28</v>
      </c>
      <c r="O1" s="26"/>
      <c r="P1" s="26"/>
      <c r="Q1" s="26"/>
    </row>
    <row r="2" spans="1:17" ht="30" customHeight="1" x14ac:dyDescent="0.2">
      <c r="A2" s="1"/>
      <c r="B2" s="8"/>
      <c r="C2" s="3"/>
      <c r="D2" s="3"/>
      <c r="E2" s="9"/>
      <c r="F2" s="10" t="s">
        <v>8</v>
      </c>
      <c r="G2" s="10" t="s">
        <v>9</v>
      </c>
      <c r="H2" s="11" t="s">
        <v>10</v>
      </c>
      <c r="I2" s="11" t="s">
        <v>11</v>
      </c>
      <c r="J2" s="12" t="s">
        <v>12</v>
      </c>
      <c r="K2" s="13"/>
      <c r="L2" s="1"/>
      <c r="M2" s="24"/>
      <c r="N2" s="27" t="s">
        <v>5</v>
      </c>
      <c r="O2" s="27" t="s">
        <v>29</v>
      </c>
      <c r="P2" s="27" t="s">
        <v>7</v>
      </c>
      <c r="Q2" s="27" t="s">
        <v>30</v>
      </c>
    </row>
    <row r="3" spans="1:17" ht="19.899999999999999" customHeight="1" x14ac:dyDescent="0.2">
      <c r="A3" s="14">
        <v>1</v>
      </c>
      <c r="B3" s="14">
        <v>1</v>
      </c>
      <c r="C3" s="15" t="s">
        <v>13</v>
      </c>
      <c r="D3" s="15" t="s">
        <v>14</v>
      </c>
      <c r="E3" s="16" t="s">
        <v>15</v>
      </c>
      <c r="F3" s="17">
        <f>[1]待料加工!T10</f>
        <v>0.125</v>
      </c>
      <c r="G3" s="18">
        <v>1.1200000000000001</v>
      </c>
      <c r="H3" s="17">
        <f>[1]待料加工!O10</f>
        <v>0.1875</v>
      </c>
      <c r="I3" s="19">
        <f>F3*G3-H3</f>
        <v>-4.7499999999999987E-2</v>
      </c>
      <c r="J3" s="20">
        <v>0.01</v>
      </c>
      <c r="K3" s="14">
        <v>12000</v>
      </c>
      <c r="L3" s="21">
        <f t="shared" ref="L3:L7" si="0">I3*K3</f>
        <v>-569.99999999999989</v>
      </c>
      <c r="M3" s="25">
        <f>J3*K3</f>
        <v>120</v>
      </c>
      <c r="N3" s="27">
        <v>15000</v>
      </c>
      <c r="O3" s="28">
        <f>I3*N3</f>
        <v>-712.49999999999977</v>
      </c>
      <c r="P3" s="28">
        <f>J3*N3</f>
        <v>150</v>
      </c>
      <c r="Q3" s="27"/>
    </row>
    <row r="4" spans="1:17" ht="19.899999999999999" customHeight="1" x14ac:dyDescent="0.2">
      <c r="A4" s="14">
        <v>2</v>
      </c>
      <c r="B4" s="14">
        <v>2</v>
      </c>
      <c r="C4" s="15" t="s">
        <v>16</v>
      </c>
      <c r="D4" s="15" t="s">
        <v>17</v>
      </c>
      <c r="E4" s="16" t="s">
        <v>18</v>
      </c>
      <c r="F4" s="17">
        <f>[1]待料加工!T17</f>
        <v>0.125</v>
      </c>
      <c r="G4" s="18">
        <v>1.1200000000000001</v>
      </c>
      <c r="H4" s="17">
        <f>[1]待料加工!O17</f>
        <v>7.0000000000000034E-2</v>
      </c>
      <c r="I4" s="19">
        <f t="shared" ref="I4:I7" si="1">F4*G4-H4</f>
        <v>6.9999999999999979E-2</v>
      </c>
      <c r="J4" s="20">
        <v>1.2500000000000001E-2</v>
      </c>
      <c r="K4" s="14">
        <v>12000</v>
      </c>
      <c r="L4" s="21">
        <f t="shared" si="0"/>
        <v>839.99999999999977</v>
      </c>
      <c r="M4" s="25">
        <f t="shared" ref="M4:M7" si="2">J4*K4</f>
        <v>150</v>
      </c>
      <c r="N4" s="27">
        <v>10000</v>
      </c>
      <c r="O4" s="28">
        <f t="shared" ref="O4:O7" si="3">I4*N4</f>
        <v>699.99999999999977</v>
      </c>
      <c r="P4" s="28">
        <f t="shared" ref="P4:P7" si="4">J4*N4</f>
        <v>125</v>
      </c>
      <c r="Q4" s="27"/>
    </row>
    <row r="5" spans="1:17" ht="19.899999999999999" customHeight="1" x14ac:dyDescent="0.2">
      <c r="A5" s="14">
        <v>3</v>
      </c>
      <c r="B5" s="14">
        <v>3</v>
      </c>
      <c r="C5" s="15" t="s">
        <v>19</v>
      </c>
      <c r="D5" s="15" t="s">
        <v>20</v>
      </c>
      <c r="E5" s="16" t="s">
        <v>21</v>
      </c>
      <c r="F5" s="17">
        <f>[1]待料加工!T24</f>
        <v>0.24000000000000002</v>
      </c>
      <c r="G5" s="18">
        <v>1.1200000000000001</v>
      </c>
      <c r="H5" s="17">
        <f>[1]待料加工!O24</f>
        <v>0.31199999999999994</v>
      </c>
      <c r="I5" s="19">
        <f t="shared" si="1"/>
        <v>-4.3199999999999905E-2</v>
      </c>
      <c r="J5" s="20">
        <v>0.01</v>
      </c>
      <c r="K5" s="14">
        <v>6000</v>
      </c>
      <c r="L5" s="21">
        <f t="shared" si="0"/>
        <v>-259.19999999999942</v>
      </c>
      <c r="M5" s="25">
        <f t="shared" si="2"/>
        <v>60</v>
      </c>
      <c r="N5" s="27">
        <v>10000</v>
      </c>
      <c r="O5" s="28">
        <f t="shared" si="3"/>
        <v>-431.99999999999903</v>
      </c>
      <c r="P5" s="28">
        <f t="shared" si="4"/>
        <v>100</v>
      </c>
      <c r="Q5" s="27"/>
    </row>
    <row r="6" spans="1:17" ht="19.899999999999999" customHeight="1" x14ac:dyDescent="0.2">
      <c r="A6" s="14">
        <v>5</v>
      </c>
      <c r="B6" s="14">
        <v>4</v>
      </c>
      <c r="C6" s="15" t="s">
        <v>22</v>
      </c>
      <c r="D6" s="15" t="s">
        <v>23</v>
      </c>
      <c r="E6" s="16" t="s">
        <v>24</v>
      </c>
      <c r="F6" s="17">
        <f>[1]待料加工!T31</f>
        <v>0.125</v>
      </c>
      <c r="G6" s="18">
        <v>1.1200000000000001</v>
      </c>
      <c r="H6" s="17">
        <f>[1]待料加工!O31</f>
        <v>8.7500000000000008E-2</v>
      </c>
      <c r="I6" s="19">
        <f t="shared" si="1"/>
        <v>5.2500000000000005E-2</v>
      </c>
      <c r="J6" s="20">
        <v>5.2500000000000005E-2</v>
      </c>
      <c r="K6" s="14">
        <v>16000</v>
      </c>
      <c r="L6" s="21">
        <f t="shared" si="0"/>
        <v>840.00000000000011</v>
      </c>
      <c r="M6" s="25">
        <f t="shared" si="2"/>
        <v>840.00000000000011</v>
      </c>
      <c r="N6" s="27">
        <v>12000</v>
      </c>
      <c r="O6" s="28">
        <f t="shared" si="3"/>
        <v>630.00000000000011</v>
      </c>
      <c r="P6" s="28">
        <f t="shared" si="4"/>
        <v>630.00000000000011</v>
      </c>
      <c r="Q6" s="27"/>
    </row>
    <row r="7" spans="1:17" ht="19.899999999999999" customHeight="1" x14ac:dyDescent="0.2">
      <c r="A7" s="14">
        <v>6</v>
      </c>
      <c r="B7" s="14">
        <v>5</v>
      </c>
      <c r="C7" s="15" t="s">
        <v>25</v>
      </c>
      <c r="D7" s="15" t="s">
        <v>26</v>
      </c>
      <c r="E7" s="16" t="s">
        <v>27</v>
      </c>
      <c r="F7" s="17">
        <f>[1]待料加工!T38</f>
        <v>0.44833333333333331</v>
      </c>
      <c r="G7" s="18">
        <v>1.1200000000000001</v>
      </c>
      <c r="H7" s="17">
        <f>[1]待料加工!O38</f>
        <v>0.27249999999999996</v>
      </c>
      <c r="I7" s="19">
        <f t="shared" si="1"/>
        <v>0.22963333333333336</v>
      </c>
      <c r="J7" s="20">
        <v>0.17643333333333344</v>
      </c>
      <c r="K7" s="14">
        <v>6000</v>
      </c>
      <c r="L7" s="21">
        <f t="shared" si="0"/>
        <v>1377.8000000000002</v>
      </c>
      <c r="M7" s="25">
        <f t="shared" si="2"/>
        <v>1058.6000000000006</v>
      </c>
      <c r="N7" s="27">
        <v>5000</v>
      </c>
      <c r="O7" s="28">
        <f t="shared" si="3"/>
        <v>1148.1666666666667</v>
      </c>
      <c r="P7" s="28">
        <f t="shared" si="4"/>
        <v>882.1666666666672</v>
      </c>
      <c r="Q7" s="27"/>
    </row>
    <row r="8" spans="1:17" x14ac:dyDescent="0.2">
      <c r="L8" s="22">
        <f>SUM(L3:L7)</f>
        <v>2228.6000000000008</v>
      </c>
      <c r="M8" s="22">
        <f>SUM(M3:M7)</f>
        <v>2228.6000000000004</v>
      </c>
      <c r="N8" s="27"/>
      <c r="O8" s="28">
        <f>SUM(O3:O7)</f>
        <v>1333.6666666666679</v>
      </c>
      <c r="P8" s="28">
        <f>SUM(P3:P7)</f>
        <v>1887.1666666666674</v>
      </c>
      <c r="Q8" s="28">
        <f>P8-O8</f>
        <v>553.49999999999955</v>
      </c>
    </row>
    <row r="15" spans="1:17" x14ac:dyDescent="0.2">
      <c r="L15" s="23"/>
    </row>
  </sheetData>
  <mergeCells count="10">
    <mergeCell ref="F1:J1"/>
    <mergeCell ref="K1:K2"/>
    <mergeCell ref="L1:L2"/>
    <mergeCell ref="M1:M2"/>
    <mergeCell ref="N1:Q1"/>
    <mergeCell ref="A1:A2"/>
    <mergeCell ref="B1:B2"/>
    <mergeCell ref="C1:C2"/>
    <mergeCell ref="D1:D2"/>
    <mergeCell ref="E1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2025-02-18T01:00:50Z</dcterms:created>
  <dcterms:modified xsi:type="dcterms:W3CDTF">2025-02-18T01:06:50Z</dcterms:modified>
</cp:coreProperties>
</file>