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635" windowHeight="7695"/>
  </bookViews>
  <sheets>
    <sheet name="报价单" sheetId="3" r:id="rId1"/>
    <sheet name="产品报价细节清单（V1) (2)" sheetId="6" r:id="rId2"/>
  </sheets>
  <definedNames>
    <definedName name="凌驾加工">#REF!</definedName>
    <definedName name="BITM">"1"</definedName>
    <definedName name="_xlnm.Print_Area" localSheetId="1">'产品报价细节清单（V1) (2)'!$A$1:$AE$8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<sst xmlns="http://schemas.openxmlformats.org/spreadsheetml/2006/main" count="100" uniqueCount="80">
  <si>
    <t>天津又进精密部品有限公司</t>
  </si>
  <si>
    <t xml:space="preserve"> 中國工場:</t>
  </si>
  <si>
    <t>天津市津南区小站开发区五号路</t>
  </si>
  <si>
    <t>No.5 Road Xiaozhan Industrial Area Jinnan District Tianjin CHINA</t>
  </si>
  <si>
    <t xml:space="preserve"> 文件编号 :</t>
  </si>
  <si>
    <t>WOOJIN 20250219001号</t>
  </si>
  <si>
    <t xml:space="preserve"> 发信日期 :</t>
  </si>
  <si>
    <t xml:space="preserve"> 收      信 :   </t>
  </si>
  <si>
    <t>采购部</t>
  </si>
  <si>
    <t xml:space="preserve"> 參      照 :  </t>
  </si>
  <si>
    <t xml:space="preserve"> 題      目 :</t>
  </si>
  <si>
    <t>左右镜座产品报价单</t>
  </si>
  <si>
    <t xml:space="preserve"> TEL : 022-2856-8216/7      FAX : 022-2856-6616</t>
  </si>
  <si>
    <t>你好：辛苦 感谢业务上支持，以下是报价单，请审阅。</t>
  </si>
  <si>
    <t xml:space="preserve"> </t>
  </si>
  <si>
    <t>1.产品报价单 日期：2025年02月19日</t>
  </si>
  <si>
    <t>产品价格未税（元）</t>
  </si>
  <si>
    <t>模具</t>
  </si>
  <si>
    <t>序号</t>
  </si>
  <si>
    <t>零件图片</t>
  </si>
  <si>
    <t>零件名称</t>
  </si>
  <si>
    <t>零件编码</t>
  </si>
  <si>
    <t>模具报价（含税）</t>
  </si>
  <si>
    <t>模具穴数</t>
  </si>
  <si>
    <t>备注</t>
  </si>
  <si>
    <t>左下镜座</t>
  </si>
  <si>
    <t>REM0010618</t>
  </si>
  <si>
    <t>右下镜座</t>
  </si>
  <si>
    <t>REM0010641</t>
  </si>
  <si>
    <t>镜座</t>
  </si>
  <si>
    <t>RSM0010119</t>
  </si>
  <si>
    <t>合计：</t>
  </si>
  <si>
    <t>2.付款条件：模具费预付50%，产品验收付全款。产品付款发票日60天</t>
  </si>
  <si>
    <t>以上，为了共同发展，携手共进，再次感谢贵公司对我司的大力支持。</t>
  </si>
  <si>
    <t>TIANJIN WOOJIN PRECISION COMPONENT CO.,LTD</t>
  </si>
  <si>
    <t>左右镜座产品报价</t>
  </si>
  <si>
    <t>原材料成本</t>
  </si>
  <si>
    <t>制造成本</t>
  </si>
  <si>
    <t>其它成本</t>
  </si>
  <si>
    <t>成本 总计(元)</t>
  </si>
  <si>
    <t>利税</t>
  </si>
  <si>
    <t>产品良率</t>
  </si>
  <si>
    <t>模具报价（元）</t>
  </si>
  <si>
    <t>NO</t>
  </si>
  <si>
    <t>产品照片</t>
  </si>
  <si>
    <t>产品名称</t>
  </si>
  <si>
    <t>料号</t>
  </si>
  <si>
    <t>原材料</t>
  </si>
  <si>
    <t>工艺</t>
  </si>
  <si>
    <t>产品尺寸</t>
  </si>
  <si>
    <t>材料未税     单价(RMB/KG)</t>
  </si>
  <si>
    <t>零件  净重（克）</t>
  </si>
  <si>
    <t>水口重量（克）</t>
  </si>
  <si>
    <t>损耗</t>
  </si>
  <si>
    <t>原材料成本(元)</t>
  </si>
  <si>
    <t>机型(T)</t>
  </si>
  <si>
    <t>小时定额(元)</t>
  </si>
  <si>
    <t>成型 周期(秒)</t>
  </si>
  <si>
    <t>小计(元)</t>
  </si>
  <si>
    <t>清理抛光</t>
  </si>
  <si>
    <t>机加工</t>
  </si>
  <si>
    <t>抛丸</t>
  </si>
  <si>
    <t>喷涂（粉末）</t>
  </si>
  <si>
    <t>碗堵及装配</t>
  </si>
  <si>
    <t>检查</t>
  </si>
  <si>
    <t>小计</t>
  </si>
  <si>
    <t>包装  运输费(元)</t>
  </si>
  <si>
    <t>管理 成本(元)</t>
  </si>
  <si>
    <t>利润率</t>
  </si>
  <si>
    <t>利润(元)</t>
  </si>
  <si>
    <t xml:space="preserve">LM6
</t>
  </si>
  <si>
    <t>压铸/机加</t>
  </si>
  <si>
    <t>135.47*90.3*79</t>
  </si>
  <si>
    <t>400T</t>
  </si>
  <si>
    <t>1+1</t>
  </si>
  <si>
    <t>模具寿命8万模</t>
  </si>
  <si>
    <t xml:space="preserve">135.2*47.08*36.28
</t>
  </si>
  <si>
    <t>1*2</t>
  </si>
  <si>
    <t>合计</t>
  </si>
  <si>
    <t>备注：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</si>
</sst>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#,##0.00_ "/>
  </numFmts>
  <fonts count="45"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22"/>
      <name val="宋体"/>
      <charset val="134"/>
    </font>
    <font>
      <b/>
      <sz val="2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Arial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Microsoft YaHei"/>
      <charset val="134"/>
    </font>
    <font>
      <sz val="12"/>
      <color indexed="8"/>
      <name val="DengXian"/>
      <charset val="134"/>
    </font>
    <font>
      <b/>
      <sz val="12"/>
      <name val="Microsoft YaHei"/>
      <charset val="134"/>
    </font>
    <font>
      <b/>
      <sz val="11"/>
      <name val="Microsoft YaHei"/>
      <charset val="134"/>
    </font>
    <font>
      <b/>
      <sz val="14"/>
      <name val="Microsoft YaHei"/>
      <charset val="0"/>
    </font>
    <font>
      <b/>
      <u val="double"/>
      <sz val="14"/>
      <name val="Microsoft YaHei"/>
      <charset val="0"/>
    </font>
    <font>
      <b/>
      <sz val="12"/>
      <name val="Microsoft YaHei"/>
      <charset val="0"/>
    </font>
    <font>
      <b/>
      <sz val="14"/>
      <name val="宋体"/>
      <charset val="134"/>
    </font>
    <font>
      <b/>
      <sz val="12"/>
      <name val="宋体"/>
      <charset val="134"/>
      <scheme val="major"/>
    </font>
    <font>
      <b/>
      <sz val="10"/>
      <name val="宋体"/>
      <charset val="134"/>
      <scheme val="major"/>
    </font>
    <font>
      <b/>
      <sz val="16"/>
      <name val="Microsoft YaHe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0"/>
    </font>
    <font>
      <sz val="11"/>
      <color theme="1"/>
      <name val="宋体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5" borderId="4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43" applyNumberFormat="0" applyFill="0" applyAlignment="0" applyProtection="0">
      <alignment vertical="center"/>
    </xf>
    <xf numFmtId="0" fontId="30" fillId="0" borderId="43" applyNumberFormat="0" applyFill="0" applyAlignment="0" applyProtection="0">
      <alignment vertical="center"/>
    </xf>
    <xf numFmtId="0" fontId="31" fillId="0" borderId="4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6" borderId="45" applyNumberFormat="0" applyAlignment="0" applyProtection="0">
      <alignment vertical="center"/>
    </xf>
    <xf numFmtId="0" fontId="33" fillId="7" borderId="46" applyNumberFormat="0" applyAlignment="0" applyProtection="0">
      <alignment vertical="center"/>
    </xf>
    <xf numFmtId="0" fontId="34" fillId="7" borderId="45" applyNumberFormat="0" applyAlignment="0" applyProtection="0">
      <alignment vertical="center"/>
    </xf>
    <xf numFmtId="0" fontId="35" fillId="8" borderId="47" applyNumberFormat="0" applyAlignment="0" applyProtection="0">
      <alignment vertical="center"/>
    </xf>
    <xf numFmtId="0" fontId="36" fillId="0" borderId="48" applyNumberFormat="0" applyFill="0" applyAlignment="0" applyProtection="0">
      <alignment vertical="center"/>
    </xf>
    <xf numFmtId="0" fontId="37" fillId="0" borderId="49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3" fillId="0" borderId="0"/>
    <xf numFmtId="0" fontId="0" fillId="0" borderId="0"/>
    <xf numFmtId="0" fontId="44" fillId="0" borderId="0">
      <alignment vertical="center"/>
    </xf>
    <xf numFmtId="0" fontId="0" fillId="0" borderId="0"/>
    <xf numFmtId="0" fontId="0" fillId="0" borderId="0"/>
  </cellStyleXfs>
  <cellXfs count="149">
    <xf numFmtId="0" fontId="0" fillId="0" borderId="0" xfId="0"/>
    <xf numFmtId="176" fontId="1" fillId="0" borderId="1" xfId="1" applyNumberFormat="1" applyFont="1" applyFill="1" applyBorder="1" applyAlignment="1" applyProtection="1">
      <alignment horizontal="left" vertical="center"/>
      <protection locked="0"/>
    </xf>
    <xf numFmtId="176" fontId="2" fillId="0" borderId="1" xfId="1" applyNumberFormat="1" applyFont="1" applyFill="1" applyBorder="1" applyAlignment="1" applyProtection="1">
      <alignment horizontal="center" vertical="center"/>
      <protection locked="0"/>
    </xf>
    <xf numFmtId="176" fontId="2" fillId="0" borderId="0" xfId="1" applyNumberFormat="1" applyFont="1" applyFill="1" applyAlignment="1" applyProtection="1">
      <alignment horizontal="center" vertical="center"/>
      <protection locked="0"/>
    </xf>
    <xf numFmtId="176" fontId="3" fillId="0" borderId="2" xfId="1" applyNumberFormat="1" applyFont="1" applyFill="1" applyBorder="1" applyAlignment="1" applyProtection="1">
      <alignment horizontal="left" vertical="center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43" fontId="0" fillId="2" borderId="0" xfId="1" applyFont="1" applyFill="1" applyAlignment="1">
      <alignment vertical="center"/>
    </xf>
    <xf numFmtId="177" fontId="0" fillId="2" borderId="0" xfId="0" applyNumberFormat="1" applyFill="1" applyAlignment="1">
      <alignment vertical="center"/>
    </xf>
    <xf numFmtId="43" fontId="0" fillId="2" borderId="0" xfId="1" applyFill="1" applyAlignment="1">
      <alignment vertical="center"/>
    </xf>
    <xf numFmtId="177" fontId="2" fillId="0" borderId="0" xfId="1" applyNumberFormat="1" applyFont="1" applyFill="1" applyBorder="1" applyAlignment="1" applyProtection="1">
      <alignment horizontal="left" vertical="center"/>
      <protection locked="0"/>
    </xf>
    <xf numFmtId="176" fontId="2" fillId="0" borderId="0" xfId="1" applyNumberFormat="1" applyFont="1" applyFill="1" applyBorder="1" applyAlignment="1" applyProtection="1">
      <alignment horizontal="left" vertical="center"/>
      <protection locked="0"/>
    </xf>
    <xf numFmtId="176" fontId="2" fillId="0" borderId="0" xfId="1" applyNumberFormat="1" applyFont="1" applyFill="1" applyBorder="1" applyAlignment="1" applyProtection="1">
      <alignment horizontal="center" vertical="center"/>
      <protection locked="0"/>
    </xf>
    <xf numFmtId="176" fontId="2" fillId="0" borderId="3" xfId="1" applyNumberFormat="1" applyFont="1" applyFill="1" applyBorder="1" applyAlignment="1" applyProtection="1">
      <alignment horizontal="left" vertical="center"/>
      <protection locked="0"/>
    </xf>
    <xf numFmtId="176" fontId="2" fillId="0" borderId="1" xfId="1" applyNumberFormat="1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2" borderId="5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7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0" fillId="3" borderId="1" xfId="55" applyFont="1" applyFill="1" applyBorder="1" applyAlignment="1">
      <alignment horizontal="center" vertical="center" wrapText="1"/>
    </xf>
    <xf numFmtId="0" fontId="9" fillId="3" borderId="1" xfId="55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/>
    </xf>
    <xf numFmtId="0" fontId="7" fillId="2" borderId="0" xfId="0" applyNumberFormat="1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center" vertical="center"/>
    </xf>
    <xf numFmtId="0" fontId="7" fillId="2" borderId="1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43" fontId="5" fillId="2" borderId="0" xfId="1" applyFont="1" applyFill="1" applyBorder="1" applyAlignment="1">
      <alignment horizontal="center" vertical="center"/>
    </xf>
    <xf numFmtId="43" fontId="6" fillId="2" borderId="0" xfId="1" applyFont="1" applyFill="1" applyBorder="1" applyAlignment="1">
      <alignment horizontal="center" vertical="center"/>
    </xf>
    <xf numFmtId="0" fontId="5" fillId="2" borderId="12" xfId="0" applyNumberFormat="1" applyFont="1" applyFill="1" applyBorder="1" applyAlignment="1">
      <alignment horizontal="center" vertical="center"/>
    </xf>
    <xf numFmtId="43" fontId="7" fillId="2" borderId="13" xfId="1" applyFont="1" applyFill="1" applyBorder="1" applyAlignment="1" applyProtection="1">
      <alignment horizontal="center" vertical="center" wrapText="1"/>
      <protection locked="0"/>
    </xf>
    <xf numFmtId="43" fontId="7" fillId="2" borderId="14" xfId="1" applyFont="1" applyFill="1" applyBorder="1" applyAlignment="1" applyProtection="1">
      <alignment horizontal="center" vertical="center" wrapText="1"/>
      <protection locked="0"/>
    </xf>
    <xf numFmtId="0" fontId="7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43" fontId="7" fillId="2" borderId="16" xfId="1" applyFont="1" applyFill="1" applyBorder="1" applyAlignment="1" applyProtection="1">
      <alignment horizontal="center" vertical="center" wrapText="1"/>
      <protection locked="0"/>
    </xf>
    <xf numFmtId="43" fontId="7" fillId="2" borderId="7" xfId="1" applyFont="1" applyFill="1" applyBorder="1" applyAlignment="1" applyProtection="1">
      <alignment horizontal="center" vertical="center" wrapText="1"/>
      <protection locked="0"/>
    </xf>
    <xf numFmtId="0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43" fontId="7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>
      <alignment horizontal="center" vertical="center" wrapText="1"/>
    </xf>
    <xf numFmtId="9" fontId="7" fillId="2" borderId="1" xfId="3" applyNumberFormat="1" applyFont="1" applyFill="1" applyBorder="1" applyAlignment="1" applyProtection="1">
      <alignment horizontal="center" vertical="center" wrapText="1"/>
      <protection locked="0"/>
    </xf>
    <xf numFmtId="177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 wrapText="1"/>
    </xf>
    <xf numFmtId="0" fontId="7" fillId="2" borderId="11" xfId="1" applyNumberFormat="1" applyFont="1" applyFill="1" applyBorder="1" applyAlignment="1">
      <alignment horizontal="center" vertical="center"/>
    </xf>
    <xf numFmtId="43" fontId="7" fillId="2" borderId="11" xfId="1" applyFont="1" applyFill="1" applyBorder="1" applyAlignment="1">
      <alignment horizontal="center" vertical="center"/>
    </xf>
    <xf numFmtId="43" fontId="7" fillId="2" borderId="17" xfId="1" applyFont="1" applyFill="1" applyBorder="1" applyAlignment="1">
      <alignment horizontal="center" vertical="center"/>
    </xf>
    <xf numFmtId="177" fontId="0" fillId="2" borderId="0" xfId="1" applyNumberFormat="1" applyFont="1" applyFill="1" applyAlignment="1">
      <alignment vertical="center"/>
    </xf>
    <xf numFmtId="177" fontId="5" fillId="2" borderId="0" xfId="0" applyNumberFormat="1" applyFont="1" applyFill="1" applyBorder="1" applyAlignment="1">
      <alignment horizontal="center" vertical="center"/>
    </xf>
    <xf numFmtId="177" fontId="6" fillId="2" borderId="0" xfId="0" applyNumberFormat="1" applyFont="1" applyFill="1" applyBorder="1" applyAlignment="1">
      <alignment horizontal="center" vertical="center"/>
    </xf>
    <xf numFmtId="0" fontId="7" fillId="2" borderId="18" xfId="0" applyNumberFormat="1" applyFont="1" applyFill="1" applyBorder="1" applyAlignment="1" applyProtection="1">
      <alignment horizontal="center" vertical="center" wrapText="1"/>
      <protection locked="0"/>
    </xf>
    <xf numFmtId="177" fontId="7" fillId="2" borderId="14" xfId="0" applyNumberFormat="1" applyFont="1" applyFill="1" applyBorder="1" applyAlignment="1" applyProtection="1">
      <alignment horizontal="center" vertical="center" wrapText="1"/>
      <protection locked="0"/>
    </xf>
    <xf numFmtId="177" fontId="7" fillId="2" borderId="7" xfId="0" applyNumberFormat="1" applyFont="1" applyFill="1" applyBorder="1" applyAlignment="1" applyProtection="1">
      <alignment horizontal="center" vertical="center" wrapText="1"/>
      <protection locked="0"/>
    </xf>
    <xf numFmtId="43" fontId="11" fillId="0" borderId="1" xfId="1" applyFont="1" applyFill="1" applyBorder="1" applyAlignment="1" applyProtection="1">
      <alignment vertical="center"/>
    </xf>
    <xf numFmtId="0" fontId="12" fillId="0" borderId="1" xfId="0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12" fillId="0" borderId="19" xfId="0" applyNumberFormat="1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177" fontId="12" fillId="0" borderId="20" xfId="0" applyNumberFormat="1" applyFont="1" applyFill="1" applyBorder="1" applyAlignment="1">
      <alignment horizontal="center" vertical="center" wrapText="1"/>
    </xf>
    <xf numFmtId="177" fontId="12" fillId="0" borderId="20" xfId="0" applyNumberFormat="1" applyFont="1" applyFill="1" applyBorder="1" applyAlignment="1">
      <alignment horizontal="center" vertical="center"/>
    </xf>
    <xf numFmtId="177" fontId="7" fillId="2" borderId="11" xfId="1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177" fontId="10" fillId="0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43" fontId="7" fillId="2" borderId="15" xfId="1" applyFont="1" applyFill="1" applyBorder="1" applyAlignment="1" applyProtection="1">
      <alignment horizontal="center" vertical="center" wrapText="1"/>
      <protection locked="0"/>
    </xf>
    <xf numFmtId="177" fontId="7" fillId="2" borderId="18" xfId="0" applyNumberFormat="1" applyFont="1" applyFill="1" applyBorder="1" applyAlignment="1" applyProtection="1">
      <alignment horizontal="center" vertical="center" wrapText="1"/>
      <protection locked="0"/>
    </xf>
    <xf numFmtId="177" fontId="7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2" xfId="0" applyNumberFormat="1" applyFont="1" applyFill="1" applyBorder="1" applyAlignment="1" applyProtection="1">
      <alignment horizontal="center" vertical="center" wrapText="1"/>
      <protection locked="0"/>
    </xf>
    <xf numFmtId="177" fontId="7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2" borderId="24" xfId="0" applyNumberFormat="1" applyFont="1" applyFill="1" applyBorder="1" applyAlignment="1" applyProtection="1">
      <alignment horizontal="center" vertical="center" wrapText="1"/>
      <protection locked="0"/>
    </xf>
    <xf numFmtId="177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43" fontId="7" fillId="0" borderId="1" xfId="1" applyFont="1" applyFill="1" applyBorder="1" applyAlignment="1" applyProtection="1">
      <alignment horizontal="center" vertical="center" wrapText="1"/>
      <protection locked="0"/>
    </xf>
    <xf numFmtId="9" fontId="7" fillId="2" borderId="1" xfId="3" applyNumberFormat="1" applyFont="1" applyFill="1" applyBorder="1" applyAlignment="1" applyProtection="1">
      <alignment horizontal="center" vertical="center" wrapText="1"/>
    </xf>
    <xf numFmtId="177" fontId="1" fillId="0" borderId="0" xfId="1" applyNumberFormat="1" applyFont="1" applyFill="1" applyBorder="1" applyAlignment="1" applyProtection="1">
      <alignment horizontal="left" vertical="center"/>
      <protection locked="0"/>
    </xf>
    <xf numFmtId="176" fontId="1" fillId="0" borderId="0" xfId="1" applyNumberFormat="1" applyFont="1" applyFill="1" applyBorder="1" applyAlignment="1" applyProtection="1">
      <alignment horizontal="left" vertical="center"/>
      <protection locked="0"/>
    </xf>
    <xf numFmtId="176" fontId="1" fillId="0" borderId="0" xfId="1" applyNumberFormat="1" applyFont="1" applyFill="1" applyBorder="1" applyAlignment="1" applyProtection="1">
      <alignment horizontal="center" vertical="center"/>
      <protection locked="0"/>
    </xf>
    <xf numFmtId="0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177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6" xfId="0" applyNumberFormat="1" applyFont="1" applyFill="1" applyBorder="1" applyAlignment="1" applyProtection="1">
      <alignment horizontal="center" vertical="center" wrapText="1"/>
      <protection locked="0"/>
    </xf>
    <xf numFmtId="177" fontId="7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7" xfId="0" applyNumberFormat="1" applyFont="1" applyFill="1" applyBorder="1" applyAlignment="1" applyProtection="1">
      <alignment horizontal="center" vertical="center" wrapText="1"/>
      <protection locked="0"/>
    </xf>
    <xf numFmtId="177" fontId="7" fillId="2" borderId="28" xfId="0" applyNumberFormat="1" applyFont="1" applyFill="1" applyBorder="1" applyAlignment="1" applyProtection="1">
      <alignment horizontal="center" vertical="center" wrapText="1"/>
      <protection locked="0"/>
    </xf>
    <xf numFmtId="177" fontId="0" fillId="0" borderId="8" xfId="0" applyNumberFormat="1" applyFont="1" applyFill="1" applyBorder="1" applyAlignment="1">
      <alignment horizontal="center" vertical="center" wrapText="1"/>
    </xf>
    <xf numFmtId="177" fontId="2" fillId="0" borderId="0" xfId="1" applyNumberFormat="1" applyFont="1" applyFill="1" applyBorder="1" applyAlignment="1" applyProtection="1">
      <alignment horizontal="center" vertical="center"/>
      <protection locked="0"/>
    </xf>
    <xf numFmtId="177" fontId="7" fillId="2" borderId="29" xfId="1" applyNumberFormat="1" applyFont="1" applyFill="1" applyBorder="1" applyAlignment="1">
      <alignment horizontal="center" vertical="center"/>
    </xf>
    <xf numFmtId="176" fontId="3" fillId="0" borderId="10" xfId="1" applyNumberFormat="1" applyFont="1" applyFill="1" applyBorder="1" applyAlignment="1" applyProtection="1">
      <alignment horizontal="left" vertical="center"/>
      <protection locked="0"/>
    </xf>
    <xf numFmtId="176" fontId="3" fillId="0" borderId="30" xfId="1" applyNumberFormat="1" applyFont="1" applyFill="1" applyBorder="1" applyAlignment="1" applyProtection="1">
      <alignment horizontal="center" vertical="center"/>
      <protection locked="0"/>
    </xf>
    <xf numFmtId="176" fontId="3" fillId="0" borderId="0" xfId="1" applyNumberFormat="1" applyFont="1" applyFill="1" applyBorder="1" applyAlignment="1" applyProtection="1">
      <alignment horizontal="left" vertical="center"/>
      <protection locked="0"/>
    </xf>
    <xf numFmtId="176" fontId="1" fillId="0" borderId="3" xfId="1" applyNumberFormat="1" applyFont="1" applyFill="1" applyBorder="1" applyAlignment="1" applyProtection="1">
      <alignment horizontal="left" vertical="center"/>
      <protection locked="0"/>
    </xf>
    <xf numFmtId="176" fontId="2" fillId="0" borderId="3" xfId="1" applyNumberFormat="1" applyFont="1" applyFill="1" applyBorder="1" applyAlignment="1" applyProtection="1">
      <alignment horizontal="center" vertical="center"/>
      <protection locked="0"/>
    </xf>
    <xf numFmtId="176" fontId="3" fillId="0" borderId="31" xfId="1" applyNumberFormat="1" applyFont="1" applyFill="1" applyBorder="1" applyAlignment="1" applyProtection="1">
      <alignment horizontal="left" vertical="center"/>
      <protection locked="0"/>
    </xf>
    <xf numFmtId="176" fontId="2" fillId="0" borderId="31" xfId="1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13" fillId="0" borderId="32" xfId="0" applyFont="1" applyFill="1" applyBorder="1" applyAlignment="1">
      <alignment horizontal="center" vertical="center"/>
    </xf>
    <xf numFmtId="0" fontId="13" fillId="0" borderId="33" xfId="0" applyFont="1" applyFill="1" applyBorder="1" applyAlignment="1">
      <alignment horizontal="center" vertical="center"/>
    </xf>
    <xf numFmtId="0" fontId="13" fillId="0" borderId="34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left" vertical="center"/>
    </xf>
    <xf numFmtId="31" fontId="19" fillId="0" borderId="0" xfId="0" applyNumberFormat="1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vertical="center" wrapText="1"/>
    </xf>
    <xf numFmtId="0" fontId="7" fillId="2" borderId="35" xfId="0" applyNumberFormat="1" applyFont="1" applyFill="1" applyBorder="1" applyAlignment="1" applyProtection="1">
      <alignment horizontal="center" vertical="center" wrapText="1"/>
      <protection locked="0"/>
    </xf>
    <xf numFmtId="177" fontId="20" fillId="0" borderId="3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7" fillId="2" borderId="8" xfId="0" applyNumberFormat="1" applyFont="1" applyFill="1" applyBorder="1" applyAlignment="1" applyProtection="1">
      <alignment horizontal="center" vertical="center" wrapText="1"/>
      <protection locked="0"/>
    </xf>
    <xf numFmtId="177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28" xfId="55" applyFont="1" applyFill="1" applyBorder="1" applyAlignment="1">
      <alignment horizontal="center" vertical="center" wrapText="1"/>
    </xf>
    <xf numFmtId="177" fontId="7" fillId="2" borderId="8" xfId="0" applyNumberFormat="1" applyFont="1" applyFill="1" applyBorder="1" applyAlignment="1" applyProtection="1">
      <alignment horizontal="center" vertical="center" wrapText="1"/>
      <protection locked="0"/>
    </xf>
    <xf numFmtId="177" fontId="7" fillId="0" borderId="20" xfId="0" applyNumberFormat="1" applyFont="1" applyFill="1" applyBorder="1" applyAlignment="1" applyProtection="1">
      <alignment horizontal="center" vertical="center" wrapText="1"/>
      <protection locked="0"/>
    </xf>
    <xf numFmtId="177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left" vertical="center" wrapText="1"/>
    </xf>
    <xf numFmtId="0" fontId="7" fillId="0" borderId="0" xfId="49" applyFont="1" applyAlignment="1">
      <alignment horizontal="left" vertical="center" wrapText="1"/>
    </xf>
    <xf numFmtId="0" fontId="7" fillId="4" borderId="37" xfId="54" applyFont="1" applyFill="1" applyBorder="1" applyAlignment="1">
      <alignment horizontal="left" vertical="center"/>
    </xf>
    <xf numFmtId="177" fontId="7" fillId="4" borderId="10" xfId="3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3" fillId="0" borderId="38" xfId="0" applyFont="1" applyFill="1" applyBorder="1" applyAlignment="1">
      <alignment vertical="center"/>
    </xf>
    <xf numFmtId="0" fontId="13" fillId="0" borderId="39" xfId="0" applyFont="1" applyFill="1" applyBorder="1" applyAlignment="1">
      <alignment vertical="center"/>
    </xf>
    <xf numFmtId="0" fontId="15" fillId="0" borderId="33" xfId="0" applyFont="1" applyFill="1" applyBorder="1" applyAlignment="1">
      <alignment horizontal="center" vertical="center"/>
    </xf>
    <xf numFmtId="177" fontId="13" fillId="0" borderId="0" xfId="0" applyNumberFormat="1" applyFont="1" applyFill="1" applyBorder="1" applyAlignment="1">
      <alignment vertical="center"/>
    </xf>
    <xf numFmtId="177" fontId="2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7" xfId="0" applyNumberFormat="1" applyFont="1" applyFill="1" applyBorder="1" applyAlignment="1" applyProtection="1">
      <alignment horizontal="center" vertical="center" wrapText="1"/>
      <protection locked="0"/>
    </xf>
    <xf numFmtId="177" fontId="7" fillId="0" borderId="40" xfId="0" applyNumberFormat="1" applyFont="1" applyFill="1" applyBorder="1" applyAlignment="1" applyProtection="1">
      <alignment horizontal="center" vertical="center" wrapText="1"/>
      <protection locked="0"/>
    </xf>
    <xf numFmtId="177" fontId="7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30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AutoFormat-Optionen" xfId="50"/>
    <cellStyle name="一般_Sheet1" xfId="51"/>
    <cellStyle name="常规 2" xfId="52"/>
    <cellStyle name="표준 3" xfId="53"/>
    <cellStyle name="常规 11" xfId="54"/>
    <cellStyle name="常规_出口灯类 估价计算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42545</xdr:colOff>
      <xdr:row>1</xdr:row>
      <xdr:rowOff>322580</xdr:rowOff>
    </xdr:from>
    <xdr:to>
      <xdr:col>9</xdr:col>
      <xdr:colOff>1793240</xdr:colOff>
      <xdr:row>2</xdr:row>
      <xdr:rowOff>56515</xdr:rowOff>
    </xdr:to>
    <xdr:sp>
      <xdr:nvSpPr>
        <xdr:cNvPr id="2" name="Rectangle 2"/>
        <xdr:cNvSpPr/>
      </xdr:nvSpPr>
      <xdr:spPr>
        <a:xfrm>
          <a:off x="42545" y="465455"/>
          <a:ext cx="9943465" cy="76835"/>
        </a:xfrm>
        <a:prstGeom prst="rect">
          <a:avLst/>
        </a:prstGeom>
        <a:solidFill>
          <a:srgbClr val="3366FF">
            <a:alpha val="100000"/>
          </a:srgbClr>
        </a:solidFill>
        <a:ln w="9525" cap="flat" cmpd="sng">
          <a:solidFill>
            <a:srgbClr val="00008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41910</xdr:colOff>
      <xdr:row>9</xdr:row>
      <xdr:rowOff>274320</xdr:rowOff>
    </xdr:from>
    <xdr:to>
      <xdr:col>9</xdr:col>
      <xdr:colOff>1735455</xdr:colOff>
      <xdr:row>10</xdr:row>
      <xdr:rowOff>27940</xdr:rowOff>
    </xdr:to>
    <xdr:sp>
      <xdr:nvSpPr>
        <xdr:cNvPr id="3" name="Rectangle 3"/>
        <xdr:cNvSpPr/>
      </xdr:nvSpPr>
      <xdr:spPr>
        <a:xfrm>
          <a:off x="41910" y="2436495"/>
          <a:ext cx="9944100" cy="77470"/>
        </a:xfrm>
        <a:prstGeom prst="rect">
          <a:avLst/>
        </a:prstGeom>
        <a:solidFill>
          <a:srgbClr val="3366FF">
            <a:alpha val="100000"/>
          </a:srgbClr>
        </a:solidFill>
        <a:ln w="9525" cap="flat" cmpd="sng">
          <a:solidFill>
            <a:srgbClr val="00008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1</xdr:col>
      <xdr:colOff>0</xdr:colOff>
      <xdr:row>1</xdr:row>
      <xdr:rowOff>19050</xdr:rowOff>
    </xdr:from>
    <xdr:to>
      <xdr:col>2</xdr:col>
      <xdr:colOff>697230</xdr:colOff>
      <xdr:row>1</xdr:row>
      <xdr:rowOff>276225</xdr:rowOff>
    </xdr:to>
    <xdr:pic>
      <xdr:nvPicPr>
        <xdr:cNvPr id="4" name="Picture 4" descr="우진로고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61925"/>
          <a:ext cx="102870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</xdr:row>
      <xdr:rowOff>19050</xdr:rowOff>
    </xdr:from>
    <xdr:to>
      <xdr:col>2</xdr:col>
      <xdr:colOff>697230</xdr:colOff>
      <xdr:row>1</xdr:row>
      <xdr:rowOff>276225</xdr:rowOff>
    </xdr:to>
    <xdr:pic>
      <xdr:nvPicPr>
        <xdr:cNvPr id="5" name="Picture 4" descr="우진로고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61925"/>
          <a:ext cx="1028700" cy="25717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4</xdr:col>
      <xdr:colOff>1207770</xdr:colOff>
      <xdr:row>19</xdr:row>
      <xdr:rowOff>0</xdr:rowOff>
    </xdr:from>
    <xdr:ext cx="309880" cy="890905"/>
    <xdr:sp>
      <xdr:nvSpPr>
        <xdr:cNvPr id="10" name="矩形 9"/>
        <xdr:cNvSpPr/>
      </xdr:nvSpPr>
      <xdr:spPr>
        <a:xfrm>
          <a:off x="3803650" y="7162800"/>
          <a:ext cx="309880" cy="890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zh-CN" sz="48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3</xdr:col>
      <xdr:colOff>38100</xdr:colOff>
      <xdr:row>16</xdr:row>
      <xdr:rowOff>43815</xdr:rowOff>
    </xdr:from>
    <xdr:to>
      <xdr:col>3</xdr:col>
      <xdr:colOff>1115695</xdr:colOff>
      <xdr:row>16</xdr:row>
      <xdr:rowOff>800735</xdr:rowOff>
    </xdr:to>
    <xdr:pic>
      <xdr:nvPicPr>
        <xdr:cNvPr id="7" name="图片 6" descr="微信截图_202501221136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49680" y="4539615"/>
          <a:ext cx="1077595" cy="756920"/>
        </a:xfrm>
        <a:prstGeom prst="rect">
          <a:avLst/>
        </a:prstGeom>
      </xdr:spPr>
    </xdr:pic>
    <xdr:clientData/>
  </xdr:twoCellAnchor>
  <xdr:twoCellAnchor editAs="oneCell">
    <xdr:from>
      <xdr:col>3</xdr:col>
      <xdr:colOff>31115</xdr:colOff>
      <xdr:row>17</xdr:row>
      <xdr:rowOff>60325</xdr:rowOff>
    </xdr:from>
    <xdr:to>
      <xdr:col>3</xdr:col>
      <xdr:colOff>1127760</xdr:colOff>
      <xdr:row>17</xdr:row>
      <xdr:rowOff>813435</xdr:rowOff>
    </xdr:to>
    <xdr:pic>
      <xdr:nvPicPr>
        <xdr:cNvPr id="24" name="图片 23" descr="微信截图_2025012211362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42695" y="5445125"/>
          <a:ext cx="1096645" cy="753110"/>
        </a:xfrm>
        <a:prstGeom prst="rect">
          <a:avLst/>
        </a:prstGeom>
      </xdr:spPr>
    </xdr:pic>
    <xdr:clientData/>
  </xdr:twoCellAnchor>
  <xdr:twoCellAnchor editAs="oneCell">
    <xdr:from>
      <xdr:col>3</xdr:col>
      <xdr:colOff>42545</xdr:colOff>
      <xdr:row>18</xdr:row>
      <xdr:rowOff>18415</xdr:rowOff>
    </xdr:from>
    <xdr:to>
      <xdr:col>3</xdr:col>
      <xdr:colOff>1102995</xdr:colOff>
      <xdr:row>18</xdr:row>
      <xdr:rowOff>807720</xdr:rowOff>
    </xdr:to>
    <xdr:pic>
      <xdr:nvPicPr>
        <xdr:cNvPr id="25" name="图片 24" descr="微信截图_202501221318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54125" y="6292215"/>
          <a:ext cx="1060450" cy="7893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8</xdr:col>
      <xdr:colOff>0</xdr:colOff>
      <xdr:row>7</xdr:row>
      <xdr:rowOff>0</xdr:rowOff>
    </xdr:from>
    <xdr:ext cx="309880" cy="890905"/>
    <xdr:sp>
      <xdr:nvSpPr>
        <xdr:cNvPr id="2" name="矩形 1"/>
        <xdr:cNvSpPr/>
      </xdr:nvSpPr>
      <xdr:spPr>
        <a:xfrm>
          <a:off x="8745220" y="4931410"/>
          <a:ext cx="309880" cy="890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zh-CN" sz="48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572770</xdr:colOff>
      <xdr:row>4</xdr:row>
      <xdr:rowOff>1016635</xdr:rowOff>
    </xdr:from>
    <xdr:ext cx="309880" cy="424180"/>
    <xdr:sp>
      <xdr:nvSpPr>
        <xdr:cNvPr id="3" name="矩形 2"/>
        <xdr:cNvSpPr/>
      </xdr:nvSpPr>
      <xdr:spPr>
        <a:xfrm>
          <a:off x="10874375" y="3204210"/>
          <a:ext cx="309880" cy="424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zh-CN" sz="20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567055</xdr:colOff>
      <xdr:row>4</xdr:row>
      <xdr:rowOff>777240</xdr:rowOff>
    </xdr:from>
    <xdr:ext cx="309880" cy="457200"/>
    <xdr:sp>
      <xdr:nvSpPr>
        <xdr:cNvPr id="4" name="矩形 3"/>
        <xdr:cNvSpPr/>
      </xdr:nvSpPr>
      <xdr:spPr>
        <a:xfrm>
          <a:off x="10868660" y="3117850"/>
          <a:ext cx="309880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zh-CN" sz="22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572770</xdr:colOff>
      <xdr:row>7</xdr:row>
      <xdr:rowOff>0</xdr:rowOff>
    </xdr:from>
    <xdr:ext cx="309880" cy="424180"/>
    <xdr:sp>
      <xdr:nvSpPr>
        <xdr:cNvPr id="5" name="矩形 4"/>
        <xdr:cNvSpPr/>
      </xdr:nvSpPr>
      <xdr:spPr>
        <a:xfrm>
          <a:off x="10874375" y="4931410"/>
          <a:ext cx="309880" cy="424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zh-CN" sz="20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550545</xdr:colOff>
      <xdr:row>7</xdr:row>
      <xdr:rowOff>0</xdr:rowOff>
    </xdr:from>
    <xdr:ext cx="309880" cy="457200"/>
    <xdr:sp>
      <xdr:nvSpPr>
        <xdr:cNvPr id="6" name="矩形 5"/>
        <xdr:cNvSpPr/>
      </xdr:nvSpPr>
      <xdr:spPr>
        <a:xfrm>
          <a:off x="10852150" y="4931410"/>
          <a:ext cx="309880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zh-CN" sz="22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309880" cy="890905"/>
    <xdr:sp>
      <xdr:nvSpPr>
        <xdr:cNvPr id="7" name="矩形 6"/>
        <xdr:cNvSpPr/>
      </xdr:nvSpPr>
      <xdr:spPr>
        <a:xfrm>
          <a:off x="8745220" y="4931410"/>
          <a:ext cx="309880" cy="890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zh-CN" sz="48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572770</xdr:colOff>
      <xdr:row>7</xdr:row>
      <xdr:rowOff>0</xdr:rowOff>
    </xdr:from>
    <xdr:ext cx="309880" cy="424180"/>
    <xdr:sp>
      <xdr:nvSpPr>
        <xdr:cNvPr id="8" name="矩形 7"/>
        <xdr:cNvSpPr/>
      </xdr:nvSpPr>
      <xdr:spPr>
        <a:xfrm>
          <a:off x="10874375" y="4931410"/>
          <a:ext cx="309880" cy="424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zh-CN" sz="20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550545</xdr:colOff>
      <xdr:row>7</xdr:row>
      <xdr:rowOff>0</xdr:rowOff>
    </xdr:from>
    <xdr:ext cx="309880" cy="457200"/>
    <xdr:sp>
      <xdr:nvSpPr>
        <xdr:cNvPr id="9" name="矩形 8"/>
        <xdr:cNvSpPr/>
      </xdr:nvSpPr>
      <xdr:spPr>
        <a:xfrm>
          <a:off x="10852150" y="4931410"/>
          <a:ext cx="309880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zh-CN" sz="22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309880" cy="890905"/>
    <xdr:sp>
      <xdr:nvSpPr>
        <xdr:cNvPr id="10" name="矩形 9"/>
        <xdr:cNvSpPr/>
      </xdr:nvSpPr>
      <xdr:spPr>
        <a:xfrm>
          <a:off x="8745220" y="4931410"/>
          <a:ext cx="309880" cy="890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zh-CN" sz="48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9</xdr:col>
      <xdr:colOff>19685</xdr:colOff>
      <xdr:row>7</xdr:row>
      <xdr:rowOff>0</xdr:rowOff>
    </xdr:from>
    <xdr:ext cx="309880" cy="1264285"/>
    <xdr:sp>
      <xdr:nvSpPr>
        <xdr:cNvPr id="11" name="矩形 10"/>
        <xdr:cNvSpPr/>
      </xdr:nvSpPr>
      <xdr:spPr>
        <a:xfrm>
          <a:off x="9492615" y="4931410"/>
          <a:ext cx="309880" cy="12642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72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11</xdr:col>
      <xdr:colOff>572770</xdr:colOff>
      <xdr:row>7</xdr:row>
      <xdr:rowOff>0</xdr:rowOff>
    </xdr:from>
    <xdr:ext cx="309880" cy="424180"/>
    <xdr:sp>
      <xdr:nvSpPr>
        <xdr:cNvPr id="12" name="矩形 11"/>
        <xdr:cNvSpPr/>
      </xdr:nvSpPr>
      <xdr:spPr>
        <a:xfrm>
          <a:off x="11804650" y="4931410"/>
          <a:ext cx="309880" cy="424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zh-CN" sz="20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309880" cy="890905"/>
    <xdr:sp>
      <xdr:nvSpPr>
        <xdr:cNvPr id="13" name="矩形 12"/>
        <xdr:cNvSpPr/>
      </xdr:nvSpPr>
      <xdr:spPr>
        <a:xfrm>
          <a:off x="8745220" y="4931410"/>
          <a:ext cx="309880" cy="890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zh-CN" sz="48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309880" cy="890905"/>
    <xdr:sp>
      <xdr:nvSpPr>
        <xdr:cNvPr id="14" name="矩形 13"/>
        <xdr:cNvSpPr/>
      </xdr:nvSpPr>
      <xdr:spPr>
        <a:xfrm>
          <a:off x="8745220" y="4931410"/>
          <a:ext cx="309880" cy="890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zh-CN" sz="48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309880" cy="890905"/>
    <xdr:sp>
      <xdr:nvSpPr>
        <xdr:cNvPr id="15" name="矩形 14"/>
        <xdr:cNvSpPr/>
      </xdr:nvSpPr>
      <xdr:spPr>
        <a:xfrm>
          <a:off x="8745220" y="4931410"/>
          <a:ext cx="309880" cy="890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zh-CN" sz="48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550545</xdr:colOff>
      <xdr:row>7</xdr:row>
      <xdr:rowOff>0</xdr:rowOff>
    </xdr:from>
    <xdr:ext cx="309880" cy="457200"/>
    <xdr:sp>
      <xdr:nvSpPr>
        <xdr:cNvPr id="16" name="矩形 15"/>
        <xdr:cNvSpPr/>
      </xdr:nvSpPr>
      <xdr:spPr>
        <a:xfrm>
          <a:off x="10852150" y="4931410"/>
          <a:ext cx="309880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zh-CN" sz="22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309880" cy="890905"/>
    <xdr:sp>
      <xdr:nvSpPr>
        <xdr:cNvPr id="17" name="矩形 16"/>
        <xdr:cNvSpPr/>
      </xdr:nvSpPr>
      <xdr:spPr>
        <a:xfrm>
          <a:off x="8745220" y="2340610"/>
          <a:ext cx="309880" cy="890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zh-CN" sz="48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558800</xdr:colOff>
      <xdr:row>4</xdr:row>
      <xdr:rowOff>0</xdr:rowOff>
    </xdr:from>
    <xdr:ext cx="309880" cy="424180"/>
    <xdr:sp>
      <xdr:nvSpPr>
        <xdr:cNvPr id="18" name="矩形 17"/>
        <xdr:cNvSpPr/>
      </xdr:nvSpPr>
      <xdr:spPr>
        <a:xfrm>
          <a:off x="10860405" y="2340610"/>
          <a:ext cx="309880" cy="424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zh-CN" sz="20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523875</xdr:colOff>
      <xdr:row>3</xdr:row>
      <xdr:rowOff>659130</xdr:rowOff>
    </xdr:from>
    <xdr:ext cx="309880" cy="457200"/>
    <xdr:sp>
      <xdr:nvSpPr>
        <xdr:cNvPr id="19" name="矩形 18"/>
        <xdr:cNvSpPr/>
      </xdr:nvSpPr>
      <xdr:spPr>
        <a:xfrm>
          <a:off x="10825480" y="2324735"/>
          <a:ext cx="309880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zh-CN" sz="22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2</xdr:col>
      <xdr:colOff>38100</xdr:colOff>
      <xdr:row>4</xdr:row>
      <xdr:rowOff>43815</xdr:rowOff>
    </xdr:from>
    <xdr:to>
      <xdr:col>2</xdr:col>
      <xdr:colOff>1115695</xdr:colOff>
      <xdr:row>4</xdr:row>
      <xdr:rowOff>800735</xdr:rowOff>
    </xdr:to>
    <xdr:pic>
      <xdr:nvPicPr>
        <xdr:cNvPr id="24" name="图片 23" descr="微信截图_202501221136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64920" y="2384425"/>
          <a:ext cx="1077595" cy="756920"/>
        </a:xfrm>
        <a:prstGeom prst="rect">
          <a:avLst/>
        </a:prstGeom>
      </xdr:spPr>
    </xdr:pic>
    <xdr:clientData/>
  </xdr:twoCellAnchor>
  <xdr:twoCellAnchor editAs="oneCell">
    <xdr:from>
      <xdr:col>2</xdr:col>
      <xdr:colOff>31115</xdr:colOff>
      <xdr:row>5</xdr:row>
      <xdr:rowOff>60325</xdr:rowOff>
    </xdr:from>
    <xdr:to>
      <xdr:col>2</xdr:col>
      <xdr:colOff>1127760</xdr:colOff>
      <xdr:row>5</xdr:row>
      <xdr:rowOff>813435</xdr:rowOff>
    </xdr:to>
    <xdr:pic>
      <xdr:nvPicPr>
        <xdr:cNvPr id="25" name="图片 24" descr="微信截图_2025012211362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935" y="3264535"/>
          <a:ext cx="1096645" cy="753110"/>
        </a:xfrm>
        <a:prstGeom prst="rect">
          <a:avLst/>
        </a:prstGeom>
      </xdr:spPr>
    </xdr:pic>
    <xdr:clientData/>
  </xdr:twoCellAnchor>
  <xdr:twoCellAnchor editAs="oneCell">
    <xdr:from>
      <xdr:col>2</xdr:col>
      <xdr:colOff>42545</xdr:colOff>
      <xdr:row>6</xdr:row>
      <xdr:rowOff>18415</xdr:rowOff>
    </xdr:from>
    <xdr:to>
      <xdr:col>2</xdr:col>
      <xdr:colOff>1102995</xdr:colOff>
      <xdr:row>6</xdr:row>
      <xdr:rowOff>807720</xdr:rowOff>
    </xdr:to>
    <xdr:pic>
      <xdr:nvPicPr>
        <xdr:cNvPr id="26" name="图片 25" descr="微信截图_2025012213185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69365" y="4086225"/>
          <a:ext cx="1060450" cy="7893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43"/>
  <sheetViews>
    <sheetView showGridLines="0" tabSelected="1" zoomScale="63" zoomScaleNormal="63" zoomScaleSheetLayoutView="75" topLeftCell="A11" workbookViewId="0">
      <selection activeCell="G17" sqref="G17"/>
    </sheetView>
  </sheetViews>
  <sheetFormatPr defaultColWidth="10.4" defaultRowHeight="22.5" customHeight="1"/>
  <cols>
    <col min="1" max="1" width="1.5" style="105" customWidth="1"/>
    <col min="2" max="2" width="4.35" style="105" customWidth="1"/>
    <col min="3" max="3" width="10.05" style="105" customWidth="1"/>
    <col min="4" max="4" width="18.1666666666667" style="105" customWidth="1"/>
    <col min="5" max="5" width="20.5416666666667" style="105" customWidth="1"/>
    <col min="6" max="6" width="16.3416666666667" style="105" customWidth="1"/>
    <col min="7" max="7" width="14.6833333333333" style="105" customWidth="1"/>
    <col min="8" max="8" width="18.325" style="105" customWidth="1"/>
    <col min="9" max="9" width="10.1166666666667" style="105" customWidth="1"/>
    <col min="10" max="10" width="16.975" style="105" customWidth="1"/>
    <col min="11" max="16369" width="10.8" style="105"/>
    <col min="16370" max="16384" width="10.4" style="106"/>
  </cols>
  <sheetData>
    <row r="1" ht="11.25" customHeight="1" spans="1:10">
      <c r="A1" s="107"/>
      <c r="B1" s="108"/>
      <c r="C1" s="108"/>
      <c r="D1" s="108"/>
      <c r="E1" s="108"/>
      <c r="F1" s="108"/>
      <c r="G1" s="108"/>
      <c r="H1" s="108"/>
      <c r="I1" s="108"/>
      <c r="J1" s="108"/>
    </row>
    <row r="2" ht="27" customHeight="1" spans="1:10">
      <c r="A2" s="109"/>
      <c r="D2" s="110" t="s">
        <v>0</v>
      </c>
      <c r="E2" s="111"/>
      <c r="F2" s="111"/>
      <c r="G2" s="112"/>
      <c r="H2" s="113"/>
      <c r="I2" s="113"/>
      <c r="J2" s="113"/>
    </row>
    <row r="3" ht="10.5" customHeight="1" spans="1:1">
      <c r="A3" s="109"/>
    </row>
    <row r="4" ht="20.25" customHeight="1" spans="1:10">
      <c r="A4" s="109"/>
      <c r="B4" s="114" t="s">
        <v>1</v>
      </c>
      <c r="C4" s="114"/>
      <c r="D4" s="114" t="s">
        <v>2</v>
      </c>
      <c r="E4" s="114"/>
      <c r="F4" s="114"/>
      <c r="G4" s="114"/>
      <c r="H4" s="114"/>
      <c r="I4" s="114"/>
      <c r="J4" s="114"/>
    </row>
    <row r="5" ht="20.25" customHeight="1" spans="1:10">
      <c r="A5" s="109"/>
      <c r="B5" s="114"/>
      <c r="C5" s="114"/>
      <c r="D5" s="114" t="s">
        <v>3</v>
      </c>
      <c r="E5" s="114"/>
      <c r="F5" s="114"/>
      <c r="G5" s="114"/>
      <c r="H5" s="114"/>
      <c r="I5" s="114"/>
      <c r="J5" s="114"/>
    </row>
    <row r="6" ht="20.25" customHeight="1" spans="1:10">
      <c r="A6" s="109"/>
      <c r="B6" s="114" t="s">
        <v>4</v>
      </c>
      <c r="C6" s="114"/>
      <c r="D6" s="115" t="s">
        <v>5</v>
      </c>
      <c r="E6" s="115"/>
      <c r="F6" s="115"/>
      <c r="G6" s="114"/>
      <c r="H6" s="114"/>
      <c r="I6" s="114"/>
      <c r="J6" s="114"/>
    </row>
    <row r="7" ht="20.25" customHeight="1" spans="1:10">
      <c r="A7" s="109"/>
      <c r="B7" s="114" t="s">
        <v>6</v>
      </c>
      <c r="C7" s="114"/>
      <c r="D7" s="116">
        <v>45707</v>
      </c>
      <c r="E7" s="116"/>
      <c r="F7" s="114"/>
      <c r="G7" s="114"/>
      <c r="H7" s="114"/>
      <c r="I7" s="114"/>
      <c r="J7" s="114"/>
    </row>
    <row r="8" ht="20.25" customHeight="1" spans="1:10">
      <c r="A8" s="109"/>
      <c r="B8" s="114" t="s">
        <v>7</v>
      </c>
      <c r="C8" s="114"/>
      <c r="D8" s="114" t="s">
        <v>8</v>
      </c>
      <c r="E8" s="114"/>
      <c r="F8" s="114"/>
      <c r="G8" s="114"/>
      <c r="H8" s="114"/>
      <c r="I8" s="114"/>
      <c r="J8" s="114"/>
    </row>
    <row r="9" ht="20.25" customHeight="1" spans="1:10">
      <c r="A9" s="109"/>
      <c r="B9" s="114" t="s">
        <v>9</v>
      </c>
      <c r="C9" s="114"/>
      <c r="D9" s="114"/>
      <c r="E9" s="114"/>
      <c r="F9" s="114"/>
      <c r="G9" s="114"/>
      <c r="H9" s="114"/>
      <c r="I9" s="114"/>
      <c r="J9" s="114"/>
    </row>
    <row r="10" ht="25.5" customHeight="1" spans="1:10">
      <c r="A10" s="109"/>
      <c r="B10" s="114" t="s">
        <v>10</v>
      </c>
      <c r="C10" s="114"/>
      <c r="D10" s="117" t="s">
        <v>11</v>
      </c>
      <c r="E10" s="117"/>
      <c r="F10" s="117"/>
      <c r="G10" s="117"/>
      <c r="H10" s="114"/>
      <c r="I10" s="114"/>
      <c r="J10" s="114"/>
    </row>
    <row r="11" ht="20.25" customHeight="1" spans="1:10">
      <c r="A11" s="109"/>
      <c r="B11" s="114" t="s">
        <v>12</v>
      </c>
      <c r="C11" s="114"/>
      <c r="D11" s="114"/>
      <c r="E11" s="114"/>
      <c r="F11" s="114"/>
      <c r="G11" s="114"/>
      <c r="H11" s="114"/>
      <c r="I11" s="114"/>
      <c r="J11" s="114"/>
    </row>
    <row r="12" ht="12.75" customHeight="1" spans="1:10">
      <c r="A12" s="109"/>
      <c r="B12" s="114"/>
      <c r="C12" s="114"/>
      <c r="D12" s="114"/>
      <c r="E12" s="114"/>
      <c r="F12" s="114"/>
      <c r="G12" s="114"/>
      <c r="H12" s="114"/>
      <c r="I12" s="114"/>
      <c r="J12" s="114"/>
    </row>
    <row r="13" ht="24" customHeight="1" spans="1:8">
      <c r="A13" s="109"/>
      <c r="C13" s="110" t="s">
        <v>13</v>
      </c>
      <c r="D13" s="110"/>
      <c r="E13" s="110"/>
      <c r="F13" s="110"/>
      <c r="G13" s="110"/>
      <c r="H13" s="110"/>
    </row>
    <row r="14" ht="33.75" customHeight="1" spans="1:10">
      <c r="A14" s="109"/>
      <c r="C14" s="118" t="s">
        <v>14</v>
      </c>
      <c r="D14" s="117" t="s">
        <v>15</v>
      </c>
      <c r="E14" s="117"/>
      <c r="F14" s="117"/>
      <c r="G14" s="117"/>
      <c r="H14" s="117"/>
      <c r="I14" s="117"/>
      <c r="J14" s="117"/>
    </row>
    <row r="15" ht="33.75" customHeight="1" spans="1:10">
      <c r="A15" s="109"/>
      <c r="C15" s="118"/>
      <c r="D15" s="117"/>
      <c r="E15" s="117"/>
      <c r="F15" s="117"/>
      <c r="G15" s="119" t="s">
        <v>16</v>
      </c>
      <c r="H15" s="120" t="s">
        <v>17</v>
      </c>
      <c r="I15" s="120"/>
      <c r="J15" s="141"/>
    </row>
    <row r="16" ht="33.75" customHeight="1" spans="1:10">
      <c r="A16" s="109"/>
      <c r="C16" s="121" t="s">
        <v>18</v>
      </c>
      <c r="D16" s="121" t="s">
        <v>19</v>
      </c>
      <c r="E16" s="121" t="s">
        <v>20</v>
      </c>
      <c r="F16" s="122" t="s">
        <v>21</v>
      </c>
      <c r="G16" s="123"/>
      <c r="H16" s="124" t="s">
        <v>22</v>
      </c>
      <c r="I16" s="142" t="s">
        <v>23</v>
      </c>
      <c r="J16" s="143" t="s">
        <v>24</v>
      </c>
    </row>
    <row r="17" ht="70" customHeight="1" spans="1:10">
      <c r="A17" s="109"/>
      <c r="C17" s="121">
        <v>1</v>
      </c>
      <c r="D17" s="27"/>
      <c r="E17" s="28" t="s">
        <v>25</v>
      </c>
      <c r="F17" s="125" t="s">
        <v>26</v>
      </c>
      <c r="G17" s="126">
        <f>'产品报价细节清单（V1) (2)'!AG5</f>
        <v>17.3464095361357</v>
      </c>
      <c r="H17" s="127">
        <f>'产品报价细节清单（V1) (2)'!AH5</f>
        <v>86000</v>
      </c>
      <c r="I17" s="127" t="str">
        <f>'产品报价细节清单（V1) (2)'!AI5</f>
        <v>1+1</v>
      </c>
      <c r="J17" s="144" t="str">
        <f>'产品报价细节清单（V1) (2)'!AJ5</f>
        <v>模具寿命8万模</v>
      </c>
    </row>
    <row r="18" ht="70" customHeight="1" spans="1:10">
      <c r="A18" s="109"/>
      <c r="C18" s="121">
        <v>2</v>
      </c>
      <c r="D18" s="27"/>
      <c r="E18" s="28" t="s">
        <v>27</v>
      </c>
      <c r="F18" s="125" t="s">
        <v>28</v>
      </c>
      <c r="G18" s="126">
        <f>'产品报价细节清单（V1) (2)'!AG6</f>
        <v>17.3464095361357</v>
      </c>
      <c r="H18" s="128"/>
      <c r="I18" s="128"/>
      <c r="J18" s="145"/>
    </row>
    <row r="19" ht="70" customHeight="1" spans="1:10">
      <c r="A19" s="109"/>
      <c r="C19" s="121">
        <v>3</v>
      </c>
      <c r="D19" s="27"/>
      <c r="E19" s="28" t="s">
        <v>29</v>
      </c>
      <c r="F19" s="125" t="s">
        <v>30</v>
      </c>
      <c r="G19" s="126">
        <f>'产品报价细节清单（V1) (2)'!AG7</f>
        <v>9.60093461160275</v>
      </c>
      <c r="H19" s="127">
        <f>'产品报价细节清单（V1) (2)'!AH7</f>
        <v>48000</v>
      </c>
      <c r="I19" s="127" t="str">
        <f>'产品报价细节清单（V1) (2)'!AI7</f>
        <v>1*2</v>
      </c>
      <c r="J19" s="144" t="str">
        <f>'产品报价细节清单（V1) (2)'!AJ7</f>
        <v>模具寿命8万模</v>
      </c>
    </row>
    <row r="20" ht="56" customHeight="1" spans="1:10">
      <c r="A20" s="109"/>
      <c r="C20" s="129"/>
      <c r="D20" s="130"/>
      <c r="E20" s="131"/>
      <c r="F20" s="132" t="s">
        <v>31</v>
      </c>
      <c r="G20" s="133">
        <f>SUM(G17:G19)</f>
        <v>44.2937536838742</v>
      </c>
      <c r="H20" s="133">
        <f>SUM(H17:H19)</f>
        <v>134000</v>
      </c>
      <c r="I20" s="146"/>
      <c r="J20" s="147"/>
    </row>
    <row r="21" ht="33.75" customHeight="1" spans="1:10">
      <c r="A21" s="109"/>
      <c r="C21" s="129"/>
      <c r="D21" s="134" t="s">
        <v>32</v>
      </c>
      <c r="E21" s="134"/>
      <c r="F21" s="134"/>
      <c r="G21" s="134"/>
      <c r="H21" s="134"/>
      <c r="I21" s="134"/>
      <c r="J21" s="148"/>
    </row>
    <row r="22" ht="28.5" customHeight="1" spans="1:10">
      <c r="A22" s="109"/>
      <c r="C22" s="135"/>
      <c r="D22" s="136" t="s">
        <v>33</v>
      </c>
      <c r="E22" s="136"/>
      <c r="F22" s="136"/>
      <c r="G22" s="136"/>
      <c r="H22" s="136"/>
      <c r="I22" s="136"/>
      <c r="J22" s="136"/>
    </row>
    <row r="23" ht="20.25" customHeight="1" spans="1:10">
      <c r="A23" s="109"/>
      <c r="C23" s="110"/>
      <c r="D23" s="110"/>
      <c r="E23" s="110"/>
      <c r="F23" s="110"/>
      <c r="G23" s="110"/>
      <c r="H23" s="110"/>
      <c r="I23" s="110"/>
      <c r="J23" s="110"/>
    </row>
    <row r="24" customHeight="1" spans="1:10">
      <c r="A24" s="137"/>
      <c r="B24" s="138"/>
      <c r="C24" s="138"/>
      <c r="D24" s="138"/>
      <c r="E24" s="138"/>
      <c r="F24" s="138"/>
      <c r="G24" s="138"/>
      <c r="H24" s="138"/>
      <c r="I24" s="138"/>
      <c r="J24" s="138"/>
    </row>
    <row r="25" customHeight="1" spans="1:10">
      <c r="A25" s="139" t="s">
        <v>34</v>
      </c>
      <c r="B25" s="139"/>
      <c r="C25" s="139"/>
      <c r="D25" s="139"/>
      <c r="E25" s="139"/>
      <c r="F25" s="139"/>
      <c r="G25" s="139"/>
      <c r="H25" s="139"/>
      <c r="I25" s="139"/>
      <c r="J25" s="139"/>
    </row>
    <row r="30" customHeight="1" spans="5:5">
      <c r="E30" s="140"/>
    </row>
    <row r="31" customHeight="1" spans="5:7">
      <c r="E31" s="140"/>
      <c r="G31" s="140"/>
    </row>
    <row r="32" customHeight="1" spans="5:9">
      <c r="E32" s="140"/>
      <c r="G32" s="140"/>
      <c r="I32" s="105">
        <f>18.5*1.13</f>
        <v>20.905</v>
      </c>
    </row>
    <row r="33" customHeight="1" spans="5:7">
      <c r="E33" s="140"/>
      <c r="G33" s="140"/>
    </row>
    <row r="34" customHeight="1" spans="5:7">
      <c r="E34" s="140"/>
      <c r="G34" s="140"/>
    </row>
    <row r="35" customHeight="1" spans="5:7">
      <c r="E35" s="140"/>
      <c r="G35" s="140"/>
    </row>
    <row r="36" customHeight="1" spans="5:7">
      <c r="E36" s="140"/>
      <c r="G36" s="140"/>
    </row>
    <row r="37" customHeight="1" spans="5:7">
      <c r="E37" s="140"/>
      <c r="G37" s="140"/>
    </row>
    <row r="38" customHeight="1" spans="5:5">
      <c r="E38" s="140"/>
    </row>
    <row r="39" customHeight="1" spans="5:5">
      <c r="E39" s="140"/>
    </row>
    <row r="40" customHeight="1" spans="5:5">
      <c r="E40" s="140"/>
    </row>
    <row r="41" customHeight="1" spans="5:5">
      <c r="E41" s="140"/>
    </row>
    <row r="42" customHeight="1" spans="5:5">
      <c r="E42" s="140"/>
    </row>
    <row r="43" customHeight="1" spans="5:5">
      <c r="E43" s="140"/>
    </row>
  </sheetData>
  <mergeCells count="21">
    <mergeCell ref="A1:J1"/>
    <mergeCell ref="G2:I2"/>
    <mergeCell ref="B4:C4"/>
    <mergeCell ref="D4:I4"/>
    <mergeCell ref="B5:C5"/>
    <mergeCell ref="D5:I5"/>
    <mergeCell ref="B6:C6"/>
    <mergeCell ref="D6:F6"/>
    <mergeCell ref="D7:E7"/>
    <mergeCell ref="B9:C9"/>
    <mergeCell ref="B10:C10"/>
    <mergeCell ref="D10:G10"/>
    <mergeCell ref="D14:I14"/>
    <mergeCell ref="H15:J15"/>
    <mergeCell ref="D21:I21"/>
    <mergeCell ref="D22:I22"/>
    <mergeCell ref="A25:J25"/>
    <mergeCell ref="G15:G16"/>
    <mergeCell ref="H17:H18"/>
    <mergeCell ref="I17:I18"/>
    <mergeCell ref="J17:J18"/>
  </mergeCells>
  <pageMargins left="0.275590551181102" right="0" top="0.47244094488189" bottom="0" header="0" footer="0"/>
  <pageSetup paperSize="9" scale="70" orientation="portrait" horizontalDpi="600" verticalDpi="6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P12"/>
  <sheetViews>
    <sheetView zoomScale="88" zoomScaleNormal="88" workbookViewId="0">
      <pane xSplit="7" ySplit="4" topLeftCell="Z5" activePane="bottomRight" state="frozen"/>
      <selection/>
      <selection pane="topRight"/>
      <selection pane="bottomLeft"/>
      <selection pane="bottomRight" activeCell="B1" sqref="B1:AE1"/>
    </sheetView>
  </sheetViews>
  <sheetFormatPr defaultColWidth="9" defaultRowHeight="14.25"/>
  <cols>
    <col min="1" max="1" width="7.65" style="5" customWidth="1"/>
    <col min="2" max="2" width="8.45" style="6" customWidth="1"/>
    <col min="3" max="3" width="15.5083333333333" style="7" customWidth="1"/>
    <col min="4" max="4" width="17.9416666666667" style="7" customWidth="1"/>
    <col min="5" max="5" width="15.075" style="7" customWidth="1"/>
    <col min="6" max="6" width="12.7833333333333" style="7" customWidth="1"/>
    <col min="7" max="7" width="12.425" style="7" customWidth="1"/>
    <col min="8" max="8" width="24.9333333333333" style="7" customWidth="1"/>
    <col min="9" max="9" width="9.55" style="7" customWidth="1"/>
    <col min="10" max="10" width="10.875" style="8" customWidth="1"/>
    <col min="11" max="11" width="12.2083333333333" style="8" customWidth="1"/>
    <col min="12" max="12" width="10.2916666666667" style="8" customWidth="1"/>
    <col min="13" max="13" width="8.975" style="7" customWidth="1"/>
    <col min="14" max="14" width="11.4333333333333" style="8" customWidth="1"/>
    <col min="15" max="18" width="8.675" style="7" customWidth="1"/>
    <col min="19" max="19" width="9.28333333333333" style="7" customWidth="1"/>
    <col min="20" max="21" width="8.675" style="7" customWidth="1"/>
    <col min="22" max="23" width="9.80833333333333" style="9" customWidth="1"/>
    <col min="24" max="24" width="8.675" style="7" customWidth="1"/>
    <col min="25" max="25" width="11.425" style="9" customWidth="1"/>
    <col min="26" max="26" width="13.2416666666667" style="10" customWidth="1"/>
    <col min="27" max="27" width="9.55" style="10" customWidth="1"/>
    <col min="28" max="28" width="9.55" style="9" customWidth="1"/>
    <col min="29" max="29" width="16.65" style="9" customWidth="1"/>
    <col min="30" max="30" width="8.38333333333333" style="7" customWidth="1"/>
    <col min="31" max="31" width="9.81666666666667" style="9" customWidth="1"/>
    <col min="32" max="32" width="9.40833333333333" style="7" customWidth="1"/>
    <col min="33" max="33" width="9.775" style="7" customWidth="1"/>
    <col min="34" max="34" width="14.35" style="11" customWidth="1"/>
    <col min="35" max="35" width="11.5" style="12" customWidth="1"/>
    <col min="36" max="36" width="9.76666666666667" style="13" customWidth="1"/>
    <col min="37" max="60" width="9" style="12"/>
    <col min="61" max="61" width="9" style="14"/>
    <col min="62" max="233" width="9" style="15"/>
  </cols>
  <sheetData>
    <row r="1" s="1" customFormat="1" ht="47.15" customHeight="1" spans="1:61">
      <c r="A1" s="16"/>
      <c r="B1" s="17" t="s">
        <v>0</v>
      </c>
      <c r="C1" s="18"/>
      <c r="D1" s="18"/>
      <c r="E1" s="18"/>
      <c r="F1" s="18"/>
      <c r="G1" s="18"/>
      <c r="H1" s="18"/>
      <c r="I1" s="18"/>
      <c r="J1" s="35"/>
      <c r="K1" s="35"/>
      <c r="L1" s="35"/>
      <c r="M1" s="18"/>
      <c r="N1" s="35"/>
      <c r="O1" s="18"/>
      <c r="P1" s="18"/>
      <c r="Q1" s="18"/>
      <c r="R1" s="18"/>
      <c r="S1" s="18"/>
      <c r="T1" s="18"/>
      <c r="U1" s="18"/>
      <c r="V1" s="55"/>
      <c r="W1" s="55"/>
      <c r="X1" s="18"/>
      <c r="Y1" s="55"/>
      <c r="Z1" s="35"/>
      <c r="AA1" s="35"/>
      <c r="AB1" s="55"/>
      <c r="AC1" s="55"/>
      <c r="AD1" s="18"/>
      <c r="AE1" s="55"/>
      <c r="AF1" s="73"/>
      <c r="AG1" s="73"/>
      <c r="AH1" s="85"/>
      <c r="AI1" s="86"/>
      <c r="AJ1" s="87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101"/>
    </row>
    <row r="2" ht="42" customHeight="1" spans="2:31">
      <c r="B2" s="19" t="s">
        <v>35</v>
      </c>
      <c r="C2" s="20"/>
      <c r="D2" s="20"/>
      <c r="E2" s="20"/>
      <c r="F2" s="20"/>
      <c r="G2" s="20"/>
      <c r="H2" s="20"/>
      <c r="I2" s="20"/>
      <c r="J2" s="36"/>
      <c r="K2" s="36"/>
      <c r="L2" s="36"/>
      <c r="M2" s="20"/>
      <c r="N2" s="36"/>
      <c r="O2" s="20"/>
      <c r="P2" s="20"/>
      <c r="Q2" s="20"/>
      <c r="R2" s="20"/>
      <c r="S2" s="20"/>
      <c r="T2" s="20"/>
      <c r="U2" s="20"/>
      <c r="V2" s="56"/>
      <c r="W2" s="56"/>
      <c r="X2" s="20"/>
      <c r="Y2" s="56"/>
      <c r="Z2" s="36"/>
      <c r="AA2" s="36"/>
      <c r="AB2" s="56"/>
      <c r="AC2" s="56"/>
      <c r="AD2" s="20"/>
      <c r="AE2" s="56"/>
    </row>
    <row r="3" ht="42" customHeight="1" spans="2:36">
      <c r="B3" s="21"/>
      <c r="C3" s="22"/>
      <c r="D3" s="22"/>
      <c r="E3" s="22"/>
      <c r="F3" s="22"/>
      <c r="G3" s="22"/>
      <c r="H3" s="22"/>
      <c r="I3" s="37"/>
      <c r="J3" s="38" t="s">
        <v>36</v>
      </c>
      <c r="K3" s="39"/>
      <c r="L3" s="39"/>
      <c r="M3" s="40"/>
      <c r="N3" s="39"/>
      <c r="O3" s="41" t="s">
        <v>37</v>
      </c>
      <c r="P3" s="40"/>
      <c r="Q3" s="40"/>
      <c r="R3" s="57"/>
      <c r="S3" s="40"/>
      <c r="T3" s="40"/>
      <c r="U3" s="40"/>
      <c r="V3" s="58"/>
      <c r="W3" s="58"/>
      <c r="X3" s="40"/>
      <c r="Y3" s="58"/>
      <c r="Z3" s="74" t="s">
        <v>38</v>
      </c>
      <c r="AA3" s="39"/>
      <c r="AB3" s="75"/>
      <c r="AC3" s="76" t="s">
        <v>39</v>
      </c>
      <c r="AD3" s="77" t="s">
        <v>40</v>
      </c>
      <c r="AE3" s="58"/>
      <c r="AF3" s="78" t="s">
        <v>41</v>
      </c>
      <c r="AG3" s="88" t="s">
        <v>16</v>
      </c>
      <c r="AH3" s="89" t="s">
        <v>42</v>
      </c>
      <c r="AI3" s="90" t="s">
        <v>23</v>
      </c>
      <c r="AJ3" s="90" t="s">
        <v>24</v>
      </c>
    </row>
    <row r="4" s="2" customFormat="1" ht="53.15" customHeight="1" spans="1:61">
      <c r="A4" s="5"/>
      <c r="B4" s="23" t="s">
        <v>43</v>
      </c>
      <c r="C4" s="24" t="s">
        <v>44</v>
      </c>
      <c r="D4" s="24" t="s">
        <v>45</v>
      </c>
      <c r="E4" s="25" t="s">
        <v>46</v>
      </c>
      <c r="F4" s="25" t="s">
        <v>47</v>
      </c>
      <c r="G4" s="24" t="s">
        <v>48</v>
      </c>
      <c r="H4" s="24" t="s">
        <v>49</v>
      </c>
      <c r="I4" s="42" t="s">
        <v>23</v>
      </c>
      <c r="J4" s="43" t="s">
        <v>50</v>
      </c>
      <c r="K4" s="44" t="s">
        <v>51</v>
      </c>
      <c r="L4" s="44" t="s">
        <v>52</v>
      </c>
      <c r="M4" s="24" t="s">
        <v>53</v>
      </c>
      <c r="N4" s="44" t="s">
        <v>54</v>
      </c>
      <c r="O4" s="24" t="s">
        <v>55</v>
      </c>
      <c r="P4" s="24" t="s">
        <v>56</v>
      </c>
      <c r="Q4" s="24" t="s">
        <v>57</v>
      </c>
      <c r="R4" s="24" t="s">
        <v>58</v>
      </c>
      <c r="S4" s="24" t="s">
        <v>59</v>
      </c>
      <c r="T4" s="24" t="s">
        <v>60</v>
      </c>
      <c r="U4" s="24" t="s">
        <v>61</v>
      </c>
      <c r="V4" s="59" t="s">
        <v>62</v>
      </c>
      <c r="W4" s="59" t="s">
        <v>63</v>
      </c>
      <c r="X4" s="24" t="s">
        <v>64</v>
      </c>
      <c r="Y4" s="59" t="s">
        <v>65</v>
      </c>
      <c r="Z4" s="44" t="s">
        <v>66</v>
      </c>
      <c r="AA4" s="44" t="s">
        <v>67</v>
      </c>
      <c r="AB4" s="59" t="s">
        <v>58</v>
      </c>
      <c r="AC4" s="79"/>
      <c r="AD4" s="80" t="s">
        <v>68</v>
      </c>
      <c r="AE4" s="59" t="s">
        <v>69</v>
      </c>
      <c r="AF4" s="81"/>
      <c r="AG4" s="91"/>
      <c r="AH4" s="92"/>
      <c r="AI4" s="93"/>
      <c r="AJ4" s="9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02"/>
    </row>
    <row r="5" s="3" customFormat="1" ht="68" customHeight="1" spans="1:68">
      <c r="A5" s="5"/>
      <c r="B5" s="26">
        <v>1</v>
      </c>
      <c r="C5" s="27"/>
      <c r="D5" s="28" t="s">
        <v>25</v>
      </c>
      <c r="E5" s="28" t="s">
        <v>26</v>
      </c>
      <c r="F5" s="28" t="s">
        <v>70</v>
      </c>
      <c r="G5" s="28" t="s">
        <v>71</v>
      </c>
      <c r="H5" s="29" t="s">
        <v>72</v>
      </c>
      <c r="I5" s="45">
        <v>2</v>
      </c>
      <c r="J5" s="46">
        <f>21/1.13</f>
        <v>18.5840707964602</v>
      </c>
      <c r="K5" s="28">
        <v>259</v>
      </c>
      <c r="L5" s="47"/>
      <c r="M5" s="48">
        <v>0.06</v>
      </c>
      <c r="N5" s="49">
        <f>J5*(K5+L5)/1000*(1+M5)</f>
        <v>5.10207079646018</v>
      </c>
      <c r="O5" s="50" t="s">
        <v>73</v>
      </c>
      <c r="P5" s="45">
        <v>360</v>
      </c>
      <c r="Q5" s="45">
        <v>55</v>
      </c>
      <c r="R5" s="60">
        <f>P5/(3600/Q5)/I5</f>
        <v>2.75</v>
      </c>
      <c r="S5" s="61">
        <v>0.5</v>
      </c>
      <c r="T5" s="62"/>
      <c r="U5" s="62">
        <v>0.4</v>
      </c>
      <c r="V5" s="62">
        <v>6</v>
      </c>
      <c r="W5" s="63"/>
      <c r="X5" s="61">
        <v>0.15</v>
      </c>
      <c r="Y5" s="82">
        <f>SUM(S5:X5)</f>
        <v>7.05</v>
      </c>
      <c r="Z5" s="83">
        <f>(Y5+R5)*0.05+K5*0.03/1000</f>
        <v>0.49777</v>
      </c>
      <c r="AA5" s="83">
        <f>(R5+Y5)*0.05</f>
        <v>0.49</v>
      </c>
      <c r="AB5" s="82">
        <f>SUM(Z5:AA5)</f>
        <v>0.98777</v>
      </c>
      <c r="AC5" s="82">
        <f>N5+R5+Y5+AB5</f>
        <v>15.8898407964602</v>
      </c>
      <c r="AD5" s="84">
        <v>0.05</v>
      </c>
      <c r="AE5" s="82">
        <f>AC5*AD5</f>
        <v>0.794492039823009</v>
      </c>
      <c r="AF5" s="48">
        <v>0.96</v>
      </c>
      <c r="AG5" s="94">
        <f>AC5/AF5+AE5</f>
        <v>17.3464095361357</v>
      </c>
      <c r="AH5" s="95">
        <v>86000</v>
      </c>
      <c r="AI5" s="47" t="s">
        <v>74</v>
      </c>
      <c r="AJ5" s="93" t="s">
        <v>75</v>
      </c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04"/>
    </row>
    <row r="6" s="3" customFormat="1" ht="68" customHeight="1" spans="1:68">
      <c r="A6" s="5"/>
      <c r="B6" s="30">
        <v>2</v>
      </c>
      <c r="C6" s="27"/>
      <c r="D6" s="28" t="s">
        <v>27</v>
      </c>
      <c r="E6" s="28" t="s">
        <v>28</v>
      </c>
      <c r="F6" s="28" t="s">
        <v>70</v>
      </c>
      <c r="G6" s="28" t="s">
        <v>71</v>
      </c>
      <c r="H6" s="29" t="s">
        <v>72</v>
      </c>
      <c r="I6" s="45">
        <v>2</v>
      </c>
      <c r="J6" s="46">
        <f>21/1.13</f>
        <v>18.5840707964602</v>
      </c>
      <c r="K6" s="28">
        <v>259</v>
      </c>
      <c r="L6" s="47"/>
      <c r="M6" s="48">
        <v>0.06</v>
      </c>
      <c r="N6" s="49">
        <f>J6*(K6+L6)/1000*(1+M6)</f>
        <v>5.10207079646018</v>
      </c>
      <c r="O6" s="50" t="s">
        <v>73</v>
      </c>
      <c r="P6" s="45">
        <v>360</v>
      </c>
      <c r="Q6" s="45">
        <v>55</v>
      </c>
      <c r="R6" s="60">
        <f>P6/(3600/Q6)/I6</f>
        <v>2.75</v>
      </c>
      <c r="S6" s="61">
        <v>0.5</v>
      </c>
      <c r="T6" s="62"/>
      <c r="U6" s="62">
        <v>0.4</v>
      </c>
      <c r="V6" s="64">
        <v>6</v>
      </c>
      <c r="W6" s="65"/>
      <c r="X6" s="66">
        <v>0.15</v>
      </c>
      <c r="Y6" s="82">
        <f>SUM(S6:X6)</f>
        <v>7.05</v>
      </c>
      <c r="Z6" s="83">
        <f>(Y6+R6)*0.05+K6*0.03/1000</f>
        <v>0.49777</v>
      </c>
      <c r="AA6" s="83">
        <f>(R6+Y6)*0.05</f>
        <v>0.49</v>
      </c>
      <c r="AB6" s="82">
        <f>SUM(Z6:AA6)</f>
        <v>0.98777</v>
      </c>
      <c r="AC6" s="82">
        <f>N6+R6+Y6+AB6</f>
        <v>15.8898407964602</v>
      </c>
      <c r="AD6" s="84">
        <v>0.05</v>
      </c>
      <c r="AE6" s="82">
        <f>AC6*AD6</f>
        <v>0.794492039823009</v>
      </c>
      <c r="AF6" s="48">
        <v>0.96</v>
      </c>
      <c r="AG6" s="94">
        <f>AC6/AF6+AE6</f>
        <v>17.3464095361357</v>
      </c>
      <c r="AH6" s="95"/>
      <c r="AI6" s="47"/>
      <c r="AJ6" s="93"/>
      <c r="AK6" s="96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04"/>
    </row>
    <row r="7" s="3" customFormat="1" ht="68" customHeight="1" spans="1:68">
      <c r="A7" s="5"/>
      <c r="B7" s="26">
        <v>3</v>
      </c>
      <c r="C7" s="27"/>
      <c r="D7" s="28" t="s">
        <v>29</v>
      </c>
      <c r="E7" s="28" t="s">
        <v>30</v>
      </c>
      <c r="F7" s="28" t="s">
        <v>70</v>
      </c>
      <c r="G7" s="28" t="s">
        <v>71</v>
      </c>
      <c r="H7" s="28" t="s">
        <v>76</v>
      </c>
      <c r="I7" s="45">
        <v>2</v>
      </c>
      <c r="J7" s="46">
        <f>21/1.13</f>
        <v>18.5840707964602</v>
      </c>
      <c r="K7" s="28">
        <v>95</v>
      </c>
      <c r="L7" s="47"/>
      <c r="M7" s="48">
        <v>0.06</v>
      </c>
      <c r="N7" s="49">
        <f>J7*(K7+L7)/1000*(1+M7)</f>
        <v>1.87141592920354</v>
      </c>
      <c r="O7" s="50" t="s">
        <v>73</v>
      </c>
      <c r="P7" s="45">
        <v>320</v>
      </c>
      <c r="Q7" s="45">
        <v>50</v>
      </c>
      <c r="R7" s="60">
        <f>P7/(3600/Q7)/I7</f>
        <v>2.22222222222222</v>
      </c>
      <c r="S7" s="67">
        <v>0.3</v>
      </c>
      <c r="T7" s="64"/>
      <c r="U7" s="64">
        <v>0.3</v>
      </c>
      <c r="V7" s="64">
        <v>3.5</v>
      </c>
      <c r="W7" s="68"/>
      <c r="X7" s="69">
        <v>0.1</v>
      </c>
      <c r="Y7" s="82">
        <f>SUM(S7:X7)</f>
        <v>4.2</v>
      </c>
      <c r="Z7" s="83">
        <v>0.18</v>
      </c>
      <c r="AA7" s="83">
        <f>(R7+Y7)*0.05</f>
        <v>0.321111111111111</v>
      </c>
      <c r="AB7" s="82">
        <f>SUM(Z7:AA7)</f>
        <v>0.501111111111111</v>
      </c>
      <c r="AC7" s="82">
        <f>N7+R7+Y7+AB7</f>
        <v>8.79474926253687</v>
      </c>
      <c r="AD7" s="84">
        <v>0.05</v>
      </c>
      <c r="AE7" s="82">
        <f>AC7*AD7</f>
        <v>0.439737463126844</v>
      </c>
      <c r="AF7" s="48">
        <v>0.96</v>
      </c>
      <c r="AG7" s="94">
        <f>AC7/AF7+AE7</f>
        <v>9.60093461160275</v>
      </c>
      <c r="AH7" s="95">
        <v>48000</v>
      </c>
      <c r="AI7" s="47" t="s">
        <v>77</v>
      </c>
      <c r="AJ7" s="93" t="s">
        <v>75</v>
      </c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04"/>
    </row>
    <row r="8" s="4" customFormat="1" ht="42" customHeight="1" spans="1:61">
      <c r="A8" s="31"/>
      <c r="B8" s="32" t="s">
        <v>78</v>
      </c>
      <c r="C8" s="33"/>
      <c r="D8" s="33"/>
      <c r="E8" s="33"/>
      <c r="F8" s="33"/>
      <c r="G8" s="33"/>
      <c r="H8" s="33"/>
      <c r="I8" s="33"/>
      <c r="J8" s="51"/>
      <c r="K8" s="52"/>
      <c r="L8" s="53"/>
      <c r="M8" s="52"/>
      <c r="N8" s="53">
        <f>SUM(N5:N7)</f>
        <v>12.0755575221239</v>
      </c>
      <c r="O8" s="52"/>
      <c r="P8" s="52"/>
      <c r="Q8" s="52"/>
      <c r="R8" s="53">
        <f>SUM(R5:R7)</f>
        <v>7.72222222222222</v>
      </c>
      <c r="S8" s="53"/>
      <c r="T8" s="53"/>
      <c r="U8" s="53"/>
      <c r="V8" s="70"/>
      <c r="W8" s="70"/>
      <c r="X8" s="52"/>
      <c r="Y8" s="53">
        <f>SUM(Y5:Y7)</f>
        <v>18.3</v>
      </c>
      <c r="Z8" s="53"/>
      <c r="AA8" s="53"/>
      <c r="AB8" s="53"/>
      <c r="AC8" s="53">
        <f>SUM(AC5:AC7)</f>
        <v>40.5744308554572</v>
      </c>
      <c r="AD8" s="52"/>
      <c r="AE8" s="53"/>
      <c r="AF8" s="52"/>
      <c r="AG8" s="53">
        <f>SUM(AG5:AG7)</f>
        <v>44.2937536838742</v>
      </c>
      <c r="AH8" s="97">
        <f>SUM(AH5:AH7)</f>
        <v>134000</v>
      </c>
      <c r="AI8" s="98"/>
      <c r="AJ8" s="99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  <c r="BG8" s="100"/>
      <c r="BH8" s="100"/>
      <c r="BI8" s="103"/>
    </row>
    <row r="9" ht="23" customHeight="1" spans="2:25">
      <c r="B9" s="34" t="s">
        <v>79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71"/>
      <c r="T9" s="71"/>
      <c r="U9" s="71"/>
      <c r="V9" s="72"/>
      <c r="W9" s="72"/>
      <c r="X9" s="71"/>
      <c r="Y9" s="72"/>
    </row>
    <row r="12" spans="14:14">
      <c r="N12" s="54"/>
    </row>
  </sheetData>
  <mergeCells count="18">
    <mergeCell ref="B1:AE1"/>
    <mergeCell ref="B2:AE2"/>
    <mergeCell ref="J3:N3"/>
    <mergeCell ref="O3:R3"/>
    <mergeCell ref="V3:X3"/>
    <mergeCell ref="Z3:AB3"/>
    <mergeCell ref="AD3:AE3"/>
    <mergeCell ref="B8:I8"/>
    <mergeCell ref="B9:R9"/>
    <mergeCell ref="AC3:AC4"/>
    <mergeCell ref="AF3:AF4"/>
    <mergeCell ref="AG3:AG4"/>
    <mergeCell ref="AH3:AH4"/>
    <mergeCell ref="AH5:AH6"/>
    <mergeCell ref="AI3:AI4"/>
    <mergeCell ref="AI5:AI6"/>
    <mergeCell ref="AJ3:AJ4"/>
    <mergeCell ref="AJ5:AJ6"/>
  </mergeCells>
  <printOptions horizontalCentered="1" verticalCentered="1"/>
  <pageMargins left="0.35" right="0.35" top="0.35" bottom="0.71" header="0.51" footer="0.51"/>
  <pageSetup paperSize="9" scale="36" orientation="landscape" horizontalDpi="600" verticalDpi="6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报价单</vt:lpstr>
      <vt:lpstr>产品报价细节清单（V1)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最长的电影</cp:lastModifiedBy>
  <dcterms:created xsi:type="dcterms:W3CDTF">2019-08-01T15:23:00Z</dcterms:created>
  <dcterms:modified xsi:type="dcterms:W3CDTF">2025-02-19T01:11:06Z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763ECFD074C24C88BCF48EFE220C1060_13</vt:lpwstr>
  </property>
</Properties>
</file>