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621" firstSheet="4" activeTab="6"/>
  </bookViews>
  <sheets>
    <sheet name="首页" sheetId="1" r:id="rId1"/>
    <sheet name="叉车加油记录" sheetId="72" r:id="rId2"/>
    <sheet name="领用记录表" sheetId="70" r:id="rId3"/>
    <sheet name="库存" sheetId="3" r:id="rId4"/>
    <sheet name="基本设置" sheetId="2" r:id="rId5"/>
    <sheet name="入库明细" sheetId="4" r:id="rId6"/>
    <sheet name="出库明细" sheetId="5" r:id="rId7"/>
    <sheet name="入库汇总" sheetId="9" r:id="rId8"/>
    <sheet name="出库汇总" sheetId="7" r:id="rId9"/>
    <sheet name="说明" sheetId="8" r:id="rId10"/>
    <sheet name="盘点模版" sheetId="71" r:id="rId11"/>
    <sheet name="Sheet1" sheetId="73" r:id="rId12"/>
  </sheets>
  <definedNames>
    <definedName name="_xlnm._FilterDatabase" localSheetId="3" hidden="1">库存!$A$1:$V$138</definedName>
    <definedName name="_xlnm._FilterDatabase" localSheetId="4" hidden="1">基本设置!$A$1:$G$106</definedName>
    <definedName name="_xlnm._FilterDatabase" localSheetId="5" hidden="1">入库明细!$A$1:$K$57</definedName>
    <definedName name="_xlnm._FilterDatabase" localSheetId="6" hidden="1">出库明细!$A$1:$K$9</definedName>
    <definedName name="_xlnm._FilterDatabase" localSheetId="2" hidden="1">领用记录表!#REF!</definedName>
    <definedName name="_xlnm.Print_Area" localSheetId="2">领用记录表!$A$1:$G$36</definedName>
    <definedName name="_xlnm._FilterDatabase" localSheetId="1" hidden="1">叉车加油记录!#REF!</definedName>
    <definedName name="_xlnm.Print_Area" localSheetId="1">叉车加油记录!$A$1:$J$36</definedName>
  </definedNames>
  <calcPr calcId="191029"/>
  <pivotCaches>
    <pivotCache cacheId="0" r:id="rId13"/>
    <pivotCache cacheId="1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<sst xmlns="http://schemas.openxmlformats.org/spreadsheetml/2006/main" count="1137" uniqueCount="320">
  <si>
    <t>潍坊光华荣昌汽车技术有限公司叉车加油登记表</t>
  </si>
  <si>
    <t>序号</t>
  </si>
  <si>
    <t>加油桶数量</t>
  </si>
  <si>
    <t>加油日期</t>
  </si>
  <si>
    <t>加油人员</t>
  </si>
  <si>
    <t>备注</t>
  </si>
  <si>
    <t>潍坊光华荣昌汽车技术有限公司生产辅料登记表</t>
  </si>
  <si>
    <t>产线名称</t>
  </si>
  <si>
    <t>辅料名称</t>
  </si>
  <si>
    <t>领用数量</t>
  </si>
  <si>
    <t>领用日期</t>
  </si>
  <si>
    <t>领用人员</t>
  </si>
  <si>
    <t>辅料编码</t>
  </si>
  <si>
    <t>规格型号</t>
  </si>
  <si>
    <t>计量单位</t>
  </si>
  <si>
    <t>单价</t>
  </si>
  <si>
    <t>供应商名称</t>
  </si>
  <si>
    <t>期初数量</t>
  </si>
  <si>
    <t>期初金额</t>
  </si>
  <si>
    <t>入库数量</t>
  </si>
  <si>
    <t>入库金额</t>
  </si>
  <si>
    <t>出库数量</t>
  </si>
  <si>
    <t>出库金额</t>
  </si>
  <si>
    <t>库存数量</t>
  </si>
  <si>
    <t>库存金额</t>
  </si>
  <si>
    <t>安全库存数量</t>
  </si>
  <si>
    <t>库存是否安全</t>
  </si>
  <si>
    <t>调货周期</t>
  </si>
  <si>
    <t>首页</t>
  </si>
  <si>
    <t>金额</t>
  </si>
  <si>
    <t>FL-01</t>
  </si>
  <si>
    <t>双面胶</t>
  </si>
  <si>
    <t>卷</t>
  </si>
  <si>
    <t>红色</t>
  </si>
  <si>
    <t>FL-02</t>
  </si>
  <si>
    <t>头枕方便袋</t>
  </si>
  <si>
    <t>公斤</t>
  </si>
  <si>
    <t>FL-03</t>
  </si>
  <si>
    <t>美纹纸</t>
  </si>
  <si>
    <t>FL-04</t>
  </si>
  <si>
    <t>黄胶带</t>
  </si>
  <si>
    <t>FL-05</t>
  </si>
  <si>
    <t>防风打火机小</t>
  </si>
  <si>
    <t>个</t>
  </si>
  <si>
    <t>FL-06</t>
  </si>
  <si>
    <t>丝锥#10</t>
  </si>
  <si>
    <t>FL-07</t>
  </si>
  <si>
    <t>丝锥#8</t>
  </si>
  <si>
    <t>FL-08</t>
  </si>
  <si>
    <t>丝锥#6</t>
  </si>
  <si>
    <t>FL-11</t>
  </si>
  <si>
    <t>改锥头</t>
  </si>
  <si>
    <t>支</t>
  </si>
  <si>
    <t>中正五金店</t>
  </si>
  <si>
    <t>FL-12</t>
  </si>
  <si>
    <t>自喷漆</t>
  </si>
  <si>
    <t>瓶</t>
  </si>
  <si>
    <t>黑色</t>
  </si>
  <si>
    <t>FL-13</t>
  </si>
  <si>
    <t>转向轮</t>
  </si>
  <si>
    <t>潍城区开发区星顺机电设备经销处</t>
  </si>
  <si>
    <t>FL-14</t>
  </si>
  <si>
    <t>定向轮</t>
  </si>
  <si>
    <t>FL-19</t>
  </si>
  <si>
    <t>剪刀</t>
  </si>
  <si>
    <t>把</t>
  </si>
  <si>
    <t>FL-20</t>
  </si>
  <si>
    <t>7/16丝攻</t>
  </si>
  <si>
    <t>FL-23</t>
  </si>
  <si>
    <t>小剪刀</t>
  </si>
  <si>
    <t>FL-25</t>
  </si>
  <si>
    <t>透明胶带</t>
  </si>
  <si>
    <t>FL-26</t>
  </si>
  <si>
    <t>钢丝钳</t>
  </si>
  <si>
    <t>FL-28</t>
  </si>
  <si>
    <t>隔离伸缩带</t>
  </si>
  <si>
    <t>淘宝</t>
  </si>
  <si>
    <t>FL-29</t>
  </si>
  <si>
    <t>线槽减速带</t>
  </si>
  <si>
    <t>FL-31</t>
  </si>
  <si>
    <t>丝锥10*1.25（精密）</t>
  </si>
  <si>
    <t>FL-32</t>
  </si>
  <si>
    <t>丝锥10*1.25（机用）</t>
  </si>
  <si>
    <t>FL-33</t>
  </si>
  <si>
    <t>十字花改锥</t>
  </si>
  <si>
    <t>FL-34</t>
  </si>
  <si>
    <t>十字花改锥加粗</t>
  </si>
  <si>
    <t>FL-35</t>
  </si>
  <si>
    <t>电瓶液</t>
  </si>
  <si>
    <t>箱</t>
  </si>
  <si>
    <t>FL-36</t>
  </si>
  <si>
    <t>除锈剂</t>
  </si>
  <si>
    <t>FL-37</t>
  </si>
  <si>
    <t>内六角扳手</t>
  </si>
  <si>
    <t>套</t>
  </si>
  <si>
    <t>FL-38</t>
  </si>
  <si>
    <t>毛刷头</t>
  </si>
  <si>
    <t>包</t>
  </si>
  <si>
    <t>FL-39</t>
  </si>
  <si>
    <t>水泥</t>
  </si>
  <si>
    <t>袋</t>
  </si>
  <si>
    <t>FL-40</t>
  </si>
  <si>
    <t>沙子</t>
  </si>
  <si>
    <t>FL-45</t>
  </si>
  <si>
    <t>钻头</t>
  </si>
  <si>
    <t>FL-46</t>
  </si>
  <si>
    <t>气管子母接头</t>
  </si>
  <si>
    <t>FL-47</t>
  </si>
  <si>
    <t>手套</t>
  </si>
  <si>
    <t>副</t>
  </si>
  <si>
    <t>FL-48</t>
  </si>
  <si>
    <t>扎带</t>
  </si>
  <si>
    <t>FL-49</t>
  </si>
  <si>
    <t>LED灯管</t>
  </si>
  <si>
    <t>根</t>
  </si>
  <si>
    <t>FL-50</t>
  </si>
  <si>
    <t>三项插头</t>
  </si>
  <si>
    <t>FL-51</t>
  </si>
  <si>
    <t>镀锌桥架</t>
  </si>
  <si>
    <t>FL-53</t>
  </si>
  <si>
    <t>拉伸缠绕膜</t>
  </si>
  <si>
    <t>FL-54</t>
  </si>
  <si>
    <t>夜光胶带</t>
  </si>
  <si>
    <t>FL-56</t>
  </si>
  <si>
    <t>撬棍1.5米</t>
  </si>
  <si>
    <t>零星采购</t>
  </si>
  <si>
    <t>FL-57</t>
  </si>
  <si>
    <t>撬棍1.2米</t>
  </si>
  <si>
    <t>FL-58</t>
  </si>
  <si>
    <t>螺丝</t>
  </si>
  <si>
    <t>盒</t>
  </si>
  <si>
    <t>FL-59</t>
  </si>
  <si>
    <t>黄油</t>
  </si>
  <si>
    <t>桶</t>
  </si>
  <si>
    <t>FL-61</t>
  </si>
  <si>
    <t>正泰交流接触器</t>
  </si>
  <si>
    <t>FL-62</t>
  </si>
  <si>
    <t>梅花包胶塑钢锁</t>
  </si>
  <si>
    <t>FL-63</t>
  </si>
  <si>
    <t>锁扣</t>
  </si>
  <si>
    <t>FL-64</t>
  </si>
  <si>
    <t>焊合页</t>
  </si>
  <si>
    <t>FL-65</t>
  </si>
  <si>
    <t>可磨片</t>
  </si>
  <si>
    <t>FL-66</t>
  </si>
  <si>
    <t>标准件螺丝</t>
  </si>
  <si>
    <t>斤</t>
  </si>
  <si>
    <t>FL-67</t>
  </si>
  <si>
    <t>方柄螺丝批6*125一字</t>
  </si>
  <si>
    <t>FL-68</t>
  </si>
  <si>
    <t>方柄螺丝批6*126十字</t>
  </si>
  <si>
    <t>FL-69</t>
  </si>
  <si>
    <t>BS426098</t>
  </si>
  <si>
    <t>FL-70</t>
  </si>
  <si>
    <t>节流阀8-02</t>
  </si>
  <si>
    <t>FL-71</t>
  </si>
  <si>
    <t>梅花六角扳手</t>
  </si>
  <si>
    <t>FL-72</t>
  </si>
  <si>
    <t>方柄螺丝批</t>
  </si>
  <si>
    <t>FL-77</t>
  </si>
  <si>
    <t>碳带</t>
  </si>
  <si>
    <t>FL-78</t>
  </si>
  <si>
    <t>标签打印纸</t>
  </si>
  <si>
    <t>FL-79</t>
  </si>
  <si>
    <t>百丽珠</t>
  </si>
  <si>
    <t>FL-80</t>
  </si>
  <si>
    <t>泡沫清洗剂</t>
  </si>
  <si>
    <t>FL-81</t>
  </si>
  <si>
    <t>防火帘</t>
  </si>
  <si>
    <t>张</t>
  </si>
  <si>
    <t>FL-82</t>
  </si>
  <si>
    <t>拉伸膜（125*100）</t>
  </si>
  <si>
    <t>胜达</t>
  </si>
  <si>
    <t>FL-83</t>
  </si>
  <si>
    <t>拉伸膜（80*100）</t>
  </si>
  <si>
    <t>FL-87</t>
  </si>
  <si>
    <t>防风打火机大</t>
  </si>
  <si>
    <t>FL-88</t>
  </si>
  <si>
    <t>头枕塑料袋</t>
  </si>
  <si>
    <t>FL-90</t>
  </si>
  <si>
    <t>熨烫机气管</t>
  </si>
  <si>
    <t>FL-91</t>
  </si>
  <si>
    <t>黄色油漆</t>
  </si>
  <si>
    <t>FL-92</t>
  </si>
  <si>
    <t>簸箕</t>
  </si>
  <si>
    <t>FL-93</t>
  </si>
  <si>
    <t>大扫把</t>
  </si>
  <si>
    <t>FL-94</t>
  </si>
  <si>
    <t>黄油枪+黄油</t>
  </si>
  <si>
    <t>FL-96</t>
  </si>
  <si>
    <t>扫把</t>
  </si>
  <si>
    <t>FL-97</t>
  </si>
  <si>
    <t>灯管对接头</t>
  </si>
  <si>
    <t>FL-98</t>
  </si>
  <si>
    <t>移动挂钩</t>
  </si>
  <si>
    <t>FL-99</t>
  </si>
  <si>
    <t>缝纫机油</t>
  </si>
  <si>
    <t>FL-100</t>
  </si>
  <si>
    <t>油漆笔</t>
  </si>
  <si>
    <t>FL-101</t>
  </si>
  <si>
    <t>梅花头T20</t>
  </si>
  <si>
    <t>FL-102</t>
  </si>
  <si>
    <t>梅花头T10</t>
  </si>
  <si>
    <t>FL-103</t>
  </si>
  <si>
    <t>牵引</t>
  </si>
  <si>
    <t>FL-104</t>
  </si>
  <si>
    <t>产线地脚</t>
  </si>
  <si>
    <t>FL-105</t>
  </si>
  <si>
    <t>亚德克电磁阀</t>
  </si>
  <si>
    <t>FL-106</t>
  </si>
  <si>
    <t>气动铜快插</t>
  </si>
  <si>
    <t>FL-107</t>
  </si>
  <si>
    <t>气动电磁阀消音器</t>
  </si>
  <si>
    <t>FL-108</t>
  </si>
  <si>
    <t>气动气缸调速阀</t>
  </si>
  <si>
    <t>FL-109</t>
  </si>
  <si>
    <t>气动电磁阀堵头</t>
  </si>
  <si>
    <t>FL-110</t>
  </si>
  <si>
    <t>三通</t>
  </si>
  <si>
    <t>FL-111</t>
  </si>
  <si>
    <t>气管</t>
  </si>
  <si>
    <t>米</t>
  </si>
  <si>
    <t>#8</t>
  </si>
  <si>
    <t>FL-112</t>
  </si>
  <si>
    <t>PUL10-04</t>
  </si>
  <si>
    <t>FL-113</t>
  </si>
  <si>
    <t>镀锌管帽</t>
  </si>
  <si>
    <t>FL-114</t>
  </si>
  <si>
    <t>FL-115</t>
  </si>
  <si>
    <t>管子割刀</t>
  </si>
  <si>
    <t>#16</t>
  </si>
  <si>
    <t>FL-116</t>
  </si>
  <si>
    <t>光电开关</t>
  </si>
  <si>
    <t>FL-117</t>
  </si>
  <si>
    <t>按钮盒</t>
  </si>
  <si>
    <t>FL-118</t>
  </si>
  <si>
    <t>按钮</t>
  </si>
  <si>
    <t>FL-119</t>
  </si>
  <si>
    <t>开关</t>
  </si>
  <si>
    <t>FL-120</t>
  </si>
  <si>
    <t>16-04三通</t>
  </si>
  <si>
    <t>绿色</t>
  </si>
  <si>
    <t>FL-121</t>
  </si>
  <si>
    <t>自锁接头</t>
  </si>
  <si>
    <t>FL-122</t>
  </si>
  <si>
    <t>铜管箍</t>
  </si>
  <si>
    <t>FL-123</t>
  </si>
  <si>
    <t>铜补芯</t>
  </si>
  <si>
    <t>FL-124</t>
  </si>
  <si>
    <t>电缆</t>
  </si>
  <si>
    <t>FL-125</t>
  </si>
  <si>
    <t>连接杆</t>
  </si>
  <si>
    <t>10平方</t>
  </si>
  <si>
    <t>FL-126</t>
  </si>
  <si>
    <t>FL-127</t>
  </si>
  <si>
    <t>插头</t>
  </si>
  <si>
    <t>FL-128</t>
  </si>
  <si>
    <t>正泰控制按钮</t>
  </si>
  <si>
    <t>5*16A</t>
  </si>
  <si>
    <t>FL-129</t>
  </si>
  <si>
    <t>铜铝塑管内丝</t>
  </si>
  <si>
    <t>FL-130</t>
  </si>
  <si>
    <t>铝塑管</t>
  </si>
  <si>
    <t>FL-131</t>
  </si>
  <si>
    <t>铝塑管外丝直接</t>
  </si>
  <si>
    <t>FL-132</t>
  </si>
  <si>
    <t>绳子</t>
  </si>
  <si>
    <t>捆</t>
  </si>
  <si>
    <t>日期</t>
  </si>
  <si>
    <t>K1</t>
  </si>
  <si>
    <t>皮卡</t>
  </si>
  <si>
    <t>生产</t>
  </si>
  <si>
    <t>共用</t>
  </si>
  <si>
    <t>P203前排产线建设</t>
  </si>
  <si>
    <t>车间公用</t>
  </si>
  <si>
    <t>K1发运</t>
  </si>
  <si>
    <t>P203隧道炉使用</t>
  </si>
  <si>
    <t>用途</t>
  </si>
  <si>
    <t>轻卡</t>
  </si>
  <si>
    <t>前排产线</t>
  </si>
  <si>
    <t>前排</t>
  </si>
  <si>
    <t>K1成品发运</t>
  </si>
  <si>
    <t>生产使用</t>
  </si>
  <si>
    <t>其他</t>
  </si>
  <si>
    <t>求和项:入库数量</t>
  </si>
  <si>
    <t>(空白)</t>
  </si>
  <si>
    <t>总计</t>
  </si>
  <si>
    <t>求和项:出库数量</t>
  </si>
  <si>
    <t>入库说明：入库表格更新后，第一时间刷新入库汇总表，产品结存表格库存数据才会更新</t>
  </si>
  <si>
    <t>出库说明：出库表格更新后，第一时间刷新出库汇总表，产品结存表格库存数据才会更新</t>
  </si>
  <si>
    <t>种类</t>
  </si>
  <si>
    <t>单位</t>
  </si>
  <si>
    <t>盘点</t>
  </si>
  <si>
    <t>盘</t>
  </si>
  <si>
    <t>电板机</t>
  </si>
  <si>
    <t>刹车油</t>
  </si>
  <si>
    <t>KG</t>
  </si>
  <si>
    <t>#10丝锥</t>
  </si>
  <si>
    <t>乐华油漆（黄）</t>
  </si>
  <si>
    <t>风板机头#</t>
  </si>
  <si>
    <t>稀料</t>
  </si>
  <si>
    <t>滚刷头</t>
  </si>
  <si>
    <t>防风打火机</t>
  </si>
  <si>
    <t>春龙风扳机</t>
  </si>
  <si>
    <t>扭力扳手</t>
  </si>
  <si>
    <t>双通</t>
  </si>
  <si>
    <t>丝锥8#</t>
  </si>
  <si>
    <t>丝锥6#</t>
  </si>
  <si>
    <t>套头14#</t>
  </si>
  <si>
    <t>套头16#</t>
  </si>
  <si>
    <t>打包绳</t>
  </si>
  <si>
    <t>扫箸</t>
  </si>
  <si>
    <t>拖把</t>
  </si>
  <si>
    <t>喉箍</t>
  </si>
  <si>
    <t>笤箸</t>
  </si>
  <si>
    <t>角磨机</t>
  </si>
  <si>
    <t>切割片</t>
  </si>
  <si>
    <t>气改锥</t>
  </si>
  <si>
    <t>字母接头</t>
  </si>
  <si>
    <t>加长套头14#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</si>
</sst>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rgb="FF00B050"/>
      <name val="宋体"/>
      <charset val="134"/>
      <scheme val="minor"/>
    </font>
    <font>
      <b/>
      <sz val="12"/>
      <color rgb="FF92D05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/>
    <xf numFmtId="0" fontId="3" fillId="0" borderId="0" xfId="6" applyAlignment="1">
      <alignment horizontal="center" vertical="center"/>
    </xf>
    <xf numFmtId="0" fontId="0" fillId="0" borderId="0" xfId="0" applyFill="1"/>
    <xf numFmtId="0" fontId="3" fillId="0" borderId="0" xfId="6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/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4 2" xfId="52"/>
  </cellStyles>
  <dxfs count="2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pivotCacheDefinition" Target="pivotCache/pivotCacheDefinition2.xml"/><Relationship Id="rId13" Type="http://schemas.openxmlformats.org/officeDocument/2006/relationships/pivotCacheDefinition" Target="pivotCache/pivotCacheDefinition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hyperlink" Target="#'1&#26376;&#39046;&#26009;&#35760;&#24405;'!A1"/><Relationship Id="rId6" Type="http://schemas.openxmlformats.org/officeDocument/2006/relationships/hyperlink" Target="#&#22522;&#26412;&#35774;&#32622;!A1"/><Relationship Id="rId5" Type="http://schemas.openxmlformats.org/officeDocument/2006/relationships/hyperlink" Target="#&#20135;&#21697;&#24211;&#23384;!A1"/><Relationship Id="rId4" Type="http://schemas.openxmlformats.org/officeDocument/2006/relationships/hyperlink" Target="#&#20837;&#24211;&#26126;&#32454;!A1"/><Relationship Id="rId3" Type="http://schemas.openxmlformats.org/officeDocument/2006/relationships/hyperlink" Target="#&#20986;&#24211;&#26126;&#32454;!A1"/><Relationship Id="rId2" Type="http://schemas.openxmlformats.org/officeDocument/2006/relationships/hyperlink" Target="#&#35828;&#26126;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230505</xdr:colOff>
      <xdr:row>34</xdr:row>
      <xdr:rowOff>114935</xdr:rowOff>
    </xdr:to>
    <xdr:pic>
      <xdr:nvPicPr>
        <xdr:cNvPr id="2" name="图片 1" descr="archive-1850170_960_7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254365" cy="6332855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2</xdr:row>
      <xdr:rowOff>9525</xdr:rowOff>
    </xdr:from>
    <xdr:to>
      <xdr:col>10</xdr:col>
      <xdr:colOff>485775</xdr:colOff>
      <xdr:row>5</xdr:row>
      <xdr:rowOff>123825</xdr:rowOff>
    </xdr:to>
    <xdr:sp>
      <xdr:nvSpPr>
        <xdr:cNvPr id="3" name="文本框 10"/>
        <xdr:cNvSpPr txBox="1"/>
      </xdr:nvSpPr>
      <xdr:spPr>
        <a:xfrm>
          <a:off x="1596390" y="375285"/>
          <a:ext cx="5061585" cy="66294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CN" altLang="en-US" sz="36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出入库仓库管理系统</a:t>
          </a:r>
          <a:endParaRPr lang="zh-CN" altLang="en-US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57150</xdr:colOff>
      <xdr:row>3</xdr:row>
      <xdr:rowOff>0</xdr:rowOff>
    </xdr:from>
    <xdr:to>
      <xdr:col>1</xdr:col>
      <xdr:colOff>427990</xdr:colOff>
      <xdr:row>9</xdr:row>
      <xdr:rowOff>27940</xdr:rowOff>
    </xdr:to>
    <xdr:grpSp>
      <xdr:nvGrpSpPr>
        <xdr:cNvPr id="4" name="组合 3"/>
        <xdr:cNvGrpSpPr/>
      </xdr:nvGrpSpPr>
      <xdr:grpSpPr>
        <a:xfrm>
          <a:off x="57150" y="548640"/>
          <a:ext cx="988060" cy="1125220"/>
          <a:chOff x="6211" y="7380"/>
          <a:chExt cx="974" cy="974"/>
        </a:xfrm>
      </xdr:grpSpPr>
      <xdr:sp>
        <xdr:nvSpPr>
          <xdr:cNvPr id="5" name="椭圆 4"/>
          <xdr:cNvSpPr/>
        </xdr:nvSpPr>
        <xdr:spPr>
          <a:xfrm>
            <a:off x="6211" y="7380"/>
            <a:ext cx="975" cy="975"/>
          </a:xfrm>
          <a:prstGeom prst="ellipse">
            <a:avLst/>
          </a:prstGeom>
          <a:solidFill>
            <a:schemeClr val="tx1">
              <a:lumMod val="50000"/>
              <a:lumOff val="50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6" name="KSO_Shape"/>
          <xdr:cNvSpPr/>
        </xdr:nvSpPr>
        <xdr:spPr>
          <a:xfrm>
            <a:off x="6405" y="7612"/>
            <a:ext cx="587" cy="510"/>
          </a:xfrm>
          <a:custGeom>
            <a:avLst/>
            <a:gdLst>
              <a:gd name="T0" fmla="*/ 545634 w 2775"/>
              <a:gd name="T1" fmla="*/ 950811 h 2403"/>
              <a:gd name="T2" fmla="*/ 560556 w 2775"/>
              <a:gd name="T3" fmla="*/ 1020953 h 2403"/>
              <a:gd name="T4" fmla="*/ 1734220 w 2775"/>
              <a:gd name="T5" fmla="*/ 1130062 h 2403"/>
              <a:gd name="T6" fmla="*/ 480106 w 2775"/>
              <a:gd name="T7" fmla="*/ 880669 h 2403"/>
              <a:gd name="T8" fmla="*/ 184257 w 2775"/>
              <a:gd name="T9" fmla="*/ 138335 h 2403"/>
              <a:gd name="T10" fmla="*/ 97968 w 2775"/>
              <a:gd name="T11" fmla="*/ 0 h 2403"/>
              <a:gd name="T12" fmla="*/ 302337 w 2775"/>
              <a:gd name="T13" fmla="*/ 64946 h 2403"/>
              <a:gd name="T14" fmla="*/ 1719947 w 2775"/>
              <a:gd name="T15" fmla="*/ 250043 h 2403"/>
              <a:gd name="T16" fmla="*/ 1727084 w 2775"/>
              <a:gd name="T17" fmla="*/ 348111 h 2403"/>
              <a:gd name="T18" fmla="*/ 1726435 w 2775"/>
              <a:gd name="T19" fmla="*/ 316288 h 2403"/>
              <a:gd name="T20" fmla="*/ 1727084 w 2775"/>
              <a:gd name="T21" fmla="*/ 366946 h 2403"/>
              <a:gd name="T22" fmla="*/ 1799748 w 2775"/>
              <a:gd name="T23" fmla="*/ 348111 h 2403"/>
              <a:gd name="T24" fmla="*/ 1800397 w 2775"/>
              <a:gd name="T25" fmla="*/ 817672 h 2403"/>
              <a:gd name="T26" fmla="*/ 685773 w 2775"/>
              <a:gd name="T27" fmla="*/ 876123 h 2403"/>
              <a:gd name="T28" fmla="*/ 558610 w 2775"/>
              <a:gd name="T29" fmla="*/ 879370 h 2403"/>
              <a:gd name="T30" fmla="*/ 648792 w 2775"/>
              <a:gd name="T31" fmla="*/ 654007 h 2403"/>
              <a:gd name="T32" fmla="*/ 585859 w 2775"/>
              <a:gd name="T33" fmla="*/ 276021 h 2403"/>
              <a:gd name="T34" fmla="*/ 600781 w 2775"/>
              <a:gd name="T35" fmla="*/ 366946 h 2403"/>
              <a:gd name="T36" fmla="*/ 424310 w 2775"/>
              <a:gd name="T37" fmla="*/ 421500 h 2403"/>
              <a:gd name="T38" fmla="*/ 609864 w 2775"/>
              <a:gd name="T39" fmla="*/ 421500 h 2403"/>
              <a:gd name="T40" fmla="*/ 479457 w 2775"/>
              <a:gd name="T41" fmla="*/ 595556 h 2403"/>
              <a:gd name="T42" fmla="*/ 868083 w 2775"/>
              <a:gd name="T43" fmla="*/ 285763 h 2403"/>
              <a:gd name="T44" fmla="*/ 872625 w 2775"/>
              <a:gd name="T45" fmla="*/ 366946 h 2403"/>
              <a:gd name="T46" fmla="*/ 666309 w 2775"/>
              <a:gd name="T47" fmla="*/ 421500 h 2403"/>
              <a:gd name="T48" fmla="*/ 875220 w 2775"/>
              <a:gd name="T49" fmla="*/ 421500 h 2403"/>
              <a:gd name="T50" fmla="*/ 695505 w 2775"/>
              <a:gd name="T51" fmla="*/ 595556 h 2403"/>
              <a:gd name="T52" fmla="*/ 888196 w 2775"/>
              <a:gd name="T53" fmla="*/ 654007 h 2403"/>
              <a:gd name="T54" fmla="*/ 890791 w 2775"/>
              <a:gd name="T55" fmla="*/ 710510 h 2403"/>
              <a:gd name="T56" fmla="*/ 724052 w 2775"/>
              <a:gd name="T57" fmla="*/ 765715 h 2403"/>
              <a:gd name="T58" fmla="*/ 894035 w 2775"/>
              <a:gd name="T59" fmla="*/ 765715 h 2403"/>
              <a:gd name="T60" fmla="*/ 929070 w 2775"/>
              <a:gd name="T61" fmla="*/ 366946 h 2403"/>
              <a:gd name="T62" fmla="*/ 1163284 w 2775"/>
              <a:gd name="T63" fmla="*/ 421500 h 2403"/>
              <a:gd name="T64" fmla="*/ 1166527 w 2775"/>
              <a:gd name="T65" fmla="*/ 481251 h 2403"/>
              <a:gd name="T66" fmla="*/ 938153 w 2775"/>
              <a:gd name="T67" fmla="*/ 535805 h 2403"/>
              <a:gd name="T68" fmla="*/ 1168474 w 2775"/>
              <a:gd name="T69" fmla="*/ 535805 h 2403"/>
              <a:gd name="T70" fmla="*/ 947236 w 2775"/>
              <a:gd name="T71" fmla="*/ 710510 h 2403"/>
              <a:gd name="T72" fmla="*/ 1178855 w 2775"/>
              <a:gd name="T73" fmla="*/ 765715 h 2403"/>
              <a:gd name="T74" fmla="*/ 1183396 w 2775"/>
              <a:gd name="T75" fmla="*/ 863783 h 2403"/>
              <a:gd name="T76" fmla="*/ 1214538 w 2775"/>
              <a:gd name="T77" fmla="*/ 298103 h 2403"/>
              <a:gd name="T78" fmla="*/ 1468864 w 2775"/>
              <a:gd name="T79" fmla="*/ 307195 h 2403"/>
              <a:gd name="T80" fmla="*/ 1222324 w 2775"/>
              <a:gd name="T81" fmla="*/ 481251 h 2403"/>
              <a:gd name="T82" fmla="*/ 1468864 w 2775"/>
              <a:gd name="T83" fmla="*/ 535805 h 2403"/>
              <a:gd name="T84" fmla="*/ 1468864 w 2775"/>
              <a:gd name="T85" fmla="*/ 595556 h 2403"/>
              <a:gd name="T86" fmla="*/ 1230758 w 2775"/>
              <a:gd name="T87" fmla="*/ 654007 h 2403"/>
              <a:gd name="T88" fmla="*/ 1468864 w 2775"/>
              <a:gd name="T89" fmla="*/ 654007 h 2403"/>
              <a:gd name="T90" fmla="*/ 1239841 w 2775"/>
              <a:gd name="T91" fmla="*/ 862484 h 2403"/>
              <a:gd name="T92" fmla="*/ 1727084 w 2775"/>
              <a:gd name="T93" fmla="*/ 421500 h 2403"/>
              <a:gd name="T94" fmla="*/ 1727084 w 2775"/>
              <a:gd name="T95" fmla="*/ 481251 h 2403"/>
              <a:gd name="T96" fmla="*/ 1525309 w 2775"/>
              <a:gd name="T97" fmla="*/ 535805 h 2403"/>
              <a:gd name="T98" fmla="*/ 1727084 w 2775"/>
              <a:gd name="T99" fmla="*/ 535805 h 2403"/>
              <a:gd name="T100" fmla="*/ 1525309 w 2775"/>
              <a:gd name="T101" fmla="*/ 710510 h 2403"/>
              <a:gd name="T102" fmla="*/ 1727084 w 2775"/>
              <a:gd name="T103" fmla="*/ 765715 h 2403"/>
              <a:gd name="T104" fmla="*/ 1726435 w 2775"/>
              <a:gd name="T105" fmla="*/ 850145 h 2403"/>
              <a:gd name="T106" fmla="*/ 1727084 w 2775"/>
              <a:gd name="T107" fmla="*/ 765715 h 2403"/>
              <a:gd name="T108" fmla="*/ 771413 w 2775"/>
              <a:gd name="T109" fmla="*/ 1560655 h 2403"/>
              <a:gd name="T110" fmla="*/ 771413 w 2775"/>
              <a:gd name="T111" fmla="*/ 1459989 h 2403"/>
              <a:gd name="T112" fmla="*/ 687070 w 2775"/>
              <a:gd name="T113" fmla="*/ 1375559 h 2403"/>
              <a:gd name="T114" fmla="*/ 1724488 w 2775"/>
              <a:gd name="T115" fmla="*/ 1375559 h 2403"/>
              <a:gd name="T116" fmla="*/ 1539583 w 2775"/>
              <a:gd name="T117" fmla="*/ 1190462 h 2403"/>
              <a:gd name="T118" fmla="*/ 1539583 w 2775"/>
              <a:gd name="T119" fmla="*/ 1291129 h 2403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2775" h="2403">
                <a:moveTo>
                  <a:pt x="2651" y="1410"/>
                </a:moveTo>
                <a:cubicBezTo>
                  <a:pt x="2651" y="1412"/>
                  <a:pt x="2651" y="1412"/>
                  <a:pt x="2651" y="1412"/>
                </a:cubicBezTo>
                <a:cubicBezTo>
                  <a:pt x="841" y="1464"/>
                  <a:pt x="841" y="1464"/>
                  <a:pt x="841" y="1464"/>
                </a:cubicBezTo>
                <a:cubicBezTo>
                  <a:pt x="840" y="1465"/>
                  <a:pt x="839" y="1465"/>
                  <a:pt x="837" y="1466"/>
                </a:cubicBezTo>
                <a:cubicBezTo>
                  <a:pt x="754" y="1460"/>
                  <a:pt x="748" y="1577"/>
                  <a:pt x="850" y="1574"/>
                </a:cubicBezTo>
                <a:cubicBezTo>
                  <a:pt x="855" y="1573"/>
                  <a:pt x="859" y="1572"/>
                  <a:pt x="864" y="1572"/>
                </a:cubicBezTo>
                <a:cubicBezTo>
                  <a:pt x="2673" y="1572"/>
                  <a:pt x="2673" y="1572"/>
                  <a:pt x="2673" y="1572"/>
                </a:cubicBezTo>
                <a:cubicBezTo>
                  <a:pt x="2711" y="1572"/>
                  <a:pt x="2742" y="1598"/>
                  <a:pt x="2742" y="1635"/>
                </a:cubicBezTo>
                <a:cubicBezTo>
                  <a:pt x="2742" y="1673"/>
                  <a:pt x="2711" y="1740"/>
                  <a:pt x="2673" y="1740"/>
                </a:cubicBezTo>
                <a:cubicBezTo>
                  <a:pt x="864" y="1740"/>
                  <a:pt x="864" y="1740"/>
                  <a:pt x="864" y="1740"/>
                </a:cubicBezTo>
                <a:cubicBezTo>
                  <a:pt x="859" y="1740"/>
                  <a:pt x="855" y="1739"/>
                  <a:pt x="850" y="1738"/>
                </a:cubicBezTo>
                <a:cubicBezTo>
                  <a:pt x="563" y="1735"/>
                  <a:pt x="592" y="1356"/>
                  <a:pt x="740" y="1356"/>
                </a:cubicBezTo>
                <a:cubicBezTo>
                  <a:pt x="743" y="1353"/>
                  <a:pt x="748" y="1354"/>
                  <a:pt x="754" y="1357"/>
                </a:cubicBezTo>
                <a:cubicBezTo>
                  <a:pt x="407" y="213"/>
                  <a:pt x="407" y="213"/>
                  <a:pt x="407" y="213"/>
                </a:cubicBezTo>
                <a:cubicBezTo>
                  <a:pt x="284" y="213"/>
                  <a:pt x="284" y="213"/>
                  <a:pt x="284" y="213"/>
                </a:cubicBezTo>
                <a:cubicBezTo>
                  <a:pt x="259" y="261"/>
                  <a:pt x="209" y="301"/>
                  <a:pt x="151" y="301"/>
                </a:cubicBezTo>
                <a:cubicBezTo>
                  <a:pt x="67" y="301"/>
                  <a:pt x="0" y="234"/>
                  <a:pt x="0" y="150"/>
                </a:cubicBezTo>
                <a:cubicBezTo>
                  <a:pt x="0" y="67"/>
                  <a:pt x="67" y="0"/>
                  <a:pt x="151" y="0"/>
                </a:cubicBezTo>
                <a:cubicBezTo>
                  <a:pt x="212" y="0"/>
                  <a:pt x="264" y="46"/>
                  <a:pt x="288" y="99"/>
                </a:cubicBezTo>
                <a:cubicBezTo>
                  <a:pt x="466" y="99"/>
                  <a:pt x="466" y="99"/>
                  <a:pt x="466" y="99"/>
                </a:cubicBezTo>
                <a:cubicBezTo>
                  <a:pt x="466" y="100"/>
                  <a:pt x="466" y="100"/>
                  <a:pt x="466" y="100"/>
                </a:cubicBezTo>
                <a:cubicBezTo>
                  <a:pt x="486" y="100"/>
                  <a:pt x="486" y="100"/>
                  <a:pt x="486" y="100"/>
                </a:cubicBezTo>
                <a:cubicBezTo>
                  <a:pt x="558" y="304"/>
                  <a:pt x="558" y="304"/>
                  <a:pt x="558" y="304"/>
                </a:cubicBezTo>
                <a:cubicBezTo>
                  <a:pt x="2651" y="385"/>
                  <a:pt x="2651" y="385"/>
                  <a:pt x="2651" y="385"/>
                </a:cubicBezTo>
                <a:cubicBezTo>
                  <a:pt x="2651" y="385"/>
                  <a:pt x="2651" y="385"/>
                  <a:pt x="2651" y="385"/>
                </a:cubicBezTo>
                <a:cubicBezTo>
                  <a:pt x="2657" y="385"/>
                  <a:pt x="2774" y="390"/>
                  <a:pt x="2774" y="536"/>
                </a:cubicBezTo>
                <a:cubicBezTo>
                  <a:pt x="2662" y="536"/>
                  <a:pt x="2662" y="536"/>
                  <a:pt x="2662" y="536"/>
                </a:cubicBezTo>
                <a:cubicBezTo>
                  <a:pt x="2662" y="537"/>
                  <a:pt x="2662" y="537"/>
                  <a:pt x="2662" y="537"/>
                </a:cubicBezTo>
                <a:cubicBezTo>
                  <a:pt x="2661" y="489"/>
                  <a:pt x="2661" y="489"/>
                  <a:pt x="2661" y="489"/>
                </a:cubicBezTo>
                <a:cubicBezTo>
                  <a:pt x="2661" y="487"/>
                  <a:pt x="2661" y="487"/>
                  <a:pt x="2661" y="487"/>
                </a:cubicBezTo>
                <a:cubicBezTo>
                  <a:pt x="2351" y="476"/>
                  <a:pt x="2351" y="476"/>
                  <a:pt x="2351" y="476"/>
                </a:cubicBezTo>
                <a:cubicBezTo>
                  <a:pt x="2351" y="565"/>
                  <a:pt x="2351" y="565"/>
                  <a:pt x="2351" y="565"/>
                </a:cubicBezTo>
                <a:cubicBezTo>
                  <a:pt x="2662" y="565"/>
                  <a:pt x="2662" y="565"/>
                  <a:pt x="2662" y="565"/>
                </a:cubicBezTo>
                <a:cubicBezTo>
                  <a:pt x="2662" y="537"/>
                  <a:pt x="2662" y="537"/>
                  <a:pt x="2662" y="537"/>
                </a:cubicBezTo>
                <a:cubicBezTo>
                  <a:pt x="2662" y="537"/>
                  <a:pt x="2766" y="537"/>
                  <a:pt x="2774" y="537"/>
                </a:cubicBezTo>
                <a:cubicBezTo>
                  <a:pt x="2774" y="536"/>
                  <a:pt x="2774" y="536"/>
                  <a:pt x="2774" y="536"/>
                </a:cubicBezTo>
                <a:cubicBezTo>
                  <a:pt x="2774" y="536"/>
                  <a:pt x="2774" y="536"/>
                  <a:pt x="2774" y="536"/>
                </a:cubicBezTo>
                <a:cubicBezTo>
                  <a:pt x="2774" y="1259"/>
                  <a:pt x="2774" y="1259"/>
                  <a:pt x="2774" y="1259"/>
                </a:cubicBezTo>
                <a:cubicBezTo>
                  <a:pt x="2775" y="1259"/>
                  <a:pt x="2775" y="1259"/>
                  <a:pt x="2775" y="1259"/>
                </a:cubicBezTo>
                <a:cubicBezTo>
                  <a:pt x="2775" y="1406"/>
                  <a:pt x="2657" y="1410"/>
                  <a:pt x="2651" y="1410"/>
                </a:cubicBezTo>
                <a:close/>
                <a:moveTo>
                  <a:pt x="861" y="1354"/>
                </a:moveTo>
                <a:cubicBezTo>
                  <a:pt x="1057" y="1349"/>
                  <a:pt x="1057" y="1349"/>
                  <a:pt x="1057" y="1349"/>
                </a:cubicBezTo>
                <a:cubicBezTo>
                  <a:pt x="1029" y="1179"/>
                  <a:pt x="1029" y="1179"/>
                  <a:pt x="1029" y="1179"/>
                </a:cubicBezTo>
                <a:cubicBezTo>
                  <a:pt x="812" y="1179"/>
                  <a:pt x="812" y="1179"/>
                  <a:pt x="812" y="1179"/>
                </a:cubicBezTo>
                <a:lnTo>
                  <a:pt x="861" y="1354"/>
                </a:lnTo>
                <a:close/>
                <a:moveTo>
                  <a:pt x="795" y="1094"/>
                </a:moveTo>
                <a:cubicBezTo>
                  <a:pt x="1015" y="1094"/>
                  <a:pt x="1015" y="1094"/>
                  <a:pt x="1015" y="1094"/>
                </a:cubicBezTo>
                <a:cubicBezTo>
                  <a:pt x="1000" y="1007"/>
                  <a:pt x="1000" y="1007"/>
                  <a:pt x="1000" y="1007"/>
                </a:cubicBezTo>
                <a:cubicBezTo>
                  <a:pt x="756" y="1007"/>
                  <a:pt x="756" y="1007"/>
                  <a:pt x="756" y="1007"/>
                </a:cubicBezTo>
                <a:lnTo>
                  <a:pt x="795" y="1094"/>
                </a:lnTo>
                <a:close/>
                <a:moveTo>
                  <a:pt x="903" y="425"/>
                </a:moveTo>
                <a:cubicBezTo>
                  <a:pt x="589" y="414"/>
                  <a:pt x="589" y="414"/>
                  <a:pt x="589" y="414"/>
                </a:cubicBezTo>
                <a:cubicBezTo>
                  <a:pt x="638" y="565"/>
                  <a:pt x="638" y="565"/>
                  <a:pt x="638" y="565"/>
                </a:cubicBezTo>
                <a:cubicBezTo>
                  <a:pt x="926" y="565"/>
                  <a:pt x="926" y="565"/>
                  <a:pt x="926" y="565"/>
                </a:cubicBezTo>
                <a:lnTo>
                  <a:pt x="903" y="425"/>
                </a:lnTo>
                <a:close/>
                <a:moveTo>
                  <a:pt x="940" y="649"/>
                </a:moveTo>
                <a:cubicBezTo>
                  <a:pt x="654" y="649"/>
                  <a:pt x="654" y="649"/>
                  <a:pt x="654" y="649"/>
                </a:cubicBezTo>
                <a:cubicBezTo>
                  <a:pt x="690" y="741"/>
                  <a:pt x="690" y="741"/>
                  <a:pt x="690" y="741"/>
                </a:cubicBezTo>
                <a:cubicBezTo>
                  <a:pt x="956" y="741"/>
                  <a:pt x="956" y="741"/>
                  <a:pt x="956" y="741"/>
                </a:cubicBezTo>
                <a:lnTo>
                  <a:pt x="940" y="649"/>
                </a:lnTo>
                <a:close/>
                <a:moveTo>
                  <a:pt x="970" y="825"/>
                </a:moveTo>
                <a:cubicBezTo>
                  <a:pt x="707" y="825"/>
                  <a:pt x="707" y="825"/>
                  <a:pt x="707" y="825"/>
                </a:cubicBezTo>
                <a:cubicBezTo>
                  <a:pt x="739" y="917"/>
                  <a:pt x="739" y="917"/>
                  <a:pt x="739" y="917"/>
                </a:cubicBezTo>
                <a:cubicBezTo>
                  <a:pt x="985" y="917"/>
                  <a:pt x="985" y="917"/>
                  <a:pt x="985" y="917"/>
                </a:cubicBezTo>
                <a:lnTo>
                  <a:pt x="970" y="825"/>
                </a:lnTo>
                <a:close/>
                <a:moveTo>
                  <a:pt x="1338" y="440"/>
                </a:moveTo>
                <a:cubicBezTo>
                  <a:pt x="990" y="428"/>
                  <a:pt x="990" y="428"/>
                  <a:pt x="990" y="428"/>
                </a:cubicBezTo>
                <a:cubicBezTo>
                  <a:pt x="1013" y="565"/>
                  <a:pt x="1013" y="565"/>
                  <a:pt x="1013" y="565"/>
                </a:cubicBezTo>
                <a:cubicBezTo>
                  <a:pt x="1345" y="565"/>
                  <a:pt x="1345" y="565"/>
                  <a:pt x="1345" y="565"/>
                </a:cubicBezTo>
                <a:lnTo>
                  <a:pt x="1338" y="440"/>
                </a:lnTo>
                <a:close/>
                <a:moveTo>
                  <a:pt x="1349" y="649"/>
                </a:moveTo>
                <a:cubicBezTo>
                  <a:pt x="1027" y="649"/>
                  <a:pt x="1027" y="649"/>
                  <a:pt x="1027" y="649"/>
                </a:cubicBezTo>
                <a:cubicBezTo>
                  <a:pt x="1043" y="741"/>
                  <a:pt x="1043" y="741"/>
                  <a:pt x="1043" y="741"/>
                </a:cubicBezTo>
                <a:cubicBezTo>
                  <a:pt x="1354" y="741"/>
                  <a:pt x="1354" y="741"/>
                  <a:pt x="1354" y="741"/>
                </a:cubicBezTo>
                <a:lnTo>
                  <a:pt x="1349" y="649"/>
                </a:lnTo>
                <a:close/>
                <a:moveTo>
                  <a:pt x="1359" y="825"/>
                </a:moveTo>
                <a:cubicBezTo>
                  <a:pt x="1057" y="825"/>
                  <a:pt x="1057" y="825"/>
                  <a:pt x="1057" y="825"/>
                </a:cubicBezTo>
                <a:cubicBezTo>
                  <a:pt x="1072" y="917"/>
                  <a:pt x="1072" y="917"/>
                  <a:pt x="1072" y="917"/>
                </a:cubicBezTo>
                <a:cubicBezTo>
                  <a:pt x="1364" y="917"/>
                  <a:pt x="1364" y="917"/>
                  <a:pt x="1364" y="917"/>
                </a:cubicBezTo>
                <a:lnTo>
                  <a:pt x="1359" y="825"/>
                </a:lnTo>
                <a:close/>
                <a:moveTo>
                  <a:pt x="1369" y="1007"/>
                </a:moveTo>
                <a:cubicBezTo>
                  <a:pt x="1087" y="1007"/>
                  <a:pt x="1087" y="1007"/>
                  <a:pt x="1087" y="1007"/>
                </a:cubicBezTo>
                <a:cubicBezTo>
                  <a:pt x="1102" y="1094"/>
                  <a:pt x="1102" y="1094"/>
                  <a:pt x="1102" y="1094"/>
                </a:cubicBezTo>
                <a:cubicBezTo>
                  <a:pt x="1373" y="1094"/>
                  <a:pt x="1373" y="1094"/>
                  <a:pt x="1373" y="1094"/>
                </a:cubicBezTo>
                <a:lnTo>
                  <a:pt x="1369" y="1007"/>
                </a:lnTo>
                <a:close/>
                <a:moveTo>
                  <a:pt x="1378" y="1179"/>
                </a:moveTo>
                <a:cubicBezTo>
                  <a:pt x="1116" y="1179"/>
                  <a:pt x="1116" y="1179"/>
                  <a:pt x="1116" y="1179"/>
                </a:cubicBezTo>
                <a:cubicBezTo>
                  <a:pt x="1144" y="1347"/>
                  <a:pt x="1144" y="1347"/>
                  <a:pt x="1144" y="1347"/>
                </a:cubicBezTo>
                <a:cubicBezTo>
                  <a:pt x="1386" y="1341"/>
                  <a:pt x="1386" y="1341"/>
                  <a:pt x="1386" y="1341"/>
                </a:cubicBezTo>
                <a:lnTo>
                  <a:pt x="1378" y="1179"/>
                </a:lnTo>
                <a:close/>
                <a:moveTo>
                  <a:pt x="1785" y="456"/>
                </a:moveTo>
                <a:cubicBezTo>
                  <a:pt x="1426" y="443"/>
                  <a:pt x="1426" y="443"/>
                  <a:pt x="1426" y="443"/>
                </a:cubicBezTo>
                <a:cubicBezTo>
                  <a:pt x="1432" y="565"/>
                  <a:pt x="1432" y="565"/>
                  <a:pt x="1432" y="565"/>
                </a:cubicBezTo>
                <a:cubicBezTo>
                  <a:pt x="1790" y="565"/>
                  <a:pt x="1790" y="565"/>
                  <a:pt x="1790" y="565"/>
                </a:cubicBezTo>
                <a:lnTo>
                  <a:pt x="1785" y="456"/>
                </a:lnTo>
                <a:close/>
                <a:moveTo>
                  <a:pt x="1793" y="649"/>
                </a:moveTo>
                <a:cubicBezTo>
                  <a:pt x="1437" y="649"/>
                  <a:pt x="1437" y="649"/>
                  <a:pt x="1437" y="649"/>
                </a:cubicBezTo>
                <a:cubicBezTo>
                  <a:pt x="1441" y="741"/>
                  <a:pt x="1441" y="741"/>
                  <a:pt x="1441" y="741"/>
                </a:cubicBezTo>
                <a:cubicBezTo>
                  <a:pt x="1798" y="741"/>
                  <a:pt x="1798" y="741"/>
                  <a:pt x="1798" y="741"/>
                </a:cubicBezTo>
                <a:lnTo>
                  <a:pt x="1793" y="649"/>
                </a:lnTo>
                <a:close/>
                <a:moveTo>
                  <a:pt x="1801" y="825"/>
                </a:moveTo>
                <a:cubicBezTo>
                  <a:pt x="1446" y="825"/>
                  <a:pt x="1446" y="825"/>
                  <a:pt x="1446" y="825"/>
                </a:cubicBezTo>
                <a:cubicBezTo>
                  <a:pt x="1451" y="917"/>
                  <a:pt x="1451" y="917"/>
                  <a:pt x="1451" y="917"/>
                </a:cubicBezTo>
                <a:cubicBezTo>
                  <a:pt x="1805" y="917"/>
                  <a:pt x="1805" y="917"/>
                  <a:pt x="1805" y="917"/>
                </a:cubicBezTo>
                <a:lnTo>
                  <a:pt x="1801" y="825"/>
                </a:lnTo>
                <a:close/>
                <a:moveTo>
                  <a:pt x="1810" y="1007"/>
                </a:moveTo>
                <a:cubicBezTo>
                  <a:pt x="1455" y="1007"/>
                  <a:pt x="1455" y="1007"/>
                  <a:pt x="1455" y="1007"/>
                </a:cubicBezTo>
                <a:cubicBezTo>
                  <a:pt x="1460" y="1094"/>
                  <a:pt x="1460" y="1094"/>
                  <a:pt x="1460" y="1094"/>
                </a:cubicBezTo>
                <a:cubicBezTo>
                  <a:pt x="1814" y="1094"/>
                  <a:pt x="1814" y="1094"/>
                  <a:pt x="1814" y="1094"/>
                </a:cubicBezTo>
                <a:lnTo>
                  <a:pt x="1810" y="1007"/>
                </a:lnTo>
                <a:close/>
                <a:moveTo>
                  <a:pt x="1817" y="1179"/>
                </a:moveTo>
                <a:cubicBezTo>
                  <a:pt x="1465" y="1179"/>
                  <a:pt x="1465" y="1179"/>
                  <a:pt x="1465" y="1179"/>
                </a:cubicBezTo>
                <a:cubicBezTo>
                  <a:pt x="1473" y="1339"/>
                  <a:pt x="1473" y="1339"/>
                  <a:pt x="1473" y="1339"/>
                </a:cubicBezTo>
                <a:cubicBezTo>
                  <a:pt x="1824" y="1330"/>
                  <a:pt x="1824" y="1330"/>
                  <a:pt x="1824" y="1330"/>
                </a:cubicBezTo>
                <a:lnTo>
                  <a:pt x="1817" y="1179"/>
                </a:lnTo>
                <a:close/>
                <a:moveTo>
                  <a:pt x="2264" y="473"/>
                </a:moveTo>
                <a:cubicBezTo>
                  <a:pt x="1872" y="459"/>
                  <a:pt x="1872" y="459"/>
                  <a:pt x="1872" y="459"/>
                </a:cubicBezTo>
                <a:cubicBezTo>
                  <a:pt x="1877" y="565"/>
                  <a:pt x="1877" y="565"/>
                  <a:pt x="1877" y="565"/>
                </a:cubicBezTo>
                <a:cubicBezTo>
                  <a:pt x="2264" y="565"/>
                  <a:pt x="2264" y="565"/>
                  <a:pt x="2264" y="565"/>
                </a:cubicBezTo>
                <a:lnTo>
                  <a:pt x="2264" y="473"/>
                </a:lnTo>
                <a:close/>
                <a:moveTo>
                  <a:pt x="2264" y="649"/>
                </a:moveTo>
                <a:cubicBezTo>
                  <a:pt x="1880" y="649"/>
                  <a:pt x="1880" y="649"/>
                  <a:pt x="1880" y="649"/>
                </a:cubicBezTo>
                <a:cubicBezTo>
                  <a:pt x="1884" y="741"/>
                  <a:pt x="1884" y="741"/>
                  <a:pt x="1884" y="741"/>
                </a:cubicBezTo>
                <a:cubicBezTo>
                  <a:pt x="2264" y="741"/>
                  <a:pt x="2264" y="741"/>
                  <a:pt x="2264" y="741"/>
                </a:cubicBezTo>
                <a:lnTo>
                  <a:pt x="2264" y="649"/>
                </a:lnTo>
                <a:close/>
                <a:moveTo>
                  <a:pt x="2264" y="825"/>
                </a:moveTo>
                <a:cubicBezTo>
                  <a:pt x="1888" y="825"/>
                  <a:pt x="1888" y="825"/>
                  <a:pt x="1888" y="825"/>
                </a:cubicBezTo>
                <a:cubicBezTo>
                  <a:pt x="1893" y="917"/>
                  <a:pt x="1893" y="917"/>
                  <a:pt x="1893" y="917"/>
                </a:cubicBezTo>
                <a:cubicBezTo>
                  <a:pt x="2264" y="917"/>
                  <a:pt x="2264" y="917"/>
                  <a:pt x="2264" y="917"/>
                </a:cubicBezTo>
                <a:lnTo>
                  <a:pt x="2264" y="825"/>
                </a:lnTo>
                <a:close/>
                <a:moveTo>
                  <a:pt x="2264" y="1007"/>
                </a:moveTo>
                <a:cubicBezTo>
                  <a:pt x="1897" y="1007"/>
                  <a:pt x="1897" y="1007"/>
                  <a:pt x="1897" y="1007"/>
                </a:cubicBezTo>
                <a:cubicBezTo>
                  <a:pt x="1901" y="1094"/>
                  <a:pt x="1901" y="1094"/>
                  <a:pt x="1901" y="1094"/>
                </a:cubicBezTo>
                <a:cubicBezTo>
                  <a:pt x="2264" y="1094"/>
                  <a:pt x="2264" y="1094"/>
                  <a:pt x="2264" y="1094"/>
                </a:cubicBezTo>
                <a:lnTo>
                  <a:pt x="2264" y="1007"/>
                </a:lnTo>
                <a:close/>
                <a:moveTo>
                  <a:pt x="2264" y="1179"/>
                </a:moveTo>
                <a:cubicBezTo>
                  <a:pt x="1904" y="1179"/>
                  <a:pt x="1904" y="1179"/>
                  <a:pt x="1904" y="1179"/>
                </a:cubicBezTo>
                <a:cubicBezTo>
                  <a:pt x="1911" y="1328"/>
                  <a:pt x="1911" y="1328"/>
                  <a:pt x="1911" y="1328"/>
                </a:cubicBezTo>
                <a:cubicBezTo>
                  <a:pt x="2264" y="1319"/>
                  <a:pt x="2264" y="1319"/>
                  <a:pt x="2264" y="1319"/>
                </a:cubicBezTo>
                <a:lnTo>
                  <a:pt x="2264" y="1179"/>
                </a:lnTo>
                <a:close/>
                <a:moveTo>
                  <a:pt x="2662" y="649"/>
                </a:moveTo>
                <a:cubicBezTo>
                  <a:pt x="2351" y="649"/>
                  <a:pt x="2351" y="649"/>
                  <a:pt x="2351" y="649"/>
                </a:cubicBezTo>
                <a:cubicBezTo>
                  <a:pt x="2351" y="741"/>
                  <a:pt x="2351" y="741"/>
                  <a:pt x="2351" y="741"/>
                </a:cubicBezTo>
                <a:cubicBezTo>
                  <a:pt x="2662" y="741"/>
                  <a:pt x="2662" y="741"/>
                  <a:pt x="2662" y="741"/>
                </a:cubicBezTo>
                <a:lnTo>
                  <a:pt x="2662" y="649"/>
                </a:lnTo>
                <a:close/>
                <a:moveTo>
                  <a:pt x="2662" y="825"/>
                </a:moveTo>
                <a:cubicBezTo>
                  <a:pt x="2351" y="825"/>
                  <a:pt x="2351" y="825"/>
                  <a:pt x="2351" y="825"/>
                </a:cubicBezTo>
                <a:cubicBezTo>
                  <a:pt x="2351" y="917"/>
                  <a:pt x="2351" y="917"/>
                  <a:pt x="2351" y="917"/>
                </a:cubicBezTo>
                <a:cubicBezTo>
                  <a:pt x="2662" y="917"/>
                  <a:pt x="2662" y="917"/>
                  <a:pt x="2662" y="917"/>
                </a:cubicBezTo>
                <a:lnTo>
                  <a:pt x="2662" y="825"/>
                </a:lnTo>
                <a:close/>
                <a:moveTo>
                  <a:pt x="2662" y="1007"/>
                </a:moveTo>
                <a:cubicBezTo>
                  <a:pt x="2351" y="1007"/>
                  <a:pt x="2351" y="1007"/>
                  <a:pt x="2351" y="1007"/>
                </a:cubicBezTo>
                <a:cubicBezTo>
                  <a:pt x="2351" y="1094"/>
                  <a:pt x="2351" y="1094"/>
                  <a:pt x="2351" y="1094"/>
                </a:cubicBezTo>
                <a:cubicBezTo>
                  <a:pt x="2662" y="1094"/>
                  <a:pt x="2662" y="1094"/>
                  <a:pt x="2662" y="1094"/>
                </a:cubicBezTo>
                <a:lnTo>
                  <a:pt x="2662" y="1007"/>
                </a:lnTo>
                <a:close/>
                <a:moveTo>
                  <a:pt x="2662" y="1179"/>
                </a:moveTo>
                <a:cubicBezTo>
                  <a:pt x="2351" y="1179"/>
                  <a:pt x="2351" y="1179"/>
                  <a:pt x="2351" y="1179"/>
                </a:cubicBezTo>
                <a:cubicBezTo>
                  <a:pt x="2351" y="1317"/>
                  <a:pt x="2351" y="1317"/>
                  <a:pt x="2351" y="1317"/>
                </a:cubicBezTo>
                <a:cubicBezTo>
                  <a:pt x="2661" y="1309"/>
                  <a:pt x="2661" y="1309"/>
                  <a:pt x="2661" y="1309"/>
                </a:cubicBezTo>
                <a:cubicBezTo>
                  <a:pt x="2661" y="1305"/>
                  <a:pt x="2661" y="1305"/>
                  <a:pt x="2661" y="1305"/>
                </a:cubicBezTo>
                <a:cubicBezTo>
                  <a:pt x="2662" y="1259"/>
                  <a:pt x="2662" y="1259"/>
                  <a:pt x="2662" y="1259"/>
                </a:cubicBezTo>
                <a:lnTo>
                  <a:pt x="2662" y="1179"/>
                </a:lnTo>
                <a:close/>
                <a:moveTo>
                  <a:pt x="1189" y="1833"/>
                </a:moveTo>
                <a:cubicBezTo>
                  <a:pt x="1347" y="1833"/>
                  <a:pt x="1474" y="1960"/>
                  <a:pt x="1474" y="2118"/>
                </a:cubicBezTo>
                <a:cubicBezTo>
                  <a:pt x="1474" y="2275"/>
                  <a:pt x="1347" y="2403"/>
                  <a:pt x="1189" y="2403"/>
                </a:cubicBezTo>
                <a:cubicBezTo>
                  <a:pt x="1032" y="2403"/>
                  <a:pt x="904" y="2275"/>
                  <a:pt x="904" y="2118"/>
                </a:cubicBezTo>
                <a:cubicBezTo>
                  <a:pt x="904" y="1960"/>
                  <a:pt x="1032" y="1833"/>
                  <a:pt x="1189" y="1833"/>
                </a:cubicBezTo>
                <a:close/>
                <a:moveTo>
                  <a:pt x="1189" y="2248"/>
                </a:moveTo>
                <a:cubicBezTo>
                  <a:pt x="1261" y="2248"/>
                  <a:pt x="1320" y="2190"/>
                  <a:pt x="1320" y="2118"/>
                </a:cubicBezTo>
                <a:cubicBezTo>
                  <a:pt x="1320" y="2046"/>
                  <a:pt x="1261" y="1988"/>
                  <a:pt x="1189" y="1988"/>
                </a:cubicBezTo>
                <a:cubicBezTo>
                  <a:pt x="1117" y="1988"/>
                  <a:pt x="1059" y="2046"/>
                  <a:pt x="1059" y="2118"/>
                </a:cubicBezTo>
                <a:cubicBezTo>
                  <a:pt x="1059" y="2190"/>
                  <a:pt x="1117" y="2248"/>
                  <a:pt x="1189" y="2248"/>
                </a:cubicBezTo>
                <a:close/>
                <a:moveTo>
                  <a:pt x="2373" y="1833"/>
                </a:moveTo>
                <a:cubicBezTo>
                  <a:pt x="2531" y="1833"/>
                  <a:pt x="2658" y="1960"/>
                  <a:pt x="2658" y="2118"/>
                </a:cubicBezTo>
                <a:cubicBezTo>
                  <a:pt x="2658" y="2275"/>
                  <a:pt x="2531" y="2403"/>
                  <a:pt x="2373" y="2403"/>
                </a:cubicBezTo>
                <a:cubicBezTo>
                  <a:pt x="2216" y="2403"/>
                  <a:pt x="2088" y="2275"/>
                  <a:pt x="2088" y="2118"/>
                </a:cubicBezTo>
                <a:cubicBezTo>
                  <a:pt x="2088" y="1960"/>
                  <a:pt x="2216" y="1833"/>
                  <a:pt x="2373" y="1833"/>
                </a:cubicBezTo>
                <a:close/>
                <a:moveTo>
                  <a:pt x="2373" y="2248"/>
                </a:moveTo>
                <a:cubicBezTo>
                  <a:pt x="2445" y="2248"/>
                  <a:pt x="2504" y="2190"/>
                  <a:pt x="2504" y="2118"/>
                </a:cubicBezTo>
                <a:cubicBezTo>
                  <a:pt x="2504" y="2046"/>
                  <a:pt x="2445" y="1988"/>
                  <a:pt x="2373" y="1988"/>
                </a:cubicBezTo>
                <a:cubicBezTo>
                  <a:pt x="2301" y="1988"/>
                  <a:pt x="2243" y="2046"/>
                  <a:pt x="2243" y="2118"/>
                </a:cubicBezTo>
                <a:cubicBezTo>
                  <a:pt x="2243" y="2190"/>
                  <a:pt x="2301" y="2248"/>
                  <a:pt x="2373" y="2248"/>
                </a:cubicBezTo>
                <a:close/>
              </a:path>
            </a:pathLst>
          </a:custGeom>
          <a:solidFill>
            <a:schemeClr val="bg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</a:extLst>
        </xdr:spPr>
        <xdr:txBody>
          <a:bodyPr anchor="ctr" anchorCtr="1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zh-CN" altLang="en-US"/>
          </a:p>
        </xdr:txBody>
      </xdr:sp>
    </xdr:grpSp>
    <xdr:clientData/>
  </xdr:twoCellAnchor>
  <xdr:twoCellAnchor>
    <xdr:from>
      <xdr:col>8</xdr:col>
      <xdr:colOff>295275</xdr:colOff>
      <xdr:row>13</xdr:row>
      <xdr:rowOff>76200</xdr:rowOff>
    </xdr:from>
    <xdr:to>
      <xdr:col>10</xdr:col>
      <xdr:colOff>561975</xdr:colOff>
      <xdr:row>16</xdr:row>
      <xdr:rowOff>47625</xdr:rowOff>
    </xdr:to>
    <xdr:sp>
      <xdr:nvSpPr>
        <xdr:cNvPr id="13" name="TextBox 12">
          <a:hlinkClick xmlns:r="http://schemas.openxmlformats.org/officeDocument/2006/relationships" r:id="rId2"/>
        </xdr:cNvPr>
        <xdr:cNvSpPr txBox="1"/>
      </xdr:nvSpPr>
      <xdr:spPr>
        <a:xfrm>
          <a:off x="5233035" y="2453640"/>
          <a:ext cx="150114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说明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6</xdr:col>
      <xdr:colOff>400050</xdr:colOff>
      <xdr:row>20</xdr:row>
      <xdr:rowOff>47625</xdr:rowOff>
    </xdr:from>
    <xdr:to>
      <xdr:col>8</xdr:col>
      <xdr:colOff>666750</xdr:colOff>
      <xdr:row>23</xdr:row>
      <xdr:rowOff>19050</xdr:rowOff>
    </xdr:to>
    <xdr:sp>
      <xdr:nvSpPr>
        <xdr:cNvPr id="14" name="TextBox 13">
          <a:hlinkClick xmlns:r="http://schemas.openxmlformats.org/officeDocument/2006/relationships" r:id="rId3"/>
        </xdr:cNvPr>
        <xdr:cNvSpPr txBox="1"/>
      </xdr:nvSpPr>
      <xdr:spPr>
        <a:xfrm>
          <a:off x="4103370" y="3705225"/>
          <a:ext cx="145161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出库明细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2</xdr:col>
      <xdr:colOff>638175</xdr:colOff>
      <xdr:row>20</xdr:row>
      <xdr:rowOff>38100</xdr:rowOff>
    </xdr:from>
    <xdr:to>
      <xdr:col>5</xdr:col>
      <xdr:colOff>219075</xdr:colOff>
      <xdr:row>23</xdr:row>
      <xdr:rowOff>9525</xdr:rowOff>
    </xdr:to>
    <xdr:sp>
      <xdr:nvSpPr>
        <xdr:cNvPr id="15" name="TextBox 14">
          <a:hlinkClick xmlns:r="http://schemas.openxmlformats.org/officeDocument/2006/relationships" r:id="rId4"/>
        </xdr:cNvPr>
        <xdr:cNvSpPr txBox="1"/>
      </xdr:nvSpPr>
      <xdr:spPr>
        <a:xfrm>
          <a:off x="1851660" y="3695700"/>
          <a:ext cx="1453515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入库明细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4</xdr:col>
      <xdr:colOff>657225</xdr:colOff>
      <xdr:row>13</xdr:row>
      <xdr:rowOff>66675</xdr:rowOff>
    </xdr:from>
    <xdr:to>
      <xdr:col>7</xdr:col>
      <xdr:colOff>238125</xdr:colOff>
      <xdr:row>16</xdr:row>
      <xdr:rowOff>38100</xdr:rowOff>
    </xdr:to>
    <xdr:sp>
      <xdr:nvSpPr>
        <xdr:cNvPr id="16" name="TextBox 15">
          <a:hlinkClick xmlns:r="http://schemas.openxmlformats.org/officeDocument/2006/relationships" r:id="rId5"/>
        </xdr:cNvPr>
        <xdr:cNvSpPr txBox="1"/>
      </xdr:nvSpPr>
      <xdr:spPr>
        <a:xfrm>
          <a:off x="3086100" y="2444115"/>
          <a:ext cx="1472565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产品库存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1</xdr:col>
      <xdr:colOff>180975</xdr:colOff>
      <xdr:row>13</xdr:row>
      <xdr:rowOff>76200</xdr:rowOff>
    </xdr:from>
    <xdr:to>
      <xdr:col>3</xdr:col>
      <xdr:colOff>447675</xdr:colOff>
      <xdr:row>16</xdr:row>
      <xdr:rowOff>47625</xdr:rowOff>
    </xdr:to>
    <xdr:sp>
      <xdr:nvSpPr>
        <xdr:cNvPr id="17" name="TextBox 16">
          <a:hlinkClick xmlns:r="http://schemas.openxmlformats.org/officeDocument/2006/relationships" r:id="rId6"/>
        </xdr:cNvPr>
        <xdr:cNvSpPr txBox="1"/>
      </xdr:nvSpPr>
      <xdr:spPr>
        <a:xfrm>
          <a:off x="798195" y="2453640"/>
          <a:ext cx="150114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基本设置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9</xdr:col>
      <xdr:colOff>457200</xdr:colOff>
      <xdr:row>20</xdr:row>
      <xdr:rowOff>38100</xdr:rowOff>
    </xdr:from>
    <xdr:to>
      <xdr:col>12</xdr:col>
      <xdr:colOff>38100</xdr:colOff>
      <xdr:row>23</xdr:row>
      <xdr:rowOff>9525</xdr:rowOff>
    </xdr:to>
    <xdr:sp>
      <xdr:nvSpPr>
        <xdr:cNvPr id="12" name="TextBox 11">
          <a:hlinkClick xmlns:r="http://schemas.openxmlformats.org/officeDocument/2006/relationships" r:id="rId7"/>
        </xdr:cNvPr>
        <xdr:cNvSpPr txBox="1"/>
      </xdr:nvSpPr>
      <xdr:spPr>
        <a:xfrm>
          <a:off x="6012180" y="3695700"/>
          <a:ext cx="143256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领料记录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4" refreshedVersion="5" minRefreshableVersion="3" refreshedDate="45724.4222916667" refreshedBy="顾倬铨" recordCount="55">
  <cacheSource type="worksheet">
    <worksheetSource ref="B1:E1048576" sheet="入库明细"/>
  </cacheSource>
  <cacheFields count="4">
    <cacheField name="辅料编码" numFmtId="0">
      <sharedItems containsBlank="1" count="114">
        <s v="FL-01"/>
        <s v="FL-79"/>
        <s v="FL-80"/>
        <s v="FL-12"/>
        <s v="FL-88"/>
        <s v="FL-05"/>
        <s v="FL-87"/>
        <s v="FL-90"/>
        <s v="FL-91"/>
        <s v="FL-92"/>
        <s v="FL-93"/>
        <s v="FL-35"/>
        <s v="FL-11"/>
        <s v="FL-94"/>
        <s v="FL-25"/>
        <s v="FL-53"/>
        <s v="FL-96"/>
        <s v="FL-97"/>
        <s v="FL-98"/>
        <s v="FL-99"/>
        <s v="FL-104"/>
        <s v="FL-105"/>
        <s v="FL-106"/>
        <s v="FL-107"/>
        <s v="FL-108"/>
        <s v="FL-109"/>
        <s v="FL-110"/>
        <s v="FL-111"/>
        <s v="FL-112"/>
        <s v="FL-113"/>
        <s v="FL-114"/>
        <s v="FL-115"/>
        <s v="FL-116"/>
        <s v="FL-117"/>
        <s v="FL-118"/>
        <s v="FL-119"/>
        <s v="FL-120"/>
        <s v="FL-121"/>
        <s v="FL-122"/>
        <s v="FL-123"/>
        <s v="FL-124"/>
        <s v="FL-125"/>
        <s v="FL-126"/>
        <s v="FL-127"/>
        <s v="FL-128"/>
        <s v="FL-129"/>
        <s v="FL-130"/>
        <s v="FL-131"/>
        <s v="FL-47"/>
        <s v="FL-132"/>
        <s v="FL-81"/>
        <m/>
        <s v="FL-86" u="1"/>
        <s v="FL-85" u="1"/>
        <s v="FL-44" u="1"/>
        <s v="FL-84" u="1"/>
        <s v="FL-89" u="1"/>
        <s v="FL-73" u="1"/>
        <s v="FL-95" u="1"/>
        <s v="FL-30" u="1"/>
        <s v="FL-31" u="1"/>
        <s v="FL-32" u="1"/>
        <s v="FL-33" u="1"/>
        <s v="FL-34" u="1"/>
        <s v="FL-36" u="1"/>
        <s v="FL-37" u="1"/>
        <s v="FL-38" u="1"/>
        <s v="FL-28" u="1"/>
        <s v="FL-29" u="1"/>
        <s v="FL-39" u="1"/>
        <s v="FL-40" u="1"/>
        <s v="FL-13" u="1"/>
        <s v="FL-14" u="1"/>
        <s v="FL-41" u="1"/>
        <s v="FL-42" u="1"/>
        <s v="FL-43" u="1"/>
        <s v="FL-45" u="1"/>
        <s v="FL-46" u="1"/>
        <s v="FL-48" u="1"/>
        <s v="FL-49" u="1"/>
        <s v="FL-50" u="1"/>
        <s v="FL-51" u="1"/>
        <s v="FL-52" u="1"/>
        <s v="FL-54" u="1"/>
        <s v="FL-55" u="1"/>
        <s v="FL-56" u="1"/>
        <s v="FL-57" u="1"/>
        <s v="FL-58" u="1"/>
        <s v="FL-59" u="1"/>
        <s v="FL-60" u="1"/>
        <s v="FL-61" u="1"/>
        <s v="FL-62" u="1"/>
        <s v="FL-63" u="1"/>
        <s v="FL-64" u="1"/>
        <s v="FL-65" u="1"/>
        <s v="FL-66" u="1"/>
        <s v="FL-67" u="1"/>
        <s v="FL-68" u="1"/>
        <s v="FL-69" u="1"/>
        <s v="FL-70" u="1"/>
        <s v="FL-71" u="1"/>
        <s v="FL-72" u="1"/>
        <s v="FL-74" u="1"/>
        <s v="FL-75" u="1"/>
        <s v="FL-76" u="1"/>
        <s v="FL-77" u="1"/>
        <s v="FL-78" u="1"/>
        <s v="FL-15" u="1"/>
        <s v="FL-16" u="1"/>
        <s v="FL-19" u="1"/>
        <s v="FL-27" u="1"/>
        <s v="FL-08" u="1"/>
        <s v="FL-07" u="1"/>
        <s v="FL-06" u="1"/>
      </sharedItems>
    </cacheField>
    <cacheField name="辅料名称" numFmtId="0">
      <sharedItems containsBlank="1" count="117">
        <s v="双面胶"/>
        <s v="百丽珠"/>
        <s v="泡沫清洗剂"/>
        <s v="自喷漆"/>
        <s v="头枕塑料袋"/>
        <s v="防风打火机小"/>
        <s v="防风打火机大"/>
        <s v="熨烫机气管"/>
        <s v="黄色油漆"/>
        <s v="簸箕"/>
        <s v="大扫把"/>
        <s v="电瓶液"/>
        <s v="改锥头"/>
        <s v="黄油枪+黄油"/>
        <s v="透明胶带"/>
        <s v="拉伸缠绕膜"/>
        <s v="扫把"/>
        <s v="灯管对接头"/>
        <s v="移动挂钩"/>
        <s v="缝纫机油"/>
        <s v="产线地脚"/>
        <s v="亚德克电磁阀"/>
        <s v="气动铜快插"/>
        <s v="气动电磁阀消音器"/>
        <s v="气动气缸调速阀"/>
        <s v="气动电磁阀堵头"/>
        <s v="三通"/>
        <s v="气管"/>
        <s v="PUL10-04"/>
        <s v="镀锌管帽"/>
        <s v="管子割刀"/>
        <s v="光电开关"/>
        <s v="按钮盒"/>
        <s v="按钮"/>
        <s v="16-04三通"/>
        <s v="自锁接头"/>
        <s v="铜管箍"/>
        <s v="铜补芯"/>
        <s v="电缆"/>
        <s v="连接杆"/>
        <s v="插头"/>
        <s v="正泰控制按钮"/>
        <s v="铜铝塑管内丝"/>
        <s v="铝塑管"/>
        <s v="铝塑管外丝直接"/>
        <s v="手套"/>
        <s v="绳子"/>
        <s v="防火帘"/>
        <m/>
        <s v="T50套头" u="1"/>
        <s v="M8丝锥套头" u="1"/>
        <s v="手电钻" u="1"/>
        <s v="内六角批头5mm" u="1"/>
        <s v="卡环剪钳" u="1"/>
        <s v="套筒10#" u="1"/>
        <s v="套筒17#" u="1"/>
        <s v="电动扳机" u="1"/>
        <s v="丝锥10*1.25（精密）" u="1"/>
        <s v="丝锥10*1.25（机用）" u="1"/>
        <s v="十字花改锥" u="1"/>
        <s v="十字花改锥加粗" u="1"/>
        <s v="除锈剂" u="1"/>
        <s v="内六角扳手" u="1"/>
        <s v="毛刷头" u="1"/>
        <s v="隔离伸缩带" u="1"/>
        <s v="线槽减速带" u="1"/>
        <s v="水泥" u="1"/>
        <s v="沙子" u="1"/>
        <s v="转向轮" u="1"/>
        <s v="定向轮" u="1"/>
        <s v="套筒12#" u="1"/>
        <s v="卡环枪" u="1"/>
        <s v="气动扳机" u="1"/>
        <s v="钻头" u="1"/>
        <s v="气管子母接头" u="1"/>
        <s v="扎带" u="1"/>
        <s v="LED灯管" u="1"/>
        <s v="三项插头" u="1"/>
        <s v="镀锌桥架" u="1"/>
        <s v="拉铆枪" u="1"/>
        <s v="夜光胶带" u="1"/>
        <s v="套筒T45" u="1"/>
        <s v="撬棍1.5米" u="1"/>
        <s v="撬棍1.2米" u="1"/>
        <s v="螺丝" u="1"/>
        <s v="黄油" u="1"/>
        <s v="T45套头" u="1"/>
        <s v="正泰交流接触器" u="1"/>
        <s v="梅花包胶塑钢锁" u="1"/>
        <s v="锁扣" u="1"/>
        <s v="焊合页" u="1"/>
        <s v="可磨片" u="1"/>
        <s v="标准件螺丝" u="1"/>
        <s v="方柄螺丝批6*125一字" u="1"/>
        <s v="方柄螺丝批6*126十字" u="1"/>
        <s v="BS426098" u="1"/>
        <s v="节流阀8-02" u="1"/>
        <s v="梅花六角扳手" u="1"/>
        <s v="方柄螺丝批" u="1"/>
        <s v="套筒13#" u="1"/>
        <s v="真空发生器" u="1"/>
        <s v="打码机" u="1"/>
        <s v="碳带" u="1"/>
        <s v="标签打印纸" u="1"/>
        <s v="套筒14#" u="1"/>
        <s v="套筒16#" u="1"/>
        <s v="拉伸膜" u="1"/>
        <s v="套头12#" u="1"/>
        <s v="套头" u="1"/>
        <s v="防风打火机" u="1"/>
        <s v="剪刀" u="1"/>
        <s v="热风枪" u="1"/>
        <s v="套头16#" u="1"/>
        <s v="丝锥#6" u="1"/>
        <s v="丝锥#8" u="1"/>
        <s v="丝锥#10" u="1"/>
        <s v="" u="1"/>
      </sharedItems>
    </cacheField>
    <cacheField name="规格型号" numFmtId="0">
      <sharedItems containsBlank="1" containsNumber="1" containsInteger="1" containsMixedTypes="1" count="10">
        <s v="红色"/>
        <n v="0"/>
        <s v="黑色"/>
        <s v="#8"/>
        <s v="#16"/>
        <s v="开关"/>
        <s v="绿色"/>
        <s v="10平方"/>
        <s v="5*16A"/>
        <m/>
      </sharedItems>
    </cacheField>
    <cacheField name="入库数量" numFmtId="0">
      <sharedItems containsString="0" containsBlank="1" containsNumber="1" containsInteger="1" minValue="1" maxValue="1000" count="20">
        <n v="100"/>
        <n v="6"/>
        <n v="12"/>
        <n v="144"/>
        <n v="140"/>
        <n v="50"/>
        <n v="2"/>
        <n v="3"/>
        <n v="300"/>
        <n v="1"/>
        <n v="30"/>
        <n v="16"/>
        <n v="52"/>
        <n v="4"/>
        <n v="10"/>
        <n v="20"/>
        <n v="70"/>
        <n v="15"/>
        <n v="1000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4" refreshedVersion="5" minRefreshableVersion="3" refreshedDate="45724.4240046296" refreshedBy="顾倬铨" recordCount="74">
  <cacheSource type="worksheet">
    <worksheetSource ref="B1:D1048576" sheet="出库明细"/>
  </cacheSource>
  <cacheFields count="3">
    <cacheField name="辅料编码" numFmtId="0">
      <sharedItems containsBlank="1" count="96">
        <s v="FL-01"/>
        <s v="FL-12"/>
        <s v="FL-47"/>
        <s v="FL-104"/>
        <s v="FL-105"/>
        <s v="FL-106"/>
        <s v="FL-107"/>
        <s v="FL-108"/>
        <s v="FL-109"/>
        <s v="FL-110"/>
        <s v="FL-111"/>
        <s v="FL-112"/>
        <s v="FL-113"/>
        <s v="FL-114"/>
        <s v="FL-115"/>
        <s v="FL-116"/>
        <s v="FL-117"/>
        <s v="FL-118"/>
        <s v="FL-119"/>
        <s v="FL-120"/>
        <s v="FL-121"/>
        <s v="FL-122"/>
        <s v="FL-123"/>
        <s v="FL-124"/>
        <s v="FL-125"/>
        <s v="FL-126"/>
        <s v="FL-127"/>
        <s v="FL-128"/>
        <s v="FL-129"/>
        <s v="FL-130"/>
        <s v="FL-131"/>
        <s v="FL-132"/>
        <s v="FL-11"/>
        <s v="FL-100"/>
        <s v="FL-25"/>
        <s v="FL-23"/>
        <s v="FL-20"/>
        <m/>
        <s v="FL-30" u="1"/>
        <s v="FL-31" u="1"/>
        <s v="FL-32" u="1"/>
        <s v="FL-33" u="1"/>
        <s v="FL-34" u="1"/>
        <s v="FL-35" u="1"/>
        <s v="FL-36" u="1"/>
        <s v="FL-37" u="1"/>
        <s v="FL-38" u="1"/>
        <s v="FL-28" u="1"/>
        <s v="FL-29" u="1"/>
        <s v="FL-39" u="1"/>
        <s v="FL-40" u="1"/>
        <s v="FL-13" u="1"/>
        <s v="FL-14" u="1"/>
        <s v="FL-41" u="1"/>
        <s v="FL-42" u="1"/>
        <s v="FL-43" u="1"/>
        <s v="FL-44" u="1"/>
        <s v="FL-45" u="1"/>
        <s v="FL-46" u="1"/>
        <s v="FL-48" u="1"/>
        <s v="FL-49" u="1"/>
        <s v="FL-50" u="1"/>
        <s v="FL-51" u="1"/>
        <s v="FL-52" u="1"/>
        <s v="FL-53" u="1"/>
        <s v="FL-54" u="1"/>
        <s v="FL-55" u="1"/>
        <s v="FL-56" u="1"/>
        <s v="FL-57" u="1"/>
        <s v="FL-58" u="1"/>
        <s v="FL-59" u="1"/>
        <s v="FL-60" u="1"/>
        <s v="FL-61" u="1"/>
        <s v="FL-62" u="1"/>
        <s v="FL-63" u="1"/>
        <s v="FL-64" u="1"/>
        <s v="FL-65" u="1"/>
        <s v="FL-66" u="1"/>
        <s v="FL-67" u="1"/>
        <s v="FL-68" u="1"/>
        <s v="FL-69" u="1"/>
        <s v="FL-70" u="1"/>
        <s v="FL-71" u="1"/>
        <s v="FL-72" u="1"/>
        <s v="FL-73" u="1"/>
        <s v="FL-74" u="1"/>
        <s v="FL-75" u="1"/>
        <s v="FL-76" u="1"/>
        <s v="FL-77" u="1"/>
        <s v="FL-78" u="1"/>
        <s v="FL-79" u="1"/>
        <s v="FL-15" u="1"/>
        <s v="FL-16" u="1"/>
        <s v="FL-80" u="1"/>
        <s v="FL-81" u="1"/>
        <s v="FL-05" u="1"/>
      </sharedItems>
    </cacheField>
    <cacheField name="辅料名称" numFmtId="0">
      <sharedItems containsBlank="1" count="98">
        <s v="双面胶"/>
        <s v="自喷漆"/>
        <s v="手套"/>
        <s v="产线地脚"/>
        <s v="亚德克电磁阀"/>
        <s v="气动铜快插"/>
        <s v="气动电磁阀消音器"/>
        <s v="气动气缸调速阀"/>
        <s v="气动电磁阀堵头"/>
        <s v="三通"/>
        <s v="气管"/>
        <s v="PUL10-04"/>
        <s v="镀锌管帽"/>
        <s v="管子割刀"/>
        <s v="光电开关"/>
        <s v="按钮盒"/>
        <s v="按钮"/>
        <s v="16-04三通"/>
        <s v="自锁接头"/>
        <s v="铜管箍"/>
        <s v="铜补芯"/>
        <s v="电缆"/>
        <s v="连接杆"/>
        <s v="插头"/>
        <s v="正泰控制按钮"/>
        <s v="铜铝塑管内丝"/>
        <s v="铝塑管"/>
        <s v="铝塑管外丝直接"/>
        <s v="绳子"/>
        <s v="改锥头"/>
        <s v="油漆笔"/>
        <s v="透明胶带"/>
        <s v="小剪刀"/>
        <s v="7/16丝攻"/>
        <m/>
        <s v="" u="1"/>
        <s v="电动扳机" u="1"/>
        <s v="丝锥10*1.25（精密）" u="1"/>
        <s v="丝锥10*1.25（机用）" u="1"/>
        <s v="十字花改锥" u="1"/>
        <s v="十字花改锥加粗" u="1"/>
        <s v="电瓶液" u="1"/>
        <s v="除锈剂" u="1"/>
        <s v="内六角扳手" u="1"/>
        <s v="毛刷头" u="1"/>
        <s v="隔离伸缩带" u="1"/>
        <s v="线槽减速带" u="1"/>
        <s v="水泥" u="1"/>
        <s v="沙子" u="1"/>
        <s v="转向轮" u="1"/>
        <s v="定向轮" u="1"/>
        <s v="套筒12#" u="1"/>
        <s v="卡环枪" u="1"/>
        <s v="气动扳机" u="1"/>
        <s v="手电钻" u="1"/>
        <s v="钻头" u="1"/>
        <s v="气管子母接头" u="1"/>
        <s v="扎带" u="1"/>
        <s v="LED灯管" u="1"/>
        <s v="三项插头" u="1"/>
        <s v="镀锌桥架" u="1"/>
        <s v="拉铆枪" u="1"/>
        <s v="拉伸缠绕膜" u="1"/>
        <s v="夜光胶带" u="1"/>
        <s v="套筒T45" u="1"/>
        <s v="撬棍1.5米" u="1"/>
        <s v="撬棍1.2米" u="1"/>
        <s v="螺丝" u="1"/>
        <s v="黄油" u="1"/>
        <s v="T45套头" u="1"/>
        <s v="正泰交流接触器" u="1"/>
        <s v="梅花包胶塑钢锁" u="1"/>
        <s v="锁扣" u="1"/>
        <s v="焊合页" u="1"/>
        <s v="可磨片" u="1"/>
        <s v="标准件螺丝" u="1"/>
        <s v="方柄螺丝批6*125一字" u="1"/>
        <s v="方柄螺丝批6*126十字" u="1"/>
        <s v="BS426098" u="1"/>
        <s v="节流阀8-02" u="1"/>
        <s v="梅花六角扳手" u="1"/>
        <s v="方柄螺丝批" u="1"/>
        <s v="套筒10#" u="1"/>
        <s v="套筒13#" u="1"/>
        <s v="真空发生器" u="1"/>
        <s v="打码机" u="1"/>
        <s v="碳带" u="1"/>
        <s v="标签打印纸" u="1"/>
        <s v="百丽珠" u="1"/>
        <s v="套筒14#" u="1"/>
        <s v="套筒16#" u="1"/>
        <s v="泡沫清洗剂" u="1"/>
        <s v="防火帘" u="1"/>
        <s v="拉伸膜" u="1"/>
        <s v="套头12#" u="1"/>
        <s v="套头" u="1"/>
        <s v="防风打火机" u="1"/>
        <s v="套头16#" u="1"/>
      </sharedItems>
    </cacheField>
    <cacheField name="出库数量" numFmtId="0">
      <sharedItems containsString="0" containsBlank="1" containsNumber="1" containsInteger="1" minValue="1" maxValue="144" count="23">
        <n v="1"/>
        <n v="3"/>
        <n v="2"/>
        <n v="12"/>
        <n v="72"/>
        <n v="40"/>
        <n v="32"/>
        <n v="52"/>
        <n v="4"/>
        <n v="10"/>
        <n v="20"/>
        <n v="30"/>
        <n v="50"/>
        <n v="70"/>
        <n v="15"/>
        <n v="100"/>
        <n v="60"/>
        <n v="8"/>
        <n v="84"/>
        <n v="16"/>
        <n v="56"/>
        <n v="144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">
  <r>
    <x v="0"/>
    <x v="0"/>
    <x v="0"/>
    <x v="0"/>
  </r>
  <r>
    <x v="1"/>
    <x v="1"/>
    <x v="1"/>
    <x v="1"/>
  </r>
  <r>
    <x v="2"/>
    <x v="2"/>
    <x v="1"/>
    <x v="2"/>
  </r>
  <r>
    <x v="3"/>
    <x v="3"/>
    <x v="2"/>
    <x v="3"/>
  </r>
  <r>
    <x v="4"/>
    <x v="4"/>
    <x v="1"/>
    <x v="4"/>
  </r>
  <r>
    <x v="5"/>
    <x v="5"/>
    <x v="1"/>
    <x v="5"/>
  </r>
  <r>
    <x v="6"/>
    <x v="6"/>
    <x v="1"/>
    <x v="1"/>
  </r>
  <r>
    <x v="7"/>
    <x v="7"/>
    <x v="1"/>
    <x v="6"/>
  </r>
  <r>
    <x v="8"/>
    <x v="8"/>
    <x v="1"/>
    <x v="6"/>
  </r>
  <r>
    <x v="9"/>
    <x v="9"/>
    <x v="1"/>
    <x v="7"/>
  </r>
  <r>
    <x v="10"/>
    <x v="10"/>
    <x v="1"/>
    <x v="7"/>
  </r>
  <r>
    <x v="11"/>
    <x v="11"/>
    <x v="1"/>
    <x v="6"/>
  </r>
  <r>
    <x v="7"/>
    <x v="7"/>
    <x v="1"/>
    <x v="6"/>
  </r>
  <r>
    <x v="12"/>
    <x v="12"/>
    <x v="1"/>
    <x v="8"/>
  </r>
  <r>
    <x v="13"/>
    <x v="13"/>
    <x v="1"/>
    <x v="9"/>
  </r>
  <r>
    <x v="14"/>
    <x v="14"/>
    <x v="1"/>
    <x v="10"/>
  </r>
  <r>
    <x v="15"/>
    <x v="15"/>
    <x v="1"/>
    <x v="11"/>
  </r>
  <r>
    <x v="16"/>
    <x v="16"/>
    <x v="1"/>
    <x v="7"/>
  </r>
  <r>
    <x v="17"/>
    <x v="17"/>
    <x v="1"/>
    <x v="0"/>
  </r>
  <r>
    <x v="18"/>
    <x v="18"/>
    <x v="1"/>
    <x v="0"/>
  </r>
  <r>
    <x v="19"/>
    <x v="19"/>
    <x v="1"/>
    <x v="9"/>
  </r>
  <r>
    <x v="20"/>
    <x v="20"/>
    <x v="1"/>
    <x v="12"/>
  </r>
  <r>
    <x v="21"/>
    <x v="21"/>
    <x v="1"/>
    <x v="13"/>
  </r>
  <r>
    <x v="22"/>
    <x v="22"/>
    <x v="1"/>
    <x v="14"/>
  </r>
  <r>
    <x v="23"/>
    <x v="23"/>
    <x v="1"/>
    <x v="14"/>
  </r>
  <r>
    <x v="24"/>
    <x v="24"/>
    <x v="1"/>
    <x v="14"/>
  </r>
  <r>
    <x v="25"/>
    <x v="25"/>
    <x v="1"/>
    <x v="14"/>
  </r>
  <r>
    <x v="26"/>
    <x v="26"/>
    <x v="1"/>
    <x v="6"/>
  </r>
  <r>
    <x v="27"/>
    <x v="27"/>
    <x v="3"/>
    <x v="13"/>
  </r>
  <r>
    <x v="28"/>
    <x v="28"/>
    <x v="3"/>
    <x v="7"/>
  </r>
  <r>
    <x v="29"/>
    <x v="29"/>
    <x v="1"/>
    <x v="7"/>
  </r>
  <r>
    <x v="30"/>
    <x v="26"/>
    <x v="1"/>
    <x v="6"/>
  </r>
  <r>
    <x v="31"/>
    <x v="30"/>
    <x v="4"/>
    <x v="9"/>
  </r>
  <r>
    <x v="32"/>
    <x v="31"/>
    <x v="1"/>
    <x v="15"/>
  </r>
  <r>
    <x v="33"/>
    <x v="32"/>
    <x v="1"/>
    <x v="10"/>
  </r>
  <r>
    <x v="34"/>
    <x v="33"/>
    <x v="1"/>
    <x v="10"/>
  </r>
  <r>
    <x v="35"/>
    <x v="33"/>
    <x v="5"/>
    <x v="10"/>
  </r>
  <r>
    <x v="36"/>
    <x v="34"/>
    <x v="6"/>
    <x v="5"/>
  </r>
  <r>
    <x v="37"/>
    <x v="35"/>
    <x v="1"/>
    <x v="5"/>
  </r>
  <r>
    <x v="38"/>
    <x v="36"/>
    <x v="1"/>
    <x v="5"/>
  </r>
  <r>
    <x v="39"/>
    <x v="37"/>
    <x v="1"/>
    <x v="5"/>
  </r>
  <r>
    <x v="40"/>
    <x v="38"/>
    <x v="1"/>
    <x v="10"/>
  </r>
  <r>
    <x v="41"/>
    <x v="39"/>
    <x v="7"/>
    <x v="9"/>
  </r>
  <r>
    <x v="42"/>
    <x v="27"/>
    <x v="1"/>
    <x v="16"/>
  </r>
  <r>
    <x v="43"/>
    <x v="40"/>
    <x v="1"/>
    <x v="9"/>
  </r>
  <r>
    <x v="44"/>
    <x v="41"/>
    <x v="8"/>
    <x v="9"/>
  </r>
  <r>
    <x v="45"/>
    <x v="42"/>
    <x v="1"/>
    <x v="9"/>
  </r>
  <r>
    <x v="46"/>
    <x v="43"/>
    <x v="1"/>
    <x v="17"/>
  </r>
  <r>
    <x v="47"/>
    <x v="44"/>
    <x v="1"/>
    <x v="6"/>
  </r>
  <r>
    <x v="14"/>
    <x v="14"/>
    <x v="1"/>
    <x v="10"/>
  </r>
  <r>
    <x v="48"/>
    <x v="45"/>
    <x v="1"/>
    <x v="18"/>
  </r>
  <r>
    <x v="11"/>
    <x v="11"/>
    <x v="1"/>
    <x v="6"/>
  </r>
  <r>
    <x v="49"/>
    <x v="46"/>
    <x v="1"/>
    <x v="6"/>
  </r>
  <r>
    <x v="50"/>
    <x v="47"/>
    <x v="1"/>
    <x v="13"/>
  </r>
  <r>
    <x v="51"/>
    <x v="48"/>
    <x v="9"/>
    <x v="1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4">
  <r>
    <x v="0"/>
    <x v="0"/>
    <x v="0"/>
  </r>
  <r>
    <x v="0"/>
    <x v="0"/>
    <x v="1"/>
  </r>
  <r>
    <x v="0"/>
    <x v="0"/>
    <x v="2"/>
  </r>
  <r>
    <x v="0"/>
    <x v="0"/>
    <x v="1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0"/>
    <x v="0"/>
    <x v="2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1"/>
    <x v="1"/>
    <x v="3"/>
  </r>
  <r>
    <x v="2"/>
    <x v="2"/>
    <x v="4"/>
  </r>
  <r>
    <x v="2"/>
    <x v="2"/>
    <x v="4"/>
  </r>
  <r>
    <x v="2"/>
    <x v="2"/>
    <x v="4"/>
  </r>
  <r>
    <x v="2"/>
    <x v="2"/>
    <x v="5"/>
  </r>
  <r>
    <x v="2"/>
    <x v="2"/>
    <x v="6"/>
  </r>
  <r>
    <x v="2"/>
    <x v="2"/>
    <x v="6"/>
  </r>
  <r>
    <x v="2"/>
    <x v="2"/>
    <x v="6"/>
  </r>
  <r>
    <x v="2"/>
    <x v="2"/>
    <x v="3"/>
  </r>
  <r>
    <x v="2"/>
    <x v="2"/>
    <x v="3"/>
  </r>
  <r>
    <x v="2"/>
    <x v="2"/>
    <x v="3"/>
  </r>
  <r>
    <x v="2"/>
    <x v="2"/>
    <x v="3"/>
  </r>
  <r>
    <x v="3"/>
    <x v="3"/>
    <x v="7"/>
  </r>
  <r>
    <x v="4"/>
    <x v="4"/>
    <x v="8"/>
  </r>
  <r>
    <x v="5"/>
    <x v="5"/>
    <x v="9"/>
  </r>
  <r>
    <x v="6"/>
    <x v="6"/>
    <x v="9"/>
  </r>
  <r>
    <x v="7"/>
    <x v="7"/>
    <x v="9"/>
  </r>
  <r>
    <x v="8"/>
    <x v="8"/>
    <x v="9"/>
  </r>
  <r>
    <x v="9"/>
    <x v="9"/>
    <x v="2"/>
  </r>
  <r>
    <x v="10"/>
    <x v="10"/>
    <x v="8"/>
  </r>
  <r>
    <x v="11"/>
    <x v="11"/>
    <x v="1"/>
  </r>
  <r>
    <x v="12"/>
    <x v="12"/>
    <x v="1"/>
  </r>
  <r>
    <x v="13"/>
    <x v="9"/>
    <x v="2"/>
  </r>
  <r>
    <x v="14"/>
    <x v="13"/>
    <x v="0"/>
  </r>
  <r>
    <x v="15"/>
    <x v="14"/>
    <x v="10"/>
  </r>
  <r>
    <x v="16"/>
    <x v="15"/>
    <x v="11"/>
  </r>
  <r>
    <x v="17"/>
    <x v="16"/>
    <x v="11"/>
  </r>
  <r>
    <x v="18"/>
    <x v="16"/>
    <x v="11"/>
  </r>
  <r>
    <x v="19"/>
    <x v="17"/>
    <x v="12"/>
  </r>
  <r>
    <x v="20"/>
    <x v="18"/>
    <x v="12"/>
  </r>
  <r>
    <x v="21"/>
    <x v="19"/>
    <x v="12"/>
  </r>
  <r>
    <x v="22"/>
    <x v="20"/>
    <x v="12"/>
  </r>
  <r>
    <x v="23"/>
    <x v="21"/>
    <x v="11"/>
  </r>
  <r>
    <x v="24"/>
    <x v="22"/>
    <x v="0"/>
  </r>
  <r>
    <x v="25"/>
    <x v="10"/>
    <x v="13"/>
  </r>
  <r>
    <x v="26"/>
    <x v="23"/>
    <x v="0"/>
  </r>
  <r>
    <x v="27"/>
    <x v="24"/>
    <x v="0"/>
  </r>
  <r>
    <x v="28"/>
    <x v="25"/>
    <x v="0"/>
  </r>
  <r>
    <x v="29"/>
    <x v="26"/>
    <x v="14"/>
  </r>
  <r>
    <x v="30"/>
    <x v="27"/>
    <x v="2"/>
  </r>
  <r>
    <x v="31"/>
    <x v="28"/>
    <x v="2"/>
  </r>
  <r>
    <x v="32"/>
    <x v="29"/>
    <x v="15"/>
  </r>
  <r>
    <x v="32"/>
    <x v="29"/>
    <x v="15"/>
  </r>
  <r>
    <x v="32"/>
    <x v="29"/>
    <x v="15"/>
  </r>
  <r>
    <x v="32"/>
    <x v="29"/>
    <x v="16"/>
  </r>
  <r>
    <x v="32"/>
    <x v="29"/>
    <x v="16"/>
  </r>
  <r>
    <x v="32"/>
    <x v="29"/>
    <x v="16"/>
  </r>
  <r>
    <x v="33"/>
    <x v="30"/>
    <x v="1"/>
  </r>
  <r>
    <x v="34"/>
    <x v="31"/>
    <x v="17"/>
  </r>
  <r>
    <x v="34"/>
    <x v="31"/>
    <x v="10"/>
  </r>
  <r>
    <x v="35"/>
    <x v="32"/>
    <x v="0"/>
  </r>
  <r>
    <x v="36"/>
    <x v="33"/>
    <x v="8"/>
  </r>
  <r>
    <x v="2"/>
    <x v="2"/>
    <x v="18"/>
  </r>
  <r>
    <x v="2"/>
    <x v="2"/>
    <x v="19"/>
  </r>
  <r>
    <x v="2"/>
    <x v="2"/>
    <x v="20"/>
  </r>
  <r>
    <x v="2"/>
    <x v="2"/>
    <x v="21"/>
  </r>
  <r>
    <x v="37"/>
    <x v="34"/>
    <x v="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4" useAutoFormatting="1" compact="0" indent="0" compactData="0" showDrill="1" multipleFieldFilters="0">
  <location ref="A3:C56" firstHeaderRow="1" firstDataRow="1" firstDataCol="2"/>
  <pivotFields count="4">
    <pivotField axis="axisRow" compact="0" defaultSubtotal="0" outline="0" showAll="0">
      <items count="114">
        <item x="51"/>
        <item x="0"/>
        <item x="5"/>
        <item m="1" x="109"/>
        <item m="1" x="110"/>
        <item m="1" x="108"/>
        <item m="1" x="111"/>
        <item m="1" x="112"/>
        <item m="1" x="113"/>
        <item m="1" x="59"/>
        <item m="1" x="60"/>
        <item m="1" x="61"/>
        <item m="1" x="62"/>
        <item m="1" x="63"/>
        <item x="11"/>
        <item m="1" x="64"/>
        <item m="1" x="65"/>
        <item m="1" x="66"/>
        <item x="12"/>
        <item x="3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54"/>
        <item m="1" x="76"/>
        <item m="1" x="77"/>
        <item x="48"/>
        <item m="1" x="78"/>
        <item m="1" x="79"/>
        <item m="1" x="80"/>
        <item m="1" x="81"/>
        <item m="1" x="82"/>
        <item x="15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57"/>
        <item m="1" x="102"/>
        <item m="1" x="103"/>
        <item m="1" x="104"/>
        <item m="1" x="105"/>
        <item m="1" x="106"/>
        <item x="1"/>
        <item x="14"/>
        <item m="1" x="107"/>
        <item x="2"/>
        <item x="50"/>
        <item m="1" x="52"/>
        <item m="1" x="53"/>
        <item m="1" x="55"/>
        <item x="4"/>
        <item x="6"/>
        <item m="1" x="56"/>
        <item x="7"/>
        <item x="8"/>
        <item x="9"/>
        <item x="10"/>
        <item x="13"/>
        <item m="1" x="58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9"/>
      </items>
    </pivotField>
    <pivotField axis="axisRow" compact="0" defaultSubtotal="0" outline="0" showAll="0">
      <items count="117">
        <item m="1" x="116"/>
        <item x="48"/>
        <item x="0"/>
        <item m="1" x="109"/>
        <item m="1" x="110"/>
        <item m="1" x="111"/>
        <item m="1" x="112"/>
        <item m="1" x="113"/>
        <item m="1" x="114"/>
        <item m="1" x="115"/>
        <item m="1" x="56"/>
        <item m="1" x="57"/>
        <item m="1" x="58"/>
        <item m="1" x="59"/>
        <item m="1" x="60"/>
        <item x="11"/>
        <item m="1" x="61"/>
        <item m="1" x="62"/>
        <item m="1" x="63"/>
        <item x="12"/>
        <item x="3"/>
        <item m="1" x="64"/>
        <item m="1" x="65"/>
        <item m="1" x="66"/>
        <item m="1" x="67"/>
        <item m="1" x="68"/>
        <item m="1" x="69"/>
        <item m="1" x="107"/>
        <item m="1" x="71"/>
        <item m="1" x="72"/>
        <item m="1" x="51"/>
        <item m="1" x="73"/>
        <item m="1" x="74"/>
        <item x="45"/>
        <item m="1" x="75"/>
        <item m="1" x="76"/>
        <item m="1" x="77"/>
        <item m="1" x="78"/>
        <item m="1" x="79"/>
        <item m="1" x="106"/>
        <item m="1" x="80"/>
        <item m="1" x="108"/>
        <item m="1" x="7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54"/>
        <item m="1" x="99"/>
        <item m="1" x="100"/>
        <item m="1" x="101"/>
        <item m="1" x="102"/>
        <item m="1" x="103"/>
        <item x="1"/>
        <item x="14"/>
        <item m="1" x="104"/>
        <item m="1" x="105"/>
        <item x="2"/>
        <item x="47"/>
        <item x="15"/>
        <item m="1" x="49"/>
        <item m="1" x="50"/>
        <item m="1" x="52"/>
        <item x="4"/>
        <item x="5"/>
        <item x="6"/>
        <item m="1" x="53"/>
        <item x="7"/>
        <item x="8"/>
        <item x="9"/>
        <item x="10"/>
        <item x="13"/>
        <item m="1" x="5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6"/>
      </items>
    </pivotField>
    <pivotField compact="0" defaultSubtotal="0" outline="0" showAll="0">
      <items count="10">
        <item x="1"/>
        <item x="4"/>
        <item x="3"/>
        <item x="7"/>
        <item x="8"/>
        <item x="2"/>
        <item x="0"/>
        <item x="5"/>
        <item x="6"/>
        <item x="9"/>
      </items>
    </pivotField>
    <pivotField dataField="1" compact="0" defaultSubtotal="0" outline="0" showAll="0">
      <items count="20">
        <item x="9"/>
        <item x="6"/>
        <item x="7"/>
        <item x="14"/>
        <item x="15"/>
        <item x="19"/>
        <item x="1"/>
        <item x="10"/>
        <item x="2"/>
        <item x="0"/>
        <item x="3"/>
        <item x="4"/>
        <item x="5"/>
        <item x="8"/>
        <item x="11"/>
        <item x="12"/>
        <item x="13"/>
        <item x="16"/>
        <item x="17"/>
        <item x="18"/>
      </items>
    </pivotField>
  </pivotFields>
  <rowFields count="2">
    <field x="0"/>
    <field x="1"/>
  </rowFields>
  <rowItems count="53">
    <i>
      <x/>
      <x v="1"/>
    </i>
    <i>
      <x v="1"/>
      <x v="2"/>
    </i>
    <i>
      <x v="2"/>
      <x v="78"/>
    </i>
    <i>
      <x v="14"/>
      <x v="15"/>
    </i>
    <i>
      <x v="18"/>
      <x v="19"/>
    </i>
    <i>
      <x v="19"/>
      <x v="20"/>
    </i>
    <i>
      <x v="32"/>
      <x v="33"/>
    </i>
    <i>
      <x v="38"/>
      <x v="73"/>
    </i>
    <i>
      <x v="64"/>
      <x v="67"/>
    </i>
    <i>
      <x v="65"/>
      <x v="68"/>
    </i>
    <i>
      <x v="67"/>
      <x v="71"/>
    </i>
    <i>
      <x v="68"/>
      <x v="72"/>
    </i>
    <i>
      <x v="72"/>
      <x v="77"/>
    </i>
    <i>
      <x v="73"/>
      <x v="79"/>
    </i>
    <i>
      <x v="75"/>
      <x v="81"/>
    </i>
    <i>
      <x v="76"/>
      <x v="82"/>
    </i>
    <i>
      <x v="77"/>
      <x v="83"/>
    </i>
    <i>
      <x v="78"/>
      <x v="84"/>
    </i>
    <i>
      <x v="79"/>
      <x v="85"/>
    </i>
    <i>
      <x v="81"/>
      <x v="87"/>
    </i>
    <i>
      <x v="82"/>
      <x v="88"/>
    </i>
    <i>
      <x v="83"/>
      <x v="89"/>
    </i>
    <i>
      <x v="84"/>
      <x v="90"/>
    </i>
    <i>
      <x v="85"/>
      <x v="91"/>
    </i>
    <i>
      <x v="86"/>
      <x v="92"/>
    </i>
    <i>
      <x v="87"/>
      <x v="93"/>
    </i>
    <i>
      <x v="88"/>
      <x v="94"/>
    </i>
    <i>
      <x v="89"/>
      <x v="95"/>
    </i>
    <i>
      <x v="90"/>
      <x v="96"/>
    </i>
    <i>
      <x v="91"/>
      <x v="97"/>
    </i>
    <i>
      <x v="92"/>
      <x v="98"/>
    </i>
    <i>
      <x v="93"/>
      <x v="99"/>
    </i>
    <i>
      <x v="94"/>
      <x v="100"/>
    </i>
    <i>
      <x v="95"/>
      <x v="97"/>
    </i>
    <i>
      <x v="96"/>
      <x v="101"/>
    </i>
    <i>
      <x v="97"/>
      <x v="102"/>
    </i>
    <i>
      <x v="98"/>
      <x v="103"/>
    </i>
    <i>
      <x v="99"/>
      <x v="104"/>
    </i>
    <i>
      <x v="100"/>
      <x v="104"/>
    </i>
    <i>
      <x v="101"/>
      <x v="105"/>
    </i>
    <i>
      <x v="102"/>
      <x v="106"/>
    </i>
    <i>
      <x v="103"/>
      <x v="107"/>
    </i>
    <i>
      <x v="104"/>
      <x v="108"/>
    </i>
    <i>
      <x v="105"/>
      <x v="109"/>
    </i>
    <i>
      <x v="106"/>
      <x v="110"/>
    </i>
    <i>
      <x v="107"/>
      <x v="98"/>
    </i>
    <i>
      <x v="108"/>
      <x v="111"/>
    </i>
    <i>
      <x v="109"/>
      <x v="112"/>
    </i>
    <i>
      <x v="110"/>
      <x v="113"/>
    </i>
    <i>
      <x v="111"/>
      <x v="114"/>
    </i>
    <i>
      <x v="112"/>
      <x v="115"/>
    </i>
    <i>
      <x v="113"/>
      <x v="116"/>
    </i>
    <i t="grand">
      <x/>
    </i>
  </rowItems>
  <colItems count="1">
    <i/>
  </colItems>
  <dataFields count="1">
    <dataField name="求和项:入库数量" fld="3" baseField="1" baseItem="6"/>
  </dataField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1" autoFormatId="1" applyNumberFormats="0" applyBorderFormats="0" applyFontFormats="0" applyPatternFormats="0" applyAlignmentFormats="0" applyWidthHeightFormats="1" dataCaption="值" updatedVersion="5" minRefreshableVersion="3" createdVersion="4" useAutoFormatting="1" compact="0" indent="0" compactData="0" showDrill="1" multipleFieldFilters="0">
  <location ref="A1:C40" firstHeaderRow="1" firstDataRow="1" firstDataCol="2"/>
  <pivotFields count="3">
    <pivotField axis="axisRow" compact="0" defaultSubtotal="0" outline="0" showAll="0">
      <items count="96">
        <item x="37"/>
        <item m="1" x="95"/>
        <item m="1" x="92"/>
        <item x="0"/>
        <item x="32"/>
        <item m="1" x="38"/>
        <item m="1" x="39"/>
        <item m="1" x="40"/>
        <item m="1" x="41"/>
        <item m="1" x="42"/>
        <item m="1" x="43"/>
        <item m="1" x="44"/>
        <item m="1" x="45"/>
        <item m="1" x="46"/>
        <item x="1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x="2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x="34"/>
        <item m="1" x="91"/>
        <item m="1" x="93"/>
        <item m="1" x="94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3"/>
        <item x="35"/>
        <item x="36"/>
      </items>
    </pivotField>
    <pivotField axis="axisRow" compact="0" defaultSubtotal="0" outline="0" showAll="0">
      <items count="98">
        <item m="1" x="35"/>
        <item x="34"/>
        <item m="1" x="96"/>
        <item m="1" x="97"/>
        <item x="0"/>
        <item x="29"/>
        <item m="1" x="36"/>
        <item m="1" x="37"/>
        <item m="1" x="38"/>
        <item m="1" x="39"/>
        <item m="1" x="40"/>
        <item m="1" x="41"/>
        <item m="1" x="42"/>
        <item m="1" x="43"/>
        <item m="1" x="44"/>
        <item x="1"/>
        <item m="1" x="45"/>
        <item m="1" x="46"/>
        <item m="1" x="47"/>
        <item m="1" x="48"/>
        <item m="1" x="49"/>
        <item m="1" x="50"/>
        <item m="1" x="94"/>
        <item m="1" x="52"/>
        <item m="1" x="53"/>
        <item m="1" x="54"/>
        <item m="1" x="55"/>
        <item m="1" x="56"/>
        <item x="2"/>
        <item m="1" x="57"/>
        <item m="1" x="58"/>
        <item m="1" x="59"/>
        <item m="1" x="60"/>
        <item m="1" x="61"/>
        <item m="1" x="93"/>
        <item m="1" x="63"/>
        <item m="1" x="95"/>
        <item m="1" x="51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x="31"/>
        <item m="1" x="89"/>
        <item m="1" x="90"/>
        <item m="1" x="91"/>
        <item m="1" x="92"/>
        <item m="1" x="6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2"/>
        <item x="33"/>
      </items>
    </pivotField>
    <pivotField dataField="1" compact="0" defaultSubtotal="0" outline="0" showAll="0">
      <items count="23">
        <item x="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</pivotFields>
  <rowFields count="2">
    <field x="0"/>
    <field x="1"/>
  </rowFields>
  <rowItems count="39">
    <i>
      <x/>
      <x v="1"/>
    </i>
    <i>
      <x v="3"/>
      <x v="4"/>
    </i>
    <i>
      <x v="4"/>
      <x v="5"/>
    </i>
    <i>
      <x v="14"/>
      <x v="15"/>
    </i>
    <i>
      <x v="27"/>
      <x v="28"/>
    </i>
    <i>
      <x v="60"/>
      <x v="63"/>
    </i>
    <i>
      <x v="64"/>
      <x v="69"/>
    </i>
    <i>
      <x v="65"/>
      <x v="70"/>
    </i>
    <i>
      <x v="66"/>
      <x v="71"/>
    </i>
    <i>
      <x v="67"/>
      <x v="72"/>
    </i>
    <i>
      <x v="68"/>
      <x v="73"/>
    </i>
    <i>
      <x v="69"/>
      <x v="74"/>
    </i>
    <i>
      <x v="70"/>
      <x v="75"/>
    </i>
    <i>
      <x v="71"/>
      <x v="76"/>
    </i>
    <i>
      <x v="72"/>
      <x v="77"/>
    </i>
    <i>
      <x v="73"/>
      <x v="78"/>
    </i>
    <i>
      <x v="74"/>
      <x v="75"/>
    </i>
    <i>
      <x v="75"/>
      <x v="79"/>
    </i>
    <i>
      <x v="76"/>
      <x v="80"/>
    </i>
    <i>
      <x v="77"/>
      <x v="81"/>
    </i>
    <i>
      <x v="78"/>
      <x v="82"/>
    </i>
    <i>
      <x v="79"/>
      <x v="82"/>
    </i>
    <i>
      <x v="80"/>
      <x v="83"/>
    </i>
    <i>
      <x v="81"/>
      <x v="84"/>
    </i>
    <i>
      <x v="82"/>
      <x v="85"/>
    </i>
    <i>
      <x v="83"/>
      <x v="86"/>
    </i>
    <i>
      <x v="84"/>
      <x v="87"/>
    </i>
    <i>
      <x v="85"/>
      <x v="88"/>
    </i>
    <i>
      <x v="86"/>
      <x v="76"/>
    </i>
    <i>
      <x v="87"/>
      <x v="89"/>
    </i>
    <i>
      <x v="88"/>
      <x v="90"/>
    </i>
    <i>
      <x v="89"/>
      <x v="91"/>
    </i>
    <i>
      <x v="90"/>
      <x v="92"/>
    </i>
    <i>
      <x v="91"/>
      <x v="93"/>
    </i>
    <i>
      <x v="92"/>
      <x v="94"/>
    </i>
    <i>
      <x v="93"/>
      <x v="95"/>
    </i>
    <i>
      <x v="94"/>
      <x v="96"/>
    </i>
    <i>
      <x v="95"/>
      <x v="97"/>
    </i>
    <i t="grand">
      <x/>
    </i>
  </rowItems>
  <colItems count="1">
    <i/>
  </colItems>
  <dataFields count="1">
    <dataField name="求和项:出库数量" fld="2" baseField="1" baseItem="0"/>
  </dataFields>
  <formats count="1">
    <format dxfId="0">
      <pivotArea type="all" dataOnly="0" outline="0" fieldPosition="0"/>
    </format>
  </format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4" sqref="O14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16" sqref="A16"/>
    </sheetView>
  </sheetViews>
  <sheetFormatPr defaultColWidth="9" defaultRowHeight="14.4" outlineLevelRow="3" outlineLevelCol="2"/>
  <cols>
    <col min="1" max="1" width="100.333333333333" customWidth="1"/>
  </cols>
  <sheetData>
    <row r="1" ht="33" customHeight="1" spans="1:3">
      <c r="A1" s="7" t="s">
        <v>288</v>
      </c>
      <c r="C1" s="8" t="s">
        <v>28</v>
      </c>
    </row>
    <row r="2" ht="33" customHeight="1" spans="1:1">
      <c r="A2" s="7" t="s">
        <v>289</v>
      </c>
    </row>
    <row r="3" ht="25.5" customHeight="1"/>
    <row r="4" ht="25.5" customHeight="1"/>
  </sheetData>
  <hyperlinks>
    <hyperlink ref="C1" location="首页!A1" display="首页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B4" sqref="B4"/>
    </sheetView>
  </sheetViews>
  <sheetFormatPr defaultColWidth="9" defaultRowHeight="14.4" outlineLevelCol="7"/>
  <cols>
    <col min="1" max="1" width="5.55555555555556" customWidth="1"/>
    <col min="2" max="2" width="16.7777777777778" customWidth="1"/>
    <col min="3" max="3" width="8.11111111111111" customWidth="1"/>
    <col min="4" max="4" width="10.3333333333333" style="1" customWidth="1"/>
    <col min="5" max="8" width="10.4444444444444" customWidth="1"/>
  </cols>
  <sheetData>
    <row r="1" spans="1:8">
      <c r="A1" s="2" t="s">
        <v>1</v>
      </c>
      <c r="B1" s="3" t="s">
        <v>290</v>
      </c>
      <c r="C1" s="3" t="s">
        <v>291</v>
      </c>
      <c r="D1" s="4" t="s">
        <v>292</v>
      </c>
      <c r="E1" s="2" t="s">
        <v>1</v>
      </c>
      <c r="F1" s="3" t="s">
        <v>290</v>
      </c>
      <c r="G1" s="3" t="s">
        <v>291</v>
      </c>
      <c r="H1" s="4" t="s">
        <v>292</v>
      </c>
    </row>
    <row r="2" ht="19.8" customHeight="1" spans="1:8">
      <c r="A2" s="5">
        <v>1</v>
      </c>
      <c r="B2" s="5" t="s">
        <v>31</v>
      </c>
      <c r="C2" s="5" t="s">
        <v>293</v>
      </c>
      <c r="D2" s="6"/>
      <c r="E2" s="5">
        <v>39</v>
      </c>
      <c r="F2" s="5" t="s">
        <v>294</v>
      </c>
      <c r="G2" s="5" t="s">
        <v>43</v>
      </c>
      <c r="H2" s="6"/>
    </row>
    <row r="3" ht="19.8" customHeight="1" spans="1:8">
      <c r="A3" s="5">
        <v>2</v>
      </c>
      <c r="B3" s="5" t="s">
        <v>295</v>
      </c>
      <c r="C3" s="5" t="s">
        <v>133</v>
      </c>
      <c r="D3" s="6"/>
      <c r="E3" s="5">
        <v>40</v>
      </c>
      <c r="F3" s="5" t="s">
        <v>71</v>
      </c>
      <c r="G3" s="5" t="s">
        <v>32</v>
      </c>
      <c r="H3" s="6"/>
    </row>
    <row r="4" ht="19.8" customHeight="1" spans="1:8">
      <c r="A4" s="5">
        <v>3</v>
      </c>
      <c r="B4" s="5" t="s">
        <v>35</v>
      </c>
      <c r="C4" s="5" t="s">
        <v>296</v>
      </c>
      <c r="D4" s="6"/>
      <c r="E4" s="5">
        <v>41</v>
      </c>
      <c r="F4" s="5" t="s">
        <v>73</v>
      </c>
      <c r="G4" s="5" t="s">
        <v>65</v>
      </c>
      <c r="H4" s="6"/>
    </row>
    <row r="5" ht="19.8" customHeight="1" spans="1:8">
      <c r="A5" s="5">
        <v>4</v>
      </c>
      <c r="B5" s="5" t="s">
        <v>38</v>
      </c>
      <c r="C5" s="5" t="s">
        <v>32</v>
      </c>
      <c r="D5" s="6"/>
      <c r="E5" s="5">
        <v>42</v>
      </c>
      <c r="F5" s="5" t="s">
        <v>297</v>
      </c>
      <c r="G5" s="5" t="s">
        <v>43</v>
      </c>
      <c r="H5" s="6"/>
    </row>
    <row r="6" ht="19.8" customHeight="1" spans="1:8">
      <c r="A6" s="5">
        <v>5</v>
      </c>
      <c r="B6" s="5" t="s">
        <v>298</v>
      </c>
      <c r="C6" s="5" t="s">
        <v>133</v>
      </c>
      <c r="D6" s="6"/>
      <c r="E6" s="5">
        <v>43</v>
      </c>
      <c r="F6" s="5" t="s">
        <v>299</v>
      </c>
      <c r="G6" s="5" t="s">
        <v>43</v>
      </c>
      <c r="H6" s="6"/>
    </row>
    <row r="7" ht="19.8" customHeight="1" spans="1:4">
      <c r="A7" s="5">
        <v>6</v>
      </c>
      <c r="B7" s="5" t="s">
        <v>300</v>
      </c>
      <c r="C7" s="5" t="s">
        <v>133</v>
      </c>
      <c r="D7" s="6"/>
    </row>
    <row r="8" ht="19.8" customHeight="1" spans="1:4">
      <c r="A8" s="5">
        <v>7</v>
      </c>
      <c r="B8" s="5" t="s">
        <v>301</v>
      </c>
      <c r="C8" s="5" t="s">
        <v>43</v>
      </c>
      <c r="D8" s="6"/>
    </row>
    <row r="9" ht="19.8" customHeight="1" spans="1:4">
      <c r="A9" s="5">
        <v>8</v>
      </c>
      <c r="B9" s="5" t="s">
        <v>40</v>
      </c>
      <c r="C9" s="5" t="s">
        <v>43</v>
      </c>
      <c r="D9" s="6"/>
    </row>
    <row r="10" ht="19.8" customHeight="1" spans="1:4">
      <c r="A10" s="5">
        <v>9</v>
      </c>
      <c r="B10" s="5" t="s">
        <v>302</v>
      </c>
      <c r="C10" s="5" t="s">
        <v>43</v>
      </c>
      <c r="D10" s="6"/>
    </row>
    <row r="11" ht="19.8" customHeight="1" spans="1:4">
      <c r="A11" s="5">
        <v>10</v>
      </c>
      <c r="B11" s="5" t="s">
        <v>45</v>
      </c>
      <c r="C11" s="5" t="s">
        <v>43</v>
      </c>
      <c r="D11" s="6"/>
    </row>
    <row r="12" ht="19.8" customHeight="1" spans="1:4">
      <c r="A12" s="5">
        <v>11</v>
      </c>
      <c r="B12" s="5" t="s">
        <v>303</v>
      </c>
      <c r="C12" s="5" t="s">
        <v>65</v>
      </c>
      <c r="D12" s="6"/>
    </row>
    <row r="13" ht="19.8" customHeight="1" spans="1:4">
      <c r="A13" s="5">
        <v>12</v>
      </c>
      <c r="B13" s="5" t="s">
        <v>304</v>
      </c>
      <c r="C13" s="5" t="s">
        <v>65</v>
      </c>
      <c r="D13" s="6"/>
    </row>
    <row r="14" ht="19.8" customHeight="1" spans="1:4">
      <c r="A14" s="5">
        <v>13</v>
      </c>
      <c r="B14" s="5" t="s">
        <v>51</v>
      </c>
      <c r="C14" s="5" t="s">
        <v>52</v>
      </c>
      <c r="D14" s="6"/>
    </row>
    <row r="15" ht="19.8" customHeight="1" spans="1:4">
      <c r="A15" s="5">
        <v>14</v>
      </c>
      <c r="B15" s="5" t="s">
        <v>218</v>
      </c>
      <c r="C15" s="5" t="s">
        <v>43</v>
      </c>
      <c r="D15" s="6"/>
    </row>
    <row r="16" ht="19.8" customHeight="1" spans="1:4">
      <c r="A16" s="5">
        <v>15</v>
      </c>
      <c r="B16" s="5" t="s">
        <v>305</v>
      </c>
      <c r="C16" s="5" t="s">
        <v>43</v>
      </c>
      <c r="D16" s="6"/>
    </row>
    <row r="17" ht="19.8" customHeight="1" spans="1:4">
      <c r="A17" s="5">
        <v>16</v>
      </c>
      <c r="B17" s="5" t="s">
        <v>55</v>
      </c>
      <c r="C17" s="5" t="s">
        <v>89</v>
      </c>
      <c r="D17" s="6"/>
    </row>
    <row r="18" ht="19.8" customHeight="1" spans="1:4">
      <c r="A18" s="5">
        <v>17</v>
      </c>
      <c r="B18" s="5" t="s">
        <v>59</v>
      </c>
      <c r="C18" s="5" t="s">
        <v>43</v>
      </c>
      <c r="D18" s="6"/>
    </row>
    <row r="19" ht="19.8" customHeight="1" spans="1:4">
      <c r="A19" s="5">
        <v>18</v>
      </c>
      <c r="B19" s="5" t="s">
        <v>62</v>
      </c>
      <c r="C19" s="5" t="s">
        <v>43</v>
      </c>
      <c r="D19" s="6"/>
    </row>
    <row r="20" ht="19.8" customHeight="1" spans="1:4">
      <c r="A20" s="5">
        <v>19</v>
      </c>
      <c r="B20" s="5" t="s">
        <v>306</v>
      </c>
      <c r="C20" s="5" t="s">
        <v>43</v>
      </c>
      <c r="D20" s="6"/>
    </row>
    <row r="21" ht="19.8" customHeight="1" spans="1:4">
      <c r="A21" s="5">
        <v>20</v>
      </c>
      <c r="B21" s="5" t="s">
        <v>307</v>
      </c>
      <c r="C21" s="5" t="s">
        <v>43</v>
      </c>
      <c r="D21" s="6"/>
    </row>
    <row r="22" ht="19.8" customHeight="1" spans="1:4">
      <c r="A22" s="5">
        <v>21</v>
      </c>
      <c r="B22" s="5" t="s">
        <v>308</v>
      </c>
      <c r="C22" s="5" t="s">
        <v>43</v>
      </c>
      <c r="D22" s="6"/>
    </row>
    <row r="23" ht="19.8" customHeight="1" spans="1:4">
      <c r="A23" s="5">
        <v>22</v>
      </c>
      <c r="B23" s="5" t="s">
        <v>309</v>
      </c>
      <c r="C23" s="5" t="s">
        <v>43</v>
      </c>
      <c r="D23" s="6"/>
    </row>
    <row r="24" ht="19.8" customHeight="1" spans="1:4">
      <c r="A24" s="5">
        <v>23</v>
      </c>
      <c r="B24" s="5" t="s">
        <v>310</v>
      </c>
      <c r="C24" s="5" t="s">
        <v>32</v>
      </c>
      <c r="D24" s="6"/>
    </row>
    <row r="25" ht="19.8" customHeight="1" spans="1:4">
      <c r="A25" s="5">
        <v>24</v>
      </c>
      <c r="B25" s="5" t="s">
        <v>132</v>
      </c>
      <c r="C25" s="5" t="s">
        <v>97</v>
      </c>
      <c r="D25" s="6"/>
    </row>
    <row r="26" ht="19.8" customHeight="1" spans="1:4">
      <c r="A26" s="5">
        <v>25</v>
      </c>
      <c r="B26" s="5" t="s">
        <v>311</v>
      </c>
      <c r="C26" s="5" t="s">
        <v>65</v>
      </c>
      <c r="D26" s="6"/>
    </row>
    <row r="27" ht="19.8" customHeight="1" spans="1:4">
      <c r="A27" s="5">
        <v>26</v>
      </c>
      <c r="B27" s="5" t="s">
        <v>312</v>
      </c>
      <c r="C27" s="5" t="s">
        <v>65</v>
      </c>
      <c r="D27" s="6"/>
    </row>
    <row r="28" ht="19.8" customHeight="1" spans="1:4">
      <c r="A28" s="5">
        <v>27</v>
      </c>
      <c r="B28" s="5" t="s">
        <v>313</v>
      </c>
      <c r="C28" s="5" t="s">
        <v>43</v>
      </c>
      <c r="D28" s="6"/>
    </row>
    <row r="29" ht="19.8" customHeight="1" spans="1:4">
      <c r="A29" s="5">
        <v>28</v>
      </c>
      <c r="B29" s="5" t="s">
        <v>314</v>
      </c>
      <c r="C29" s="5" t="s">
        <v>65</v>
      </c>
      <c r="D29" s="6"/>
    </row>
    <row r="30" ht="19.8" customHeight="1" spans="1:4">
      <c r="A30" s="5">
        <v>29</v>
      </c>
      <c r="B30" s="5" t="s">
        <v>315</v>
      </c>
      <c r="C30" s="5" t="s">
        <v>65</v>
      </c>
      <c r="D30" s="6"/>
    </row>
    <row r="31" ht="19.8" customHeight="1" spans="1:4">
      <c r="A31" s="5">
        <v>30</v>
      </c>
      <c r="B31" s="5" t="s">
        <v>316</v>
      </c>
      <c r="C31" s="5" t="s">
        <v>130</v>
      </c>
      <c r="D31" s="6"/>
    </row>
    <row r="32" ht="19.8" customHeight="1" spans="1:4">
      <c r="A32" s="5">
        <v>31</v>
      </c>
      <c r="B32" s="5" t="s">
        <v>64</v>
      </c>
      <c r="C32" s="5" t="s">
        <v>65</v>
      </c>
      <c r="D32" s="6"/>
    </row>
    <row r="33" ht="19.8" customHeight="1" spans="1:4">
      <c r="A33" s="5">
        <v>32</v>
      </c>
      <c r="B33" s="5" t="s">
        <v>111</v>
      </c>
      <c r="C33" s="5" t="s">
        <v>97</v>
      </c>
      <c r="D33" s="6"/>
    </row>
    <row r="34" ht="19.8" customHeight="1" spans="1:4">
      <c r="A34" s="5">
        <v>33</v>
      </c>
      <c r="B34" s="5" t="s">
        <v>67</v>
      </c>
      <c r="C34" s="5" t="s">
        <v>52</v>
      </c>
      <c r="D34" s="6"/>
    </row>
    <row r="35" ht="19.8" customHeight="1" spans="1:4">
      <c r="A35" s="5">
        <v>34</v>
      </c>
      <c r="B35" s="5" t="s">
        <v>317</v>
      </c>
      <c r="C35" s="5" t="s">
        <v>65</v>
      </c>
      <c r="D35" s="6"/>
    </row>
    <row r="36" ht="19.8" customHeight="1" spans="1:4">
      <c r="A36" s="5">
        <v>35</v>
      </c>
      <c r="B36" s="5" t="s">
        <v>318</v>
      </c>
      <c r="C36" s="5" t="s">
        <v>94</v>
      </c>
      <c r="D36" s="6"/>
    </row>
    <row r="37" ht="19.8" customHeight="1" spans="1:4">
      <c r="A37" s="5">
        <v>36</v>
      </c>
      <c r="B37" s="5" t="s">
        <v>319</v>
      </c>
      <c r="C37" s="5" t="s">
        <v>43</v>
      </c>
      <c r="D37" s="6"/>
    </row>
    <row r="38" ht="19.8" customHeight="1" spans="1:4">
      <c r="A38" s="5">
        <v>37</v>
      </c>
      <c r="B38" s="5" t="s">
        <v>69</v>
      </c>
      <c r="C38" s="5" t="s">
        <v>43</v>
      </c>
      <c r="D38" s="6"/>
    </row>
    <row r="39" ht="19.8" customHeight="1" spans="1:4">
      <c r="A39" s="5">
        <v>38</v>
      </c>
      <c r="B39" s="5" t="s">
        <v>88</v>
      </c>
      <c r="C39" s="5" t="s">
        <v>89</v>
      </c>
      <c r="D39" s="6"/>
    </row>
    <row r="40" ht="19.8" customHeight="1"/>
    <row r="41" ht="19.8" customHeight="1"/>
    <row r="42" ht="19.8" customHeight="1"/>
    <row r="43" ht="19.8" customHeight="1"/>
    <row r="44" ht="19.8" customHeight="1"/>
  </sheetData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J1691"/>
  <sheetViews>
    <sheetView workbookViewId="0">
      <pane ySplit="1" topLeftCell="A2" activePane="bottomLeft" state="frozen"/>
      <selection/>
      <selection pane="bottomLeft" activeCell="L14" sqref="L14"/>
    </sheetView>
  </sheetViews>
  <sheetFormatPr defaultColWidth="9" defaultRowHeight="14.4"/>
  <cols>
    <col min="1" max="1" width="6.11111111111111" customWidth="1"/>
    <col min="2" max="2" width="13.1111111111111" customWidth="1"/>
    <col min="3" max="4" width="10.6666666666667" customWidth="1"/>
    <col min="5" max="5" width="7.66666666666667" customWidth="1"/>
    <col min="6" max="6" width="6.11111111111111" customWidth="1"/>
    <col min="7" max="7" width="13.1111111111111" customWidth="1"/>
    <col min="8" max="9" width="10.6666666666667" customWidth="1"/>
    <col min="10" max="10" width="9" customWidth="1"/>
  </cols>
  <sheetData>
    <row r="1" ht="43.2" customHeight="1" spans="1:10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ht="25.8" customHeight="1" spans="1:10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0" t="s">
        <v>1</v>
      </c>
      <c r="G2" s="50" t="s">
        <v>2</v>
      </c>
      <c r="H2" s="50" t="s">
        <v>3</v>
      </c>
      <c r="I2" s="50" t="s">
        <v>4</v>
      </c>
      <c r="J2" s="46" t="s">
        <v>5</v>
      </c>
    </row>
    <row r="3" s="43" customFormat="1" ht="22.2" customHeight="1" spans="1:10">
      <c r="A3" s="46">
        <v>1</v>
      </c>
      <c r="B3" s="47"/>
      <c r="C3" s="47"/>
      <c r="D3" s="47"/>
      <c r="E3" s="47"/>
      <c r="F3" s="46">
        <v>35</v>
      </c>
      <c r="G3" s="47"/>
      <c r="H3" s="47"/>
      <c r="I3" s="47"/>
      <c r="J3" s="47"/>
    </row>
    <row r="4" s="43" customFormat="1" ht="22.2" customHeight="1" spans="1:10">
      <c r="A4" s="46">
        <v>2</v>
      </c>
      <c r="B4" s="47"/>
      <c r="C4" s="47"/>
      <c r="D4" s="47"/>
      <c r="E4" s="47"/>
      <c r="F4" s="46">
        <v>36</v>
      </c>
      <c r="G4" s="47"/>
      <c r="H4" s="47"/>
      <c r="I4" s="47"/>
      <c r="J4" s="47"/>
    </row>
    <row r="5" s="43" customFormat="1" ht="22.2" customHeight="1" spans="1:10">
      <c r="A5" s="46">
        <v>3</v>
      </c>
      <c r="B5" s="47"/>
      <c r="C5" s="47"/>
      <c r="D5" s="47"/>
      <c r="E5" s="47"/>
      <c r="F5" s="46">
        <v>37</v>
      </c>
      <c r="G5" s="47"/>
      <c r="H5" s="47"/>
      <c r="I5" s="47"/>
      <c r="J5" s="47"/>
    </row>
    <row r="6" s="43" customFormat="1" ht="22.2" customHeight="1" spans="1:10">
      <c r="A6" s="46">
        <v>4</v>
      </c>
      <c r="B6" s="47"/>
      <c r="C6" s="47"/>
      <c r="D6" s="47"/>
      <c r="E6" s="47"/>
      <c r="F6" s="46">
        <v>38</v>
      </c>
      <c r="G6" s="47"/>
      <c r="H6" s="47"/>
      <c r="I6" s="47"/>
      <c r="J6" s="47"/>
    </row>
    <row r="7" s="43" customFormat="1" ht="22.2" customHeight="1" spans="1:10">
      <c r="A7" s="46">
        <v>5</v>
      </c>
      <c r="B7" s="47"/>
      <c r="C7" s="47"/>
      <c r="D7" s="47"/>
      <c r="E7" s="47"/>
      <c r="F7" s="46">
        <v>39</v>
      </c>
      <c r="G7" s="47"/>
      <c r="H7" s="47"/>
      <c r="I7" s="47"/>
      <c r="J7" s="47"/>
    </row>
    <row r="8" s="43" customFormat="1" ht="22.2" customHeight="1" spans="1:10">
      <c r="A8" s="46">
        <v>6</v>
      </c>
      <c r="B8" s="47"/>
      <c r="C8" s="47"/>
      <c r="D8" s="47"/>
      <c r="E8" s="47"/>
      <c r="F8" s="46">
        <v>40</v>
      </c>
      <c r="G8" s="47"/>
      <c r="H8" s="47"/>
      <c r="I8" s="47"/>
      <c r="J8" s="47"/>
    </row>
    <row r="9" s="43" customFormat="1" ht="22.2" customHeight="1" spans="1:10">
      <c r="A9" s="46">
        <v>7</v>
      </c>
      <c r="B9" s="47"/>
      <c r="C9" s="47"/>
      <c r="D9" s="47"/>
      <c r="E9" s="47"/>
      <c r="F9" s="46">
        <v>41</v>
      </c>
      <c r="G9" s="47"/>
      <c r="H9" s="47"/>
      <c r="I9" s="47"/>
      <c r="J9" s="47"/>
    </row>
    <row r="10" s="43" customFormat="1" ht="22.2" customHeight="1" spans="1:10">
      <c r="A10" s="46">
        <v>8</v>
      </c>
      <c r="B10" s="47"/>
      <c r="C10" s="47"/>
      <c r="D10" s="47"/>
      <c r="E10" s="47"/>
      <c r="F10" s="46">
        <v>42</v>
      </c>
      <c r="G10" s="47"/>
      <c r="H10" s="47"/>
      <c r="I10" s="47"/>
      <c r="J10" s="47"/>
    </row>
    <row r="11" s="43" customFormat="1" ht="22.2" customHeight="1" spans="1:10">
      <c r="A11" s="46">
        <v>9</v>
      </c>
      <c r="B11" s="47"/>
      <c r="C11" s="47"/>
      <c r="D11" s="47"/>
      <c r="E11" s="47"/>
      <c r="F11" s="46">
        <v>43</v>
      </c>
      <c r="G11" s="47"/>
      <c r="H11" s="47"/>
      <c r="I11" s="47"/>
      <c r="J11" s="47"/>
    </row>
    <row r="12" s="43" customFormat="1" ht="22.2" customHeight="1" spans="1:10">
      <c r="A12" s="46">
        <v>10</v>
      </c>
      <c r="B12" s="47"/>
      <c r="C12" s="47"/>
      <c r="D12" s="47"/>
      <c r="E12" s="47"/>
      <c r="F12" s="46">
        <v>44</v>
      </c>
      <c r="G12" s="47"/>
      <c r="H12" s="47"/>
      <c r="I12" s="47"/>
      <c r="J12" s="47"/>
    </row>
    <row r="13" s="43" customFormat="1" ht="22.2" customHeight="1" spans="1:10">
      <c r="A13" s="46">
        <v>11</v>
      </c>
      <c r="B13" s="47"/>
      <c r="C13" s="47"/>
      <c r="D13" s="47"/>
      <c r="E13" s="47"/>
      <c r="F13" s="46">
        <v>45</v>
      </c>
      <c r="G13" s="47"/>
      <c r="H13" s="47"/>
      <c r="I13" s="47"/>
      <c r="J13" s="47"/>
    </row>
    <row r="14" s="43" customFormat="1" ht="22.2" customHeight="1" spans="1:10">
      <c r="A14" s="46">
        <v>12</v>
      </c>
      <c r="B14" s="47"/>
      <c r="C14" s="47"/>
      <c r="D14" s="47"/>
      <c r="E14" s="47"/>
      <c r="F14" s="46">
        <v>46</v>
      </c>
      <c r="G14" s="47"/>
      <c r="H14" s="47"/>
      <c r="I14" s="47"/>
      <c r="J14" s="47"/>
    </row>
    <row r="15" s="43" customFormat="1" ht="22.2" customHeight="1" spans="1:10">
      <c r="A15" s="46">
        <v>13</v>
      </c>
      <c r="B15" s="47"/>
      <c r="C15" s="47"/>
      <c r="D15" s="47"/>
      <c r="E15" s="47"/>
      <c r="F15" s="46">
        <v>47</v>
      </c>
      <c r="G15" s="47"/>
      <c r="H15" s="47"/>
      <c r="I15" s="47"/>
      <c r="J15" s="47"/>
    </row>
    <row r="16" s="43" customFormat="1" ht="22.2" customHeight="1" spans="1:10">
      <c r="A16" s="46">
        <v>14</v>
      </c>
      <c r="B16" s="47"/>
      <c r="C16" s="47"/>
      <c r="D16" s="47"/>
      <c r="E16" s="47"/>
      <c r="F16" s="46">
        <v>48</v>
      </c>
      <c r="G16" s="47"/>
      <c r="H16" s="47"/>
      <c r="I16" s="47"/>
      <c r="J16" s="47"/>
    </row>
    <row r="17" s="43" customFormat="1" ht="22.2" customHeight="1" spans="1:10">
      <c r="A17" s="46">
        <v>15</v>
      </c>
      <c r="B17" s="47"/>
      <c r="C17" s="47"/>
      <c r="D17" s="47"/>
      <c r="E17" s="47"/>
      <c r="F17" s="46">
        <v>49</v>
      </c>
      <c r="G17" s="47"/>
      <c r="H17" s="47"/>
      <c r="I17" s="47"/>
      <c r="J17" s="47"/>
    </row>
    <row r="18" s="43" customFormat="1" ht="22.2" customHeight="1" spans="1:10">
      <c r="A18" s="46">
        <v>16</v>
      </c>
      <c r="B18" s="47"/>
      <c r="C18" s="47"/>
      <c r="D18" s="47"/>
      <c r="E18" s="47"/>
      <c r="F18" s="46">
        <v>50</v>
      </c>
      <c r="G18" s="47"/>
      <c r="H18" s="47"/>
      <c r="I18" s="47"/>
      <c r="J18" s="47"/>
    </row>
    <row r="19" s="43" customFormat="1" ht="22.2" customHeight="1" spans="1:10">
      <c r="A19" s="46">
        <v>17</v>
      </c>
      <c r="B19" s="47"/>
      <c r="C19" s="47"/>
      <c r="D19" s="47"/>
      <c r="E19" s="47"/>
      <c r="F19" s="46">
        <v>51</v>
      </c>
      <c r="G19" s="47"/>
      <c r="H19" s="47"/>
      <c r="I19" s="47"/>
      <c r="J19" s="47"/>
    </row>
    <row r="20" s="43" customFormat="1" ht="22.2" customHeight="1" spans="1:10">
      <c r="A20" s="46">
        <v>18</v>
      </c>
      <c r="B20" s="47"/>
      <c r="C20" s="47"/>
      <c r="D20" s="47"/>
      <c r="E20" s="47"/>
      <c r="F20" s="46">
        <v>52</v>
      </c>
      <c r="G20" s="47"/>
      <c r="H20" s="47"/>
      <c r="I20" s="47"/>
      <c r="J20" s="47"/>
    </row>
    <row r="21" s="43" customFormat="1" ht="22.2" customHeight="1" spans="1:10">
      <c r="A21" s="46">
        <v>19</v>
      </c>
      <c r="B21" s="47"/>
      <c r="C21" s="47"/>
      <c r="D21" s="47"/>
      <c r="E21" s="47"/>
      <c r="F21" s="46">
        <v>53</v>
      </c>
      <c r="G21" s="47"/>
      <c r="H21" s="47"/>
      <c r="I21" s="47"/>
      <c r="J21" s="47"/>
    </row>
    <row r="22" s="43" customFormat="1" ht="22.2" customHeight="1" spans="1:10">
      <c r="A22" s="46">
        <v>20</v>
      </c>
      <c r="B22" s="47"/>
      <c r="C22" s="47"/>
      <c r="D22" s="47"/>
      <c r="E22" s="47"/>
      <c r="F22" s="46">
        <v>54</v>
      </c>
      <c r="G22" s="47"/>
      <c r="H22" s="47"/>
      <c r="I22" s="47"/>
      <c r="J22" s="47"/>
    </row>
    <row r="23" s="43" customFormat="1" ht="22.2" customHeight="1" spans="1:10">
      <c r="A23" s="46">
        <v>21</v>
      </c>
      <c r="B23" s="47"/>
      <c r="C23" s="47"/>
      <c r="D23" s="47"/>
      <c r="E23" s="47"/>
      <c r="F23" s="46">
        <v>55</v>
      </c>
      <c r="G23" s="47"/>
      <c r="H23" s="47"/>
      <c r="I23" s="47"/>
      <c r="J23" s="47"/>
    </row>
    <row r="24" s="43" customFormat="1" ht="22.2" customHeight="1" spans="1:10">
      <c r="A24" s="46">
        <v>22</v>
      </c>
      <c r="B24" s="47"/>
      <c r="C24" s="47"/>
      <c r="D24" s="47"/>
      <c r="E24" s="47"/>
      <c r="F24" s="46">
        <v>56</v>
      </c>
      <c r="G24" s="47"/>
      <c r="H24" s="47"/>
      <c r="I24" s="47"/>
      <c r="J24" s="47"/>
    </row>
    <row r="25" s="43" customFormat="1" ht="22.2" customHeight="1" spans="1:10">
      <c r="A25" s="46">
        <v>23</v>
      </c>
      <c r="B25" s="47"/>
      <c r="C25" s="47"/>
      <c r="D25" s="47"/>
      <c r="E25" s="47"/>
      <c r="F25" s="46">
        <v>57</v>
      </c>
      <c r="G25" s="47"/>
      <c r="H25" s="47"/>
      <c r="I25" s="47"/>
      <c r="J25" s="47"/>
    </row>
    <row r="26" s="43" customFormat="1" ht="22.2" customHeight="1" spans="1:10">
      <c r="A26" s="46">
        <v>24</v>
      </c>
      <c r="B26" s="47"/>
      <c r="C26" s="47"/>
      <c r="D26" s="47"/>
      <c r="E26" s="47"/>
      <c r="F26" s="46">
        <v>58</v>
      </c>
      <c r="G26" s="47"/>
      <c r="H26" s="47"/>
      <c r="I26" s="47"/>
      <c r="J26" s="47"/>
    </row>
    <row r="27" s="43" customFormat="1" ht="22.2" customHeight="1" spans="1:10">
      <c r="A27" s="46">
        <v>25</v>
      </c>
      <c r="B27" s="47"/>
      <c r="C27" s="47"/>
      <c r="D27" s="47"/>
      <c r="E27" s="47"/>
      <c r="F27" s="46">
        <v>59</v>
      </c>
      <c r="G27" s="47"/>
      <c r="H27" s="47"/>
      <c r="I27" s="47"/>
      <c r="J27" s="47"/>
    </row>
    <row r="28" s="43" customFormat="1" ht="22.2" customHeight="1" spans="1:10">
      <c r="A28" s="46">
        <v>26</v>
      </c>
      <c r="B28" s="47"/>
      <c r="C28" s="47"/>
      <c r="D28" s="47"/>
      <c r="E28" s="47"/>
      <c r="F28" s="46">
        <v>60</v>
      </c>
      <c r="G28" s="47"/>
      <c r="H28" s="47"/>
      <c r="I28" s="47"/>
      <c r="J28" s="47"/>
    </row>
    <row r="29" s="43" customFormat="1" ht="22.2" customHeight="1" spans="1:10">
      <c r="A29" s="46">
        <v>27</v>
      </c>
      <c r="B29" s="47"/>
      <c r="C29" s="47"/>
      <c r="D29" s="47"/>
      <c r="E29" s="47"/>
      <c r="F29" s="46">
        <v>61</v>
      </c>
      <c r="G29" s="47"/>
      <c r="H29" s="47"/>
      <c r="I29" s="47"/>
      <c r="J29" s="47"/>
    </row>
    <row r="30" s="43" customFormat="1" ht="22.2" customHeight="1" spans="1:10">
      <c r="A30" s="46">
        <v>28</v>
      </c>
      <c r="B30" s="47"/>
      <c r="C30" s="47"/>
      <c r="D30" s="47"/>
      <c r="E30" s="47"/>
      <c r="F30" s="46">
        <v>62</v>
      </c>
      <c r="G30" s="47"/>
      <c r="H30" s="47"/>
      <c r="I30" s="47"/>
      <c r="J30" s="47"/>
    </row>
    <row r="31" s="43" customFormat="1" ht="22.2" customHeight="1" spans="1:10">
      <c r="A31" s="46">
        <v>29</v>
      </c>
      <c r="B31" s="47"/>
      <c r="C31" s="47"/>
      <c r="D31" s="47"/>
      <c r="E31" s="47"/>
      <c r="F31" s="46">
        <v>63</v>
      </c>
      <c r="G31" s="47"/>
      <c r="H31" s="47"/>
      <c r="I31" s="47"/>
      <c r="J31" s="47"/>
    </row>
    <row r="32" s="43" customFormat="1" ht="22.2" customHeight="1" spans="1:10">
      <c r="A32" s="46">
        <v>30</v>
      </c>
      <c r="B32" s="47"/>
      <c r="C32" s="47"/>
      <c r="D32" s="47"/>
      <c r="E32" s="47"/>
      <c r="F32" s="46">
        <v>64</v>
      </c>
      <c r="G32" s="47"/>
      <c r="H32" s="47"/>
      <c r="I32" s="47"/>
      <c r="J32" s="47"/>
    </row>
    <row r="33" s="43" customFormat="1" ht="22.2" customHeight="1" spans="1:10">
      <c r="A33" s="46">
        <v>31</v>
      </c>
      <c r="B33" s="47"/>
      <c r="C33" s="47"/>
      <c r="D33" s="47"/>
      <c r="E33" s="47"/>
      <c r="F33" s="46">
        <v>65</v>
      </c>
      <c r="G33" s="47"/>
      <c r="H33" s="47"/>
      <c r="I33" s="47"/>
      <c r="J33" s="47"/>
    </row>
    <row r="34" s="43" customFormat="1" ht="22.2" customHeight="1" spans="1:10">
      <c r="A34" s="46">
        <v>32</v>
      </c>
      <c r="B34" s="47"/>
      <c r="C34" s="47"/>
      <c r="D34" s="47"/>
      <c r="E34" s="47"/>
      <c r="F34" s="46">
        <v>66</v>
      </c>
      <c r="G34" s="47"/>
      <c r="H34" s="47"/>
      <c r="I34" s="47"/>
      <c r="J34" s="47"/>
    </row>
    <row r="35" s="43" customFormat="1" ht="22.2" customHeight="1" spans="1:10">
      <c r="A35" s="46">
        <v>33</v>
      </c>
      <c r="B35" s="47"/>
      <c r="C35" s="47"/>
      <c r="D35" s="47"/>
      <c r="E35" s="47"/>
      <c r="F35" s="46">
        <v>67</v>
      </c>
      <c r="G35" s="47"/>
      <c r="H35" s="47"/>
      <c r="I35" s="47"/>
      <c r="J35" s="47"/>
    </row>
    <row r="36" s="43" customFormat="1" ht="22.2" customHeight="1" spans="1:10">
      <c r="A36" s="46">
        <v>34</v>
      </c>
      <c r="B36" s="47"/>
      <c r="C36" s="47"/>
      <c r="D36" s="47"/>
      <c r="E36" s="47"/>
      <c r="F36" s="46">
        <v>68</v>
      </c>
      <c r="G36" s="47"/>
      <c r="H36" s="47"/>
      <c r="I36" s="47"/>
      <c r="J36" s="47"/>
    </row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  <row r="1035" ht="13.5" customHeight="1"/>
    <row r="1036" ht="13.5" customHeight="1"/>
    <row r="1037" ht="13.5" customHeight="1"/>
    <row r="1038" ht="13.5" customHeight="1"/>
    <row r="1039" ht="13.5" customHeight="1"/>
    <row r="1040" ht="13.5" customHeight="1"/>
    <row r="1041" ht="13.5" customHeight="1"/>
    <row r="1042" ht="13.5" customHeight="1"/>
    <row r="1043" ht="13.5" customHeight="1"/>
    <row r="1044" ht="13.5" customHeight="1"/>
    <row r="1045" ht="13.5" customHeight="1"/>
    <row r="1046" ht="13.5" customHeight="1"/>
    <row r="1047" ht="13.5" customHeight="1"/>
    <row r="1048" ht="13.5" customHeight="1"/>
    <row r="1049" ht="13.5" customHeight="1"/>
    <row r="1050" ht="13.5" customHeight="1"/>
    <row r="1051" ht="13.5" customHeight="1"/>
    <row r="1052" ht="13.5" customHeight="1"/>
    <row r="1053" ht="13.5" customHeight="1"/>
    <row r="1054" ht="13.5" customHeight="1"/>
    <row r="1055" ht="13.5" customHeight="1"/>
    <row r="1056" ht="13.5" customHeight="1"/>
    <row r="1057" ht="13.5" customHeight="1"/>
    <row r="1058" ht="13.5" customHeight="1"/>
    <row r="1059" ht="13.5" customHeight="1"/>
    <row r="1060" ht="13.5" customHeight="1"/>
    <row r="1061" ht="13.5" customHeight="1"/>
    <row r="1062" ht="13.5" customHeight="1"/>
    <row r="1063" ht="13.5" customHeight="1"/>
    <row r="1064" ht="13.5" customHeight="1"/>
    <row r="1065" ht="13.5" customHeight="1"/>
    <row r="1066" ht="13.5" customHeight="1"/>
    <row r="1067" ht="13.5" customHeight="1"/>
    <row r="1068" ht="13.5" customHeight="1"/>
    <row r="1069" ht="13.5" customHeight="1"/>
    <row r="1070" ht="13.5" customHeight="1"/>
    <row r="1071" ht="13.5" customHeight="1"/>
    <row r="1072" ht="13.5" customHeight="1"/>
    <row r="1073" ht="13.5" customHeight="1"/>
    <row r="1074" ht="13.5" customHeight="1"/>
    <row r="1075" ht="13.5" customHeight="1"/>
    <row r="1076" ht="13.5" customHeight="1"/>
    <row r="1077" ht="13.5" customHeight="1"/>
    <row r="1078" ht="13.5" customHeight="1"/>
    <row r="1079" ht="13.5" customHeight="1"/>
    <row r="1080" ht="13.5" customHeight="1"/>
    <row r="1081" ht="13.5" customHeight="1"/>
    <row r="1082" ht="13.5" customHeight="1"/>
    <row r="1083" ht="13.5" customHeight="1"/>
    <row r="1084" ht="13.5" customHeight="1"/>
    <row r="1085" ht="13.5" customHeight="1"/>
    <row r="1086" ht="13.5" customHeight="1"/>
    <row r="1087" ht="13.5" customHeight="1"/>
    <row r="1088" ht="13.5" customHeight="1"/>
    <row r="1089" ht="13.5" customHeight="1"/>
    <row r="1090" ht="13.5" customHeight="1"/>
    <row r="1091" ht="13.5" customHeight="1"/>
    <row r="1092" ht="13.5" customHeight="1"/>
    <row r="1093" ht="13.5" customHeight="1"/>
    <row r="1094" ht="13.5" customHeight="1"/>
    <row r="1095" ht="13.5" customHeight="1"/>
    <row r="1096" ht="13.5" customHeight="1"/>
    <row r="1097" ht="13.5" customHeight="1"/>
    <row r="1098" ht="13.5" customHeight="1"/>
    <row r="1099" ht="13.5" customHeight="1"/>
    <row r="1100" ht="13.5" customHeight="1"/>
    <row r="1101" ht="13.5" customHeight="1"/>
    <row r="1102" ht="13.5" customHeight="1"/>
    <row r="1103" ht="13.5" customHeight="1"/>
    <row r="1104" ht="13.5" customHeight="1"/>
    <row r="1105" ht="13.5" customHeight="1"/>
    <row r="1106" ht="13.5" customHeight="1"/>
    <row r="1107" ht="13.5" customHeight="1"/>
    <row r="1108" ht="13.5" customHeight="1"/>
    <row r="1109" ht="13.5" customHeight="1"/>
    <row r="1110" ht="13.5" customHeight="1"/>
    <row r="1111" ht="13.5" customHeight="1"/>
    <row r="1112" ht="13.5" customHeight="1"/>
    <row r="1113" ht="13.5" customHeight="1"/>
    <row r="1114" ht="13.5" customHeight="1"/>
    <row r="1115" ht="13.5" customHeight="1"/>
    <row r="1116" ht="13.5" customHeight="1"/>
    <row r="1117" ht="13.5" customHeight="1"/>
    <row r="1118" ht="13.5" customHeight="1"/>
    <row r="1119" ht="13.5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3.5" customHeight="1"/>
    <row r="1128" ht="13.5" customHeight="1"/>
    <row r="1129" ht="13.5" customHeight="1"/>
    <row r="1130" ht="13.5" customHeight="1"/>
    <row r="1131" ht="13.5" customHeight="1"/>
    <row r="1132" ht="13.5" customHeight="1"/>
    <row r="1133" ht="13.5" customHeight="1"/>
    <row r="1134" ht="13.5" customHeight="1"/>
    <row r="1135" ht="13.5" customHeight="1"/>
    <row r="1136" ht="13.5" customHeight="1"/>
    <row r="1137" ht="13.5" customHeight="1"/>
    <row r="1138" ht="13.5" customHeight="1"/>
    <row r="1139" ht="13.5" customHeight="1"/>
    <row r="1140" ht="13.5" customHeight="1"/>
    <row r="1141" ht="13.5" customHeight="1"/>
    <row r="1142" ht="13.5" customHeight="1"/>
    <row r="1143" ht="13.5" customHeight="1"/>
    <row r="1144" ht="13.5" customHeight="1"/>
    <row r="1145" ht="13.5" customHeight="1"/>
    <row r="1146" ht="13.5" customHeight="1"/>
    <row r="1147" ht="13.5" customHeight="1"/>
    <row r="1148" ht="13.5" customHeight="1"/>
    <row r="1149" ht="13.5" customHeight="1"/>
    <row r="1150" ht="13.5" customHeight="1"/>
    <row r="1151" ht="13.5" customHeight="1"/>
    <row r="1152" ht="13.5" customHeight="1"/>
    <row r="1153" ht="13.5" customHeight="1"/>
    <row r="1154" ht="13.5" customHeight="1"/>
    <row r="1155" ht="13.5" customHeight="1"/>
    <row r="1156" ht="13.5" customHeight="1"/>
    <row r="1157" ht="13.5" customHeight="1"/>
    <row r="1158" ht="13.5" customHeight="1"/>
    <row r="1159" ht="13.5" customHeight="1"/>
    <row r="1160" ht="13.5" customHeight="1"/>
    <row r="1161" ht="13.5" customHeight="1"/>
    <row r="1162" ht="13.5" customHeight="1"/>
    <row r="1163" ht="13.5" customHeight="1"/>
    <row r="1164" ht="13.5" customHeight="1"/>
    <row r="1165" ht="13.5" customHeight="1"/>
    <row r="1166" ht="13.5" customHeight="1"/>
    <row r="1167" ht="13.5" customHeight="1"/>
    <row r="1168" ht="13.5" customHeight="1"/>
    <row r="1169" ht="13.5" customHeight="1"/>
    <row r="1170" ht="13.5" customHeight="1"/>
    <row r="1171" ht="13.5" customHeight="1"/>
    <row r="1172" ht="13.5" customHeight="1"/>
    <row r="1173" ht="13.5" customHeight="1"/>
    <row r="1174" ht="13.5" customHeight="1"/>
    <row r="1175" ht="13.5" customHeight="1"/>
    <row r="1176" ht="13.5" customHeight="1"/>
    <row r="1177" ht="13.5" customHeight="1"/>
    <row r="1178" ht="13.5" customHeight="1"/>
    <row r="1179" ht="13.5" customHeight="1"/>
    <row r="1180" ht="13.5" customHeight="1"/>
    <row r="1181" ht="13.5" customHeight="1"/>
    <row r="1182" ht="13.5" customHeight="1"/>
    <row r="1183" ht="13.5" customHeight="1"/>
    <row r="1184" ht="13.5" customHeight="1"/>
    <row r="1185" ht="13.5" customHeight="1"/>
    <row r="1186" ht="13.5" customHeight="1"/>
    <row r="1187" ht="13.5" customHeight="1"/>
    <row r="1188" ht="13.5" customHeight="1"/>
    <row r="1189" ht="13.5" customHeight="1"/>
    <row r="1190" ht="13.5" customHeight="1"/>
    <row r="1191" ht="13.5" customHeight="1"/>
    <row r="1192" ht="13.5" customHeight="1"/>
    <row r="1193" ht="13.5" customHeight="1"/>
    <row r="1194" ht="13.5" customHeight="1"/>
    <row r="1195" ht="13.5" customHeight="1"/>
    <row r="1196" ht="13.5" customHeight="1"/>
    <row r="1197" ht="13.5" customHeight="1"/>
    <row r="1198" ht="13.5" customHeight="1"/>
    <row r="1199" ht="13.5" customHeight="1"/>
    <row r="1200" ht="13.5" customHeight="1"/>
    <row r="1201" ht="13.5" customHeight="1"/>
    <row r="1202" ht="13.5" customHeight="1"/>
    <row r="1203" ht="13.5" customHeight="1"/>
    <row r="1204" ht="13.5" customHeight="1"/>
    <row r="1205" ht="13.5" customHeight="1"/>
    <row r="1206" ht="13.5" customHeight="1"/>
    <row r="1207" ht="13.5" customHeight="1"/>
    <row r="1208" ht="13.5" customHeight="1"/>
    <row r="1209" ht="13.5" customHeight="1"/>
    <row r="1210" ht="13.5" customHeight="1"/>
    <row r="1211" ht="13.5" customHeight="1"/>
    <row r="1212" ht="13.5" customHeight="1"/>
    <row r="1213" ht="13.5" customHeight="1"/>
    <row r="1214" ht="13.5" customHeight="1"/>
    <row r="1215" ht="13.5" customHeight="1"/>
    <row r="1216" ht="13.5" customHeight="1"/>
    <row r="1217" ht="13.5" customHeight="1"/>
    <row r="1218" ht="13.5" customHeight="1"/>
    <row r="1219" ht="13.5" customHeight="1"/>
    <row r="1220" ht="13.5" customHeight="1"/>
    <row r="1221" ht="13.5" customHeight="1"/>
    <row r="1222" ht="13.5" customHeight="1"/>
    <row r="1223" ht="13.5" customHeight="1"/>
    <row r="1224" ht="13.5" customHeight="1"/>
    <row r="1225" ht="13.5" customHeight="1"/>
    <row r="1226" ht="13.5" customHeight="1"/>
    <row r="1227" ht="13.5" customHeight="1"/>
    <row r="1228" ht="13.5" customHeight="1"/>
    <row r="1229" ht="13.5" customHeight="1"/>
    <row r="1230" ht="13.5" customHeight="1"/>
    <row r="1231" ht="13.5" customHeight="1"/>
    <row r="1232" ht="13.5" customHeight="1"/>
    <row r="1233" ht="13.5" customHeight="1"/>
    <row r="1234" ht="13.5" customHeight="1"/>
    <row r="1235" ht="13.5" customHeight="1"/>
    <row r="1236" ht="13.5" customHeight="1"/>
    <row r="1237" ht="13.5" customHeight="1"/>
    <row r="1238" ht="13.5" customHeight="1"/>
    <row r="1239" ht="13.5" customHeight="1"/>
    <row r="1240" ht="13.5" customHeight="1"/>
    <row r="1241" ht="13.5" customHeight="1"/>
    <row r="1242" ht="13.5" customHeight="1"/>
    <row r="1243" ht="13.5" customHeight="1"/>
    <row r="1244" ht="13.5" customHeight="1"/>
    <row r="1245" ht="13.5" customHeight="1"/>
    <row r="1246" ht="13.5" customHeight="1"/>
    <row r="1247" ht="13.5" customHeight="1"/>
    <row r="1248" ht="13.5" customHeight="1"/>
    <row r="1249" ht="13.5" customHeight="1"/>
    <row r="1250" ht="13.5" customHeight="1"/>
    <row r="1251" ht="13.5" customHeight="1"/>
    <row r="1252" ht="13.5" customHeight="1"/>
    <row r="1253" ht="13.5" customHeight="1"/>
    <row r="1254" ht="13.5" customHeight="1"/>
    <row r="1255" ht="13.5" customHeight="1"/>
    <row r="1256" ht="13.5" customHeight="1"/>
    <row r="1257" ht="13.5" customHeight="1"/>
    <row r="1258" ht="13.5" customHeight="1"/>
    <row r="1259" ht="13.5" customHeight="1"/>
    <row r="1260" ht="13.5" customHeight="1"/>
    <row r="1261" ht="13.5" customHeight="1"/>
    <row r="1262" ht="13.5" customHeight="1"/>
    <row r="1263" ht="13.5" customHeight="1"/>
    <row r="1264" ht="13.5" customHeight="1"/>
    <row r="1265" ht="13.5" customHeight="1"/>
    <row r="1266" ht="13.5" customHeight="1"/>
    <row r="1267" ht="13.5" customHeight="1"/>
    <row r="1268" ht="13.5" customHeight="1"/>
    <row r="1269" ht="13.5" customHeight="1"/>
    <row r="1270" ht="13.5" customHeight="1"/>
    <row r="1271" ht="13.5" customHeight="1"/>
    <row r="1272" ht="13.5" customHeight="1"/>
    <row r="1273" ht="13.5" customHeight="1"/>
    <row r="1274" ht="13.5" customHeight="1"/>
    <row r="1275" ht="13.5" customHeight="1"/>
    <row r="1276" ht="13.5" customHeight="1"/>
    <row r="1277" ht="13.5" customHeight="1"/>
    <row r="1278" ht="13.5" customHeight="1"/>
    <row r="1279" ht="13.5" customHeight="1"/>
    <row r="1280" ht="13.5" customHeight="1"/>
    <row r="1281" ht="13.5" customHeight="1"/>
    <row r="1282" ht="13.5" customHeight="1"/>
    <row r="1283" ht="13.5" customHeight="1"/>
    <row r="1284" ht="13.5" customHeight="1"/>
    <row r="1285" ht="13.5" customHeight="1"/>
    <row r="1286" ht="13.5" customHeight="1"/>
    <row r="1287" ht="13.5" customHeight="1"/>
    <row r="1288" ht="13.5" customHeight="1"/>
    <row r="1289" ht="13.5" customHeight="1"/>
    <row r="1290" ht="13.5" customHeight="1"/>
    <row r="1291" ht="13.5" customHeight="1"/>
    <row r="1292" ht="13.5" customHeight="1"/>
    <row r="1293" ht="13.5" customHeight="1"/>
    <row r="1294" ht="13.5" customHeight="1"/>
    <row r="1295" ht="13.5" customHeight="1"/>
    <row r="1296" ht="13.5" customHeight="1"/>
    <row r="1297" ht="13.5" customHeight="1"/>
    <row r="1298" ht="13.5" customHeight="1"/>
    <row r="1299" ht="13.5" customHeight="1"/>
    <row r="1300" ht="13.5" customHeight="1"/>
    <row r="1301" ht="13.5" customHeight="1"/>
    <row r="1302" ht="13.5" customHeight="1"/>
    <row r="1303" ht="13.5" customHeight="1"/>
    <row r="1304" ht="13.5" customHeight="1"/>
    <row r="1305" ht="13.5" customHeight="1"/>
    <row r="1306" ht="13.5" customHeight="1"/>
    <row r="1307" ht="13.5" customHeight="1"/>
    <row r="1308" ht="13.5" customHeight="1"/>
    <row r="1309" ht="13.5" customHeight="1"/>
    <row r="1310" ht="13.5" customHeight="1"/>
    <row r="1311" ht="13.5" customHeight="1"/>
    <row r="1312" ht="13.5" customHeight="1"/>
    <row r="1313" ht="13.5" customHeight="1"/>
    <row r="1314" ht="13.5" customHeight="1"/>
    <row r="1315" ht="13.5" customHeight="1"/>
    <row r="1316" ht="13.5" customHeight="1"/>
    <row r="1317" ht="13.5" customHeight="1"/>
    <row r="1318" ht="13.5" customHeight="1"/>
    <row r="1319" ht="13.5" customHeight="1"/>
    <row r="1320" ht="13.5" customHeight="1"/>
    <row r="1321" ht="13.5" customHeight="1"/>
    <row r="1322" ht="13.5" customHeight="1"/>
    <row r="1323" ht="13.5" customHeight="1"/>
    <row r="1324" ht="13.5" customHeight="1"/>
    <row r="1325" ht="13.5" customHeight="1"/>
    <row r="1326" ht="13.5" customHeight="1"/>
    <row r="1327" ht="13.5" customHeight="1"/>
    <row r="1328" ht="13.5" customHeight="1"/>
    <row r="1329" ht="13.5" customHeight="1"/>
    <row r="1330" ht="13.5" customHeight="1"/>
    <row r="1331" ht="13.5" customHeight="1"/>
    <row r="1332" ht="13.5" customHeight="1"/>
    <row r="1333" ht="13.5" customHeight="1"/>
    <row r="1334" ht="13.5" customHeight="1"/>
    <row r="1335" ht="13.5" customHeight="1"/>
    <row r="1336" ht="13.5" customHeight="1"/>
    <row r="1337" ht="13.5" customHeight="1"/>
    <row r="1338" ht="13.5" customHeight="1"/>
    <row r="1339" ht="13.5" customHeight="1"/>
    <row r="1340" ht="13.5" customHeight="1"/>
    <row r="1341" ht="13.5" customHeight="1"/>
    <row r="1342" ht="13.5" customHeight="1"/>
    <row r="1343" ht="13.5" customHeight="1"/>
    <row r="1344" ht="13.5" customHeight="1"/>
    <row r="1345" ht="13.5" customHeight="1"/>
    <row r="1346" ht="13.5" customHeight="1"/>
    <row r="1347" ht="13.5" customHeight="1"/>
    <row r="1348" ht="13.5" customHeight="1"/>
    <row r="1349" ht="13.5" customHeight="1"/>
    <row r="1350" ht="13.5" customHeight="1"/>
    <row r="1351" ht="13.5" customHeight="1"/>
    <row r="1352" ht="13.5" customHeight="1"/>
    <row r="1353" ht="13.5" customHeight="1"/>
    <row r="1354" ht="13.5" customHeight="1"/>
    <row r="1355" ht="13.5" customHeight="1"/>
    <row r="1356" ht="13.5" customHeight="1"/>
    <row r="1357" ht="13.5" customHeight="1"/>
    <row r="1358" ht="13.5" customHeight="1"/>
    <row r="1359" ht="13.5" customHeight="1"/>
    <row r="1360" ht="13.5" customHeight="1"/>
    <row r="1361" ht="13.5" customHeight="1"/>
    <row r="1362" ht="13.5" customHeight="1"/>
    <row r="1363" ht="13.5" customHeight="1"/>
    <row r="1364" ht="13.5" customHeight="1"/>
    <row r="1365" ht="13.5" customHeight="1"/>
    <row r="1366" ht="13.5" customHeight="1"/>
    <row r="1367" ht="13.5" customHeight="1"/>
    <row r="1368" ht="13.5" customHeight="1"/>
    <row r="1369" ht="13.5" customHeight="1"/>
    <row r="1370" ht="13.5" customHeight="1"/>
    <row r="1371" ht="13.5" customHeight="1"/>
    <row r="1372" ht="13.5" customHeight="1"/>
    <row r="1373" ht="13.5" customHeight="1"/>
    <row r="1374" ht="13.5" customHeight="1"/>
    <row r="1375" ht="13.5" customHeight="1"/>
    <row r="1376" ht="13.5" customHeight="1"/>
    <row r="1377" ht="13.5" customHeight="1"/>
    <row r="1378" ht="13.5" customHeight="1"/>
    <row r="1379" ht="13.5" customHeight="1"/>
    <row r="1380" ht="13.5" customHeight="1"/>
    <row r="1381" ht="13.5" customHeight="1"/>
    <row r="1382" ht="13.5" customHeight="1"/>
    <row r="1383" ht="13.5" customHeight="1"/>
    <row r="1384" ht="13.5" customHeight="1"/>
    <row r="1385" ht="13.5" customHeight="1"/>
    <row r="1386" ht="13.5" customHeight="1"/>
    <row r="1387" ht="13.5" customHeight="1"/>
    <row r="1388" ht="13.5" customHeight="1"/>
    <row r="1389" ht="13.5" customHeight="1"/>
    <row r="1390" ht="13.5" customHeight="1"/>
    <row r="1391" ht="13.5" customHeight="1"/>
    <row r="1392" ht="13.5" customHeight="1"/>
    <row r="1393" ht="13.5" customHeight="1"/>
    <row r="1394" ht="13.5" customHeight="1"/>
    <row r="1395" ht="13.5" customHeight="1"/>
    <row r="1396" ht="13.5" customHeight="1"/>
    <row r="1397" ht="13.5" customHeight="1"/>
    <row r="1398" ht="13.5" customHeight="1"/>
    <row r="1399" ht="13.5" customHeight="1"/>
    <row r="1400" ht="13.5" customHeight="1"/>
    <row r="1401" ht="13.5" customHeight="1"/>
    <row r="1402" ht="13.5" customHeight="1"/>
    <row r="1403" ht="13.5" customHeight="1"/>
    <row r="1404" ht="13.5" customHeight="1"/>
    <row r="1405" ht="13.5" customHeight="1"/>
    <row r="1406" ht="13.5" customHeight="1"/>
    <row r="1407" ht="13.5" customHeight="1"/>
    <row r="1408" ht="13.5" customHeight="1"/>
    <row r="1409" ht="13.5" customHeight="1"/>
    <row r="1410" ht="13.5" customHeight="1"/>
    <row r="1411" ht="13.5" customHeight="1"/>
    <row r="1412" ht="13.5" customHeight="1"/>
    <row r="1413" ht="13.5" customHeight="1"/>
    <row r="1414" ht="13.5" customHeight="1"/>
    <row r="1415" ht="13.5" customHeight="1"/>
    <row r="1416" ht="13.5" customHeight="1"/>
    <row r="1417" ht="13.5" customHeight="1"/>
    <row r="1418" ht="13.5" customHeight="1"/>
    <row r="1419" ht="13.5" customHeight="1"/>
    <row r="1420" ht="13.5" customHeight="1"/>
    <row r="1421" ht="13.5" customHeight="1"/>
    <row r="1422" ht="13.5" customHeight="1"/>
    <row r="1423" ht="13.5" customHeight="1"/>
    <row r="1424" ht="13.5" customHeight="1"/>
    <row r="1425" ht="13.5" customHeight="1"/>
    <row r="1426" ht="13.5" customHeight="1"/>
    <row r="1427" ht="13.5" customHeight="1"/>
    <row r="1428" ht="13.5" customHeight="1"/>
    <row r="1429" ht="13.5" customHeight="1"/>
    <row r="1430" ht="13.5" customHeight="1"/>
    <row r="1431" ht="13.5" customHeight="1"/>
    <row r="1432" ht="13.5" customHeight="1"/>
    <row r="1433" ht="13.5" customHeight="1"/>
    <row r="1434" ht="13.5" customHeight="1"/>
    <row r="1435" ht="13.5" customHeight="1"/>
    <row r="1436" ht="13.5" customHeight="1"/>
    <row r="1437" ht="13.5" customHeight="1"/>
    <row r="1438" ht="13.5" customHeight="1"/>
    <row r="1439" ht="13.5" customHeight="1"/>
    <row r="1440" ht="13.5" customHeight="1"/>
    <row r="1441" ht="13.5" customHeight="1"/>
    <row r="1442" ht="13.5" customHeight="1"/>
    <row r="1443" ht="13.5" customHeight="1"/>
    <row r="1444" ht="13.5" customHeight="1"/>
    <row r="1445" ht="13.5" customHeight="1"/>
    <row r="1446" ht="13.5" customHeight="1"/>
    <row r="1447" ht="13.5" customHeight="1"/>
    <row r="1448" ht="13.5" customHeight="1"/>
    <row r="1449" ht="13.5" customHeight="1"/>
    <row r="1450" ht="13.5" customHeight="1"/>
    <row r="1451" ht="13.5" customHeight="1"/>
    <row r="1452" ht="13.5" customHeight="1"/>
    <row r="1453" ht="13.5" customHeight="1"/>
    <row r="1454" ht="13.5" customHeight="1"/>
    <row r="1455" ht="13.5" customHeight="1"/>
    <row r="1456" ht="13.5" customHeight="1"/>
    <row r="1457" ht="13.5" customHeight="1"/>
    <row r="1458" ht="13.5" customHeight="1"/>
    <row r="1459" ht="13.5" customHeight="1"/>
    <row r="1460" ht="13.5" customHeight="1"/>
    <row r="1461" ht="13.5" customHeight="1"/>
    <row r="1462" ht="13.5" customHeight="1"/>
    <row r="1463" ht="13.5" customHeight="1"/>
    <row r="1464" ht="13.5" customHeight="1"/>
    <row r="1465" ht="13.5" customHeight="1"/>
    <row r="1466" ht="13.5" customHeight="1"/>
    <row r="1467" ht="13.5" customHeight="1"/>
    <row r="1468" ht="13.5" customHeight="1"/>
    <row r="1469" ht="13.5" customHeight="1"/>
    <row r="1470" ht="13.5" customHeight="1"/>
    <row r="1471" ht="13.5" customHeight="1"/>
    <row r="1472" ht="13.5" customHeight="1"/>
    <row r="1473" s="1" customFormat="1" ht="13.5" customHeight="1"/>
    <row r="1474" ht="13.5" customHeight="1"/>
    <row r="1475" ht="13.5" customHeight="1"/>
    <row r="1476" ht="13.5" customHeight="1"/>
    <row r="1477" ht="13.5" customHeight="1"/>
    <row r="1478" ht="13.5" customHeight="1"/>
    <row r="1479" ht="13.5" customHeight="1"/>
    <row r="1480" ht="13.5" customHeight="1"/>
    <row r="1481" ht="13.5" customHeight="1"/>
    <row r="1482" ht="13.5" customHeight="1"/>
    <row r="1483" ht="13.5" customHeight="1"/>
    <row r="1484" ht="13.5" customHeight="1"/>
    <row r="1485" ht="13.5" customHeight="1"/>
    <row r="1486" ht="13.5" customHeight="1"/>
    <row r="1487" ht="13.5" customHeight="1"/>
    <row r="1488" ht="13.5" customHeight="1"/>
    <row r="1489" ht="13.5" customHeight="1"/>
    <row r="1490" ht="13.5" customHeight="1"/>
    <row r="1491" ht="13.5" customHeight="1"/>
    <row r="1492" ht="13.5" customHeight="1"/>
    <row r="1493" ht="13.5" customHeight="1"/>
    <row r="1494" ht="13.5" customHeight="1"/>
    <row r="1495" ht="13.5" customHeight="1"/>
    <row r="1496" ht="13.5" customHeight="1"/>
    <row r="1497" ht="13.5" customHeight="1"/>
    <row r="1498" ht="13.5" customHeight="1"/>
    <row r="1499" ht="13.5" customHeight="1"/>
    <row r="1500" ht="13.5" customHeight="1"/>
    <row r="1501" ht="13.5" customHeight="1"/>
    <row r="1502" ht="13.5" customHeight="1"/>
    <row r="1503" ht="13.5" customHeight="1"/>
    <row r="1504" ht="13.5" customHeight="1"/>
    <row r="1505" ht="13.5" customHeight="1"/>
    <row r="1506" ht="13.5" customHeight="1"/>
    <row r="1507" ht="13.5" customHeight="1"/>
    <row r="1508" ht="13.5" customHeight="1"/>
    <row r="1509" ht="13.5" customHeight="1"/>
    <row r="1510" ht="13.5" customHeight="1"/>
    <row r="1511" ht="13.5" customHeight="1"/>
    <row r="1512" ht="13.5" customHeight="1"/>
    <row r="1513" ht="13.5" customHeight="1"/>
    <row r="1514" ht="13.5" customHeight="1"/>
    <row r="1515" ht="13.5" customHeight="1"/>
    <row r="1516" ht="13.5" customHeight="1"/>
    <row r="1517" ht="13.5" customHeight="1"/>
    <row r="1518" ht="13.5" customHeight="1"/>
    <row r="1519" ht="13.5" customHeight="1"/>
    <row r="1520" ht="13.5" customHeight="1"/>
    <row r="1521" ht="13.5" customHeight="1"/>
    <row r="1522" ht="13.5" customHeight="1"/>
    <row r="1523" ht="13.5" customHeight="1"/>
    <row r="1524" ht="13.5" customHeight="1"/>
    <row r="1525" ht="13.5" customHeight="1"/>
    <row r="1526" ht="13.5" customHeight="1"/>
    <row r="1527" ht="13.5" customHeight="1"/>
    <row r="1528" ht="13.5" customHeight="1"/>
    <row r="1529" ht="13.5" customHeight="1"/>
    <row r="1530" ht="13.5" customHeight="1"/>
    <row r="1531" ht="13.5" customHeight="1"/>
    <row r="1532" ht="13.5" customHeight="1"/>
    <row r="1533" ht="13.5" customHeight="1"/>
    <row r="1534" ht="13.5" customHeight="1"/>
    <row r="1535" ht="13.5" customHeight="1"/>
    <row r="1536" ht="13.5" customHeight="1"/>
    <row r="1537" ht="13.5" customHeight="1"/>
    <row r="1538" ht="13.5" customHeight="1"/>
    <row r="1539" ht="13.5" customHeight="1"/>
    <row r="1540" ht="13.5" customHeight="1"/>
    <row r="1541" ht="13.5" customHeight="1"/>
    <row r="1542" ht="13.5" customHeight="1"/>
    <row r="1543" ht="13.5" customHeight="1"/>
    <row r="1544" ht="13.5" customHeight="1"/>
    <row r="1545" ht="13.5" customHeight="1"/>
    <row r="1546" ht="13.5" customHeight="1"/>
    <row r="1547" ht="13.5" customHeight="1"/>
    <row r="1548" ht="13.5" customHeight="1"/>
    <row r="1549" ht="13.5" customHeight="1"/>
    <row r="1550" ht="13.5" customHeight="1"/>
    <row r="1551" ht="13.5" customHeight="1"/>
    <row r="1552" ht="13.5" customHeight="1"/>
    <row r="1553" ht="13.5" customHeight="1"/>
    <row r="1554" ht="13.5" customHeight="1"/>
    <row r="1555" ht="13.5" customHeight="1"/>
    <row r="1556" ht="13.5" customHeight="1"/>
    <row r="1557" ht="13.5" customHeight="1"/>
    <row r="1558" ht="13.5" customHeight="1"/>
    <row r="1559" ht="13.5" customHeight="1"/>
    <row r="1560" ht="13.5" customHeight="1"/>
    <row r="1561" ht="13.5" customHeight="1"/>
    <row r="1562" ht="13.5" customHeight="1"/>
    <row r="1563" ht="13.5" customHeight="1"/>
    <row r="1564" ht="13.5" customHeight="1"/>
    <row r="1565" ht="13.5" customHeight="1"/>
    <row r="1566" ht="13.5" customHeight="1"/>
    <row r="1567" ht="13.5" customHeight="1"/>
    <row r="1568" ht="13.5" customHeight="1"/>
    <row r="1569" ht="13.5" customHeight="1"/>
    <row r="1570" ht="13.5" customHeight="1"/>
    <row r="1571" ht="13.5" customHeight="1"/>
    <row r="1572" ht="13.5" customHeight="1"/>
    <row r="1573" ht="13.5" customHeight="1"/>
    <row r="1574" ht="13.5" customHeight="1"/>
    <row r="1575" ht="13.5" customHeight="1"/>
    <row r="1576" ht="13.5" customHeight="1"/>
    <row r="1577" ht="13.5" customHeight="1"/>
    <row r="1578" ht="13.5" customHeight="1"/>
    <row r="1579" ht="13.5" customHeight="1"/>
    <row r="1580" ht="13.5" customHeight="1"/>
    <row r="1581" ht="13.5" customHeight="1"/>
    <row r="1582" ht="13.5" customHeight="1"/>
    <row r="1583" ht="13.5" customHeight="1"/>
    <row r="1584" ht="13.5" customHeight="1"/>
    <row r="1585" ht="13.5" customHeight="1"/>
    <row r="1586" ht="13.5" customHeight="1"/>
    <row r="1587" ht="13.5" customHeight="1"/>
    <row r="1588" ht="13.5" customHeight="1"/>
    <row r="1589" ht="13.5" customHeight="1"/>
    <row r="1590" ht="13.5" customHeight="1"/>
    <row r="1591" ht="13.5" customHeight="1"/>
    <row r="1592" ht="13.5" customHeight="1"/>
    <row r="1593" ht="13.5" customHeight="1"/>
    <row r="1594" ht="13.5" customHeight="1"/>
    <row r="1595" ht="13.5" customHeight="1"/>
    <row r="1596" ht="13.5" customHeight="1"/>
    <row r="1597" ht="13.5" customHeight="1"/>
    <row r="1598" ht="13.5" customHeight="1"/>
    <row r="1599" ht="13.5" customHeight="1"/>
    <row r="1600" ht="13.5" customHeight="1"/>
    <row r="1601" ht="13.5" customHeight="1"/>
    <row r="1602" ht="13.5" customHeight="1"/>
    <row r="1603" ht="13.5" customHeight="1"/>
    <row r="1604" ht="13.5" customHeight="1"/>
    <row r="1605" ht="13.5" customHeight="1"/>
    <row r="1606" ht="13.5" customHeight="1"/>
    <row r="1607" ht="13.5" customHeight="1"/>
    <row r="1608" ht="13.5" customHeight="1"/>
    <row r="1609" ht="13.5" customHeight="1"/>
    <row r="1610" ht="13.5" customHeight="1"/>
    <row r="1611" ht="13.5" customHeight="1"/>
    <row r="1612" ht="13.5" customHeight="1"/>
    <row r="1613" ht="13.5" customHeight="1"/>
    <row r="1614" ht="13.5" customHeight="1"/>
    <row r="1615" ht="13.5" customHeight="1"/>
    <row r="1616" ht="13.5" customHeight="1"/>
    <row r="1617" ht="13.5" customHeight="1"/>
    <row r="1618" ht="13.5" customHeight="1"/>
    <row r="1619" ht="13.5" customHeight="1"/>
    <row r="1620" ht="13.5" customHeight="1"/>
    <row r="1621" ht="13.5" customHeight="1"/>
    <row r="1622" ht="13.5" customHeight="1"/>
    <row r="1623" ht="13.5" customHeight="1"/>
    <row r="1624" ht="13.5" customHeight="1"/>
    <row r="1625" ht="13.5" customHeight="1"/>
    <row r="1626" ht="13.5" customHeight="1"/>
    <row r="1627" ht="13.5" customHeight="1"/>
    <row r="1628" ht="13.5" customHeight="1"/>
    <row r="1629" ht="13.5" customHeight="1"/>
    <row r="1630" ht="13.5" customHeight="1"/>
    <row r="1631" ht="13.5" customHeight="1"/>
    <row r="1632" ht="13.5" customHeight="1"/>
    <row r="1633" ht="13.5" customHeight="1"/>
    <row r="1634" ht="13.5" customHeight="1"/>
    <row r="1635" ht="13.5" customHeight="1"/>
    <row r="1636" ht="13.5" customHeight="1"/>
    <row r="1637" ht="13.5" customHeight="1"/>
    <row r="1638" ht="13.5" customHeight="1"/>
    <row r="1639" ht="13.5" customHeight="1"/>
    <row r="1640" ht="13.5" customHeight="1"/>
    <row r="1641" ht="13.5" customHeight="1"/>
    <row r="1642" ht="13.5" customHeight="1"/>
    <row r="1643" ht="13.5" customHeight="1"/>
    <row r="1644" ht="13.5" customHeight="1"/>
    <row r="1645" ht="13.5" customHeight="1"/>
    <row r="1646" ht="13.5" customHeight="1"/>
    <row r="1647" ht="13.5" customHeight="1"/>
    <row r="1648" ht="13.5" customHeight="1"/>
    <row r="1649" ht="13.5" customHeight="1"/>
    <row r="1650" ht="13.5" customHeight="1"/>
    <row r="1651" ht="13.5" customHeight="1"/>
    <row r="1652" ht="13.5" customHeight="1"/>
    <row r="1653" ht="13.5" customHeight="1"/>
    <row r="1654" ht="13.5" customHeight="1"/>
    <row r="1655" ht="13.5" customHeight="1"/>
    <row r="1656" ht="13.5" customHeight="1"/>
    <row r="1657" ht="13.5" customHeight="1"/>
    <row r="1658" ht="13.5" customHeight="1"/>
    <row r="1659" ht="13.5" customHeight="1"/>
    <row r="1660" ht="13.5" customHeight="1"/>
    <row r="1661" ht="13.5" customHeight="1"/>
    <row r="1662" ht="13.5" customHeight="1"/>
    <row r="1663" ht="13.5" customHeight="1"/>
    <row r="1664" ht="13.5" customHeight="1"/>
    <row r="1665" ht="13.5" customHeight="1"/>
    <row r="1666" ht="13.5" customHeight="1"/>
    <row r="1667" ht="13.5" customHeight="1"/>
    <row r="1668" ht="13.5" customHeight="1"/>
    <row r="1669" ht="13.5" customHeight="1"/>
    <row r="1670" ht="13.5" customHeight="1"/>
    <row r="1671" ht="13.5" customHeight="1"/>
    <row r="1672" ht="13.5" customHeight="1"/>
    <row r="1673" ht="13.5" customHeight="1"/>
    <row r="1674" ht="13.5" customHeight="1"/>
    <row r="1675" ht="13.5" customHeight="1"/>
    <row r="1676" ht="13.5" customHeight="1"/>
    <row r="1677" ht="13.5" customHeight="1"/>
    <row r="1678" ht="13.5" customHeight="1"/>
    <row r="1679" ht="13.5" customHeight="1"/>
    <row r="1680" ht="13.5" customHeight="1"/>
    <row r="1681" ht="13.5" customHeight="1"/>
    <row r="1682" ht="13.5" customHeight="1"/>
    <row r="1683" ht="13.5" customHeight="1"/>
    <row r="1684" ht="13.5" customHeight="1"/>
    <row r="1685" ht="13.5" customHeight="1"/>
    <row r="1686" ht="13.5" customHeight="1"/>
    <row r="1687" ht="13.5" customHeight="1"/>
    <row r="1688" ht="13.5" customHeight="1"/>
    <row r="1689" ht="13.5" customHeight="1"/>
    <row r="1690" ht="13.5" customHeight="1"/>
    <row r="1691" s="44" customFormat="1" ht="13.5" customHeight="1"/>
  </sheetData>
  <mergeCells count="1">
    <mergeCell ref="A1:J1"/>
  </mergeCells>
  <printOptions gridLines="1"/>
  <pageMargins left="0.314583333333333" right="0.16" top="0.393055555555556" bottom="0.314583333333333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G1691"/>
  <sheetViews>
    <sheetView workbookViewId="0">
      <pane ySplit="1" topLeftCell="A2" activePane="bottomLeft" state="frozen"/>
      <selection/>
      <selection pane="bottomLeft" activeCell="F5" sqref="F5"/>
    </sheetView>
  </sheetViews>
  <sheetFormatPr defaultColWidth="9" defaultRowHeight="14.4" outlineLevelCol="6"/>
  <cols>
    <col min="1" max="1" width="9" customWidth="1"/>
    <col min="2" max="2" width="13.2222222222222" customWidth="1"/>
    <col min="3" max="3" width="17.7777777777778" customWidth="1"/>
    <col min="4" max="4" width="17.1111111111111" customWidth="1"/>
    <col min="5" max="5" width="16.5555555555556" customWidth="1"/>
    <col min="6" max="6" width="15.7777777777778" customWidth="1"/>
    <col min="7" max="7" width="9.55555555555556" customWidth="1"/>
  </cols>
  <sheetData>
    <row r="1" ht="43.2" customHeight="1" spans="1:7">
      <c r="A1" s="45" t="s">
        <v>6</v>
      </c>
      <c r="B1" s="45"/>
      <c r="C1" s="45"/>
      <c r="D1" s="45"/>
      <c r="E1" s="45"/>
      <c r="F1" s="45"/>
      <c r="G1" s="45"/>
    </row>
    <row r="2" ht="25.8" customHeight="1" spans="1:7">
      <c r="A2" s="46" t="s">
        <v>1</v>
      </c>
      <c r="B2" s="46" t="s">
        <v>7</v>
      </c>
      <c r="C2" s="46" t="s">
        <v>8</v>
      </c>
      <c r="D2" s="46" t="s">
        <v>9</v>
      </c>
      <c r="E2" s="46" t="s">
        <v>10</v>
      </c>
      <c r="F2" s="46" t="s">
        <v>11</v>
      </c>
      <c r="G2" s="46" t="s">
        <v>5</v>
      </c>
    </row>
    <row r="3" s="43" customFormat="1" ht="22.2" customHeight="1" spans="1:7">
      <c r="A3" s="46">
        <v>1</v>
      </c>
      <c r="B3" s="46"/>
      <c r="C3" s="46"/>
      <c r="D3" s="47"/>
      <c r="E3" s="47"/>
      <c r="F3" s="47"/>
      <c r="G3" s="47"/>
    </row>
    <row r="4" s="43" customFormat="1" ht="22.2" customHeight="1" spans="1:7">
      <c r="A4" s="46">
        <v>2</v>
      </c>
      <c r="B4" s="46"/>
      <c r="C4" s="46"/>
      <c r="D4" s="47"/>
      <c r="E4" s="47"/>
      <c r="F4" s="47"/>
      <c r="G4" s="47"/>
    </row>
    <row r="5" s="43" customFormat="1" ht="22.2" customHeight="1" spans="1:7">
      <c r="A5" s="46">
        <v>3</v>
      </c>
      <c r="B5" s="46"/>
      <c r="C5" s="46"/>
      <c r="D5" s="47"/>
      <c r="E5" s="47"/>
      <c r="F5" s="47"/>
      <c r="G5" s="47"/>
    </row>
    <row r="6" s="43" customFormat="1" ht="22.2" customHeight="1" spans="1:7">
      <c r="A6" s="46">
        <v>4</v>
      </c>
      <c r="B6" s="46"/>
      <c r="C6" s="46"/>
      <c r="D6" s="47"/>
      <c r="E6" s="47"/>
      <c r="F6" s="47"/>
      <c r="G6" s="47"/>
    </row>
    <row r="7" s="43" customFormat="1" ht="22.2" customHeight="1" spans="1:7">
      <c r="A7" s="46">
        <v>5</v>
      </c>
      <c r="B7" s="46"/>
      <c r="C7" s="46"/>
      <c r="D7" s="47"/>
      <c r="E7" s="47"/>
      <c r="F7" s="47"/>
      <c r="G7" s="47"/>
    </row>
    <row r="8" s="43" customFormat="1" ht="22.2" customHeight="1" spans="1:7">
      <c r="A8" s="46">
        <v>6</v>
      </c>
      <c r="B8" s="46"/>
      <c r="C8" s="46"/>
      <c r="D8" s="47"/>
      <c r="E8" s="47"/>
      <c r="F8" s="47"/>
      <c r="G8" s="47"/>
    </row>
    <row r="9" s="43" customFormat="1" ht="22.2" customHeight="1" spans="1:7">
      <c r="A9" s="46">
        <v>7</v>
      </c>
      <c r="B9" s="46"/>
      <c r="C9" s="46"/>
      <c r="D9" s="47"/>
      <c r="E9" s="47"/>
      <c r="F9" s="47"/>
      <c r="G9" s="47"/>
    </row>
    <row r="10" s="43" customFormat="1" ht="22.2" customHeight="1" spans="1:7">
      <c r="A10" s="46">
        <v>8</v>
      </c>
      <c r="B10" s="46"/>
      <c r="C10" s="46"/>
      <c r="D10" s="47"/>
      <c r="E10" s="47"/>
      <c r="F10" s="47"/>
      <c r="G10" s="47"/>
    </row>
    <row r="11" s="43" customFormat="1" ht="22.2" customHeight="1" spans="1:7">
      <c r="A11" s="46">
        <v>9</v>
      </c>
      <c r="B11" s="46"/>
      <c r="C11" s="46"/>
      <c r="D11" s="47"/>
      <c r="E11" s="47"/>
      <c r="F11" s="47"/>
      <c r="G11" s="47"/>
    </row>
    <row r="12" s="43" customFormat="1" ht="22.2" customHeight="1" spans="1:7">
      <c r="A12" s="46">
        <v>10</v>
      </c>
      <c r="B12" s="46"/>
      <c r="C12" s="46"/>
      <c r="D12" s="47"/>
      <c r="E12" s="47"/>
      <c r="F12" s="47"/>
      <c r="G12" s="47"/>
    </row>
    <row r="13" s="43" customFormat="1" ht="22.2" customHeight="1" spans="1:7">
      <c r="A13" s="46">
        <v>11</v>
      </c>
      <c r="B13" s="46"/>
      <c r="C13" s="46"/>
      <c r="D13" s="47"/>
      <c r="E13" s="47"/>
      <c r="F13" s="47"/>
      <c r="G13" s="47"/>
    </row>
    <row r="14" s="43" customFormat="1" ht="22.2" customHeight="1" spans="1:7">
      <c r="A14" s="46">
        <v>12</v>
      </c>
      <c r="B14" s="46"/>
      <c r="C14" s="46"/>
      <c r="D14" s="47"/>
      <c r="E14" s="47"/>
      <c r="F14" s="47"/>
      <c r="G14" s="47"/>
    </row>
    <row r="15" s="43" customFormat="1" ht="22.2" customHeight="1" spans="1:7">
      <c r="A15" s="46">
        <v>13</v>
      </c>
      <c r="B15" s="46"/>
      <c r="C15" s="46"/>
      <c r="D15" s="47"/>
      <c r="E15" s="47"/>
      <c r="F15" s="47"/>
      <c r="G15" s="47"/>
    </row>
    <row r="16" s="43" customFormat="1" ht="22.2" customHeight="1" spans="1:7">
      <c r="A16" s="46">
        <v>14</v>
      </c>
      <c r="B16" s="46"/>
      <c r="C16" s="46"/>
      <c r="D16" s="47"/>
      <c r="E16" s="47"/>
      <c r="F16" s="47"/>
      <c r="G16" s="47"/>
    </row>
    <row r="17" s="43" customFormat="1" ht="22.2" customHeight="1" spans="1:7">
      <c r="A17" s="46">
        <v>15</v>
      </c>
      <c r="B17" s="46"/>
      <c r="C17" s="46"/>
      <c r="D17" s="47"/>
      <c r="E17" s="47"/>
      <c r="F17" s="47"/>
      <c r="G17" s="47"/>
    </row>
    <row r="18" s="43" customFormat="1" ht="22.2" customHeight="1" spans="1:7">
      <c r="A18" s="46">
        <v>16</v>
      </c>
      <c r="B18" s="46"/>
      <c r="C18" s="46"/>
      <c r="D18" s="47"/>
      <c r="E18" s="47"/>
      <c r="F18" s="47"/>
      <c r="G18" s="47"/>
    </row>
    <row r="19" s="43" customFormat="1" ht="22.2" customHeight="1" spans="1:7">
      <c r="A19" s="46">
        <v>17</v>
      </c>
      <c r="B19" s="46"/>
      <c r="C19" s="46"/>
      <c r="D19" s="47"/>
      <c r="E19" s="47"/>
      <c r="F19" s="47"/>
      <c r="G19" s="47"/>
    </row>
    <row r="20" s="43" customFormat="1" ht="22.2" customHeight="1" spans="1:7">
      <c r="A20" s="46">
        <v>18</v>
      </c>
      <c r="B20" s="46"/>
      <c r="C20" s="46"/>
      <c r="D20" s="47"/>
      <c r="E20" s="47"/>
      <c r="F20" s="47"/>
      <c r="G20" s="47"/>
    </row>
    <row r="21" s="43" customFormat="1" ht="22.2" customHeight="1" spans="1:7">
      <c r="A21" s="46">
        <v>19</v>
      </c>
      <c r="B21" s="46"/>
      <c r="C21" s="46"/>
      <c r="D21" s="47"/>
      <c r="E21" s="47"/>
      <c r="F21" s="47"/>
      <c r="G21" s="47"/>
    </row>
    <row r="22" s="43" customFormat="1" ht="22.2" customHeight="1" spans="1:7">
      <c r="A22" s="46">
        <v>20</v>
      </c>
      <c r="B22" s="46"/>
      <c r="C22" s="46"/>
      <c r="D22" s="47"/>
      <c r="E22" s="47"/>
      <c r="F22" s="47"/>
      <c r="G22" s="47"/>
    </row>
    <row r="23" s="43" customFormat="1" ht="22.2" customHeight="1" spans="1:7">
      <c r="A23" s="46">
        <v>21</v>
      </c>
      <c r="B23" s="46"/>
      <c r="C23" s="46"/>
      <c r="D23" s="47"/>
      <c r="E23" s="47"/>
      <c r="F23" s="47"/>
      <c r="G23" s="47"/>
    </row>
    <row r="24" s="43" customFormat="1" ht="22.2" customHeight="1" spans="1:7">
      <c r="A24" s="46">
        <v>22</v>
      </c>
      <c r="B24" s="46"/>
      <c r="C24" s="47"/>
      <c r="D24" s="47"/>
      <c r="E24" s="47"/>
      <c r="F24" s="47"/>
      <c r="G24" s="47"/>
    </row>
    <row r="25" s="43" customFormat="1" ht="22.2" customHeight="1" spans="1:7">
      <c r="A25" s="46">
        <v>23</v>
      </c>
      <c r="B25" s="46"/>
      <c r="C25" s="47"/>
      <c r="D25" s="47"/>
      <c r="E25" s="47"/>
      <c r="F25" s="47"/>
      <c r="G25" s="47"/>
    </row>
    <row r="26" s="43" customFormat="1" ht="22.2" customHeight="1" spans="1:7">
      <c r="A26" s="46">
        <v>24</v>
      </c>
      <c r="B26" s="46"/>
      <c r="C26" s="47"/>
      <c r="D26" s="47"/>
      <c r="E26" s="47"/>
      <c r="F26" s="47"/>
      <c r="G26" s="47"/>
    </row>
    <row r="27" s="43" customFormat="1" ht="22.2" customHeight="1" spans="1:7">
      <c r="A27" s="46">
        <v>25</v>
      </c>
      <c r="B27" s="46"/>
      <c r="C27" s="47"/>
      <c r="D27" s="47"/>
      <c r="E27" s="47"/>
      <c r="F27" s="47"/>
      <c r="G27" s="47"/>
    </row>
    <row r="28" s="43" customFormat="1" ht="22.2" customHeight="1" spans="1:7">
      <c r="A28" s="46">
        <v>26</v>
      </c>
      <c r="B28" s="46"/>
      <c r="C28" s="47"/>
      <c r="D28" s="47"/>
      <c r="E28" s="47"/>
      <c r="F28" s="47"/>
      <c r="G28" s="47"/>
    </row>
    <row r="29" s="43" customFormat="1" ht="22.2" customHeight="1" spans="1:7">
      <c r="A29" s="46">
        <v>27</v>
      </c>
      <c r="B29" s="46"/>
      <c r="C29" s="47"/>
      <c r="D29" s="47"/>
      <c r="E29" s="47"/>
      <c r="F29" s="47"/>
      <c r="G29" s="47"/>
    </row>
    <row r="30" s="43" customFormat="1" ht="22.2" customHeight="1" spans="1:7">
      <c r="A30" s="46">
        <v>28</v>
      </c>
      <c r="B30" s="46"/>
      <c r="C30" s="47"/>
      <c r="D30" s="47"/>
      <c r="E30" s="47"/>
      <c r="F30" s="47"/>
      <c r="G30" s="47"/>
    </row>
    <row r="31" s="43" customFormat="1" ht="22.2" customHeight="1" spans="1:7">
      <c r="A31" s="46">
        <v>29</v>
      </c>
      <c r="B31" s="46"/>
      <c r="C31" s="47"/>
      <c r="D31" s="47"/>
      <c r="E31" s="47"/>
      <c r="F31" s="47"/>
      <c r="G31" s="47"/>
    </row>
    <row r="32" s="43" customFormat="1" ht="22.2" customHeight="1" spans="1:7">
      <c r="A32" s="46">
        <v>30</v>
      </c>
      <c r="B32" s="46"/>
      <c r="C32" s="47"/>
      <c r="D32" s="47"/>
      <c r="E32" s="47"/>
      <c r="F32" s="47"/>
      <c r="G32" s="47"/>
    </row>
    <row r="33" s="43" customFormat="1" ht="22.2" customHeight="1" spans="1:7">
      <c r="A33" s="46">
        <v>31</v>
      </c>
      <c r="B33" s="46"/>
      <c r="C33" s="47"/>
      <c r="D33" s="47"/>
      <c r="E33" s="47"/>
      <c r="F33" s="47"/>
      <c r="G33" s="47"/>
    </row>
    <row r="34" s="43" customFormat="1" ht="22.2" customHeight="1" spans="1:7">
      <c r="A34" s="46">
        <v>32</v>
      </c>
      <c r="B34" s="46"/>
      <c r="C34" s="47"/>
      <c r="D34" s="47"/>
      <c r="E34" s="47"/>
      <c r="F34" s="47"/>
      <c r="G34" s="47"/>
    </row>
    <row r="35" s="43" customFormat="1" ht="22.2" customHeight="1" spans="1:7">
      <c r="A35" s="46">
        <v>33</v>
      </c>
      <c r="B35" s="46"/>
      <c r="C35" s="47"/>
      <c r="D35" s="47"/>
      <c r="E35" s="47"/>
      <c r="F35" s="47"/>
      <c r="G35" s="47"/>
    </row>
    <row r="36" s="43" customFormat="1" ht="22.2" customHeight="1" spans="1:7">
      <c r="A36" s="46">
        <v>34</v>
      </c>
      <c r="B36" s="46"/>
      <c r="C36" s="47"/>
      <c r="D36" s="47"/>
      <c r="E36" s="47"/>
      <c r="F36" s="47"/>
      <c r="G36" s="47"/>
    </row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  <row r="1035" ht="13.5" customHeight="1"/>
    <row r="1036" ht="13.5" customHeight="1"/>
    <row r="1037" ht="13.5" customHeight="1"/>
    <row r="1038" ht="13.5" customHeight="1"/>
    <row r="1039" ht="13.5" customHeight="1"/>
    <row r="1040" ht="13.5" customHeight="1"/>
    <row r="1041" ht="13.5" customHeight="1"/>
    <row r="1042" ht="13.5" customHeight="1"/>
    <row r="1043" ht="13.5" customHeight="1"/>
    <row r="1044" ht="13.5" customHeight="1"/>
    <row r="1045" ht="13.5" customHeight="1"/>
    <row r="1046" ht="13.5" customHeight="1"/>
    <row r="1047" ht="13.5" customHeight="1"/>
    <row r="1048" ht="13.5" customHeight="1"/>
    <row r="1049" ht="13.5" customHeight="1"/>
    <row r="1050" ht="13.5" customHeight="1"/>
    <row r="1051" ht="13.5" customHeight="1"/>
    <row r="1052" ht="13.5" customHeight="1"/>
    <row r="1053" ht="13.5" customHeight="1"/>
    <row r="1054" ht="13.5" customHeight="1"/>
    <row r="1055" ht="13.5" customHeight="1"/>
    <row r="1056" ht="13.5" customHeight="1"/>
    <row r="1057" ht="13.5" customHeight="1"/>
    <row r="1058" ht="13.5" customHeight="1"/>
    <row r="1059" ht="13.5" customHeight="1"/>
    <row r="1060" ht="13.5" customHeight="1"/>
    <row r="1061" ht="13.5" customHeight="1"/>
    <row r="1062" ht="13.5" customHeight="1"/>
    <row r="1063" ht="13.5" customHeight="1"/>
    <row r="1064" ht="13.5" customHeight="1"/>
    <row r="1065" ht="13.5" customHeight="1"/>
    <row r="1066" ht="13.5" customHeight="1"/>
    <row r="1067" ht="13.5" customHeight="1"/>
    <row r="1068" ht="13.5" customHeight="1"/>
    <row r="1069" ht="13.5" customHeight="1"/>
    <row r="1070" ht="13.5" customHeight="1"/>
    <row r="1071" ht="13.5" customHeight="1"/>
    <row r="1072" ht="13.5" customHeight="1"/>
    <row r="1073" ht="13.5" customHeight="1"/>
    <row r="1074" ht="13.5" customHeight="1"/>
    <row r="1075" ht="13.5" customHeight="1"/>
    <row r="1076" ht="13.5" customHeight="1"/>
    <row r="1077" ht="13.5" customHeight="1"/>
    <row r="1078" ht="13.5" customHeight="1"/>
    <row r="1079" ht="13.5" customHeight="1"/>
    <row r="1080" ht="13.5" customHeight="1"/>
    <row r="1081" ht="13.5" customHeight="1"/>
    <row r="1082" ht="13.5" customHeight="1"/>
    <row r="1083" ht="13.5" customHeight="1"/>
    <row r="1084" ht="13.5" customHeight="1"/>
    <row r="1085" ht="13.5" customHeight="1"/>
    <row r="1086" ht="13.5" customHeight="1"/>
    <row r="1087" ht="13.5" customHeight="1"/>
    <row r="1088" ht="13.5" customHeight="1"/>
    <row r="1089" ht="13.5" customHeight="1"/>
    <row r="1090" ht="13.5" customHeight="1"/>
    <row r="1091" ht="13.5" customHeight="1"/>
    <row r="1092" ht="13.5" customHeight="1"/>
    <row r="1093" ht="13.5" customHeight="1"/>
    <row r="1094" ht="13.5" customHeight="1"/>
    <row r="1095" ht="13.5" customHeight="1"/>
    <row r="1096" ht="13.5" customHeight="1"/>
    <row r="1097" ht="13.5" customHeight="1"/>
    <row r="1098" ht="13.5" customHeight="1"/>
    <row r="1099" ht="13.5" customHeight="1"/>
    <row r="1100" ht="13.5" customHeight="1"/>
    <row r="1101" ht="13.5" customHeight="1"/>
    <row r="1102" ht="13.5" customHeight="1"/>
    <row r="1103" ht="13.5" customHeight="1"/>
    <row r="1104" ht="13.5" customHeight="1"/>
    <row r="1105" ht="13.5" customHeight="1"/>
    <row r="1106" ht="13.5" customHeight="1"/>
    <row r="1107" ht="13.5" customHeight="1"/>
    <row r="1108" ht="13.5" customHeight="1"/>
    <row r="1109" ht="13.5" customHeight="1"/>
    <row r="1110" ht="13.5" customHeight="1"/>
    <row r="1111" ht="13.5" customHeight="1"/>
    <row r="1112" ht="13.5" customHeight="1"/>
    <row r="1113" ht="13.5" customHeight="1"/>
    <row r="1114" ht="13.5" customHeight="1"/>
    <row r="1115" ht="13.5" customHeight="1"/>
    <row r="1116" ht="13.5" customHeight="1"/>
    <row r="1117" ht="13.5" customHeight="1"/>
    <row r="1118" ht="13.5" customHeight="1"/>
    <row r="1119" ht="13.5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3.5" customHeight="1"/>
    <row r="1128" ht="13.5" customHeight="1"/>
    <row r="1129" ht="13.5" customHeight="1"/>
    <row r="1130" ht="13.5" customHeight="1"/>
    <row r="1131" ht="13.5" customHeight="1"/>
    <row r="1132" ht="13.5" customHeight="1"/>
    <row r="1133" ht="13.5" customHeight="1"/>
    <row r="1134" ht="13.5" customHeight="1"/>
    <row r="1135" ht="13.5" customHeight="1"/>
    <row r="1136" ht="13.5" customHeight="1"/>
    <row r="1137" ht="13.5" customHeight="1"/>
    <row r="1138" ht="13.5" customHeight="1"/>
    <row r="1139" ht="13.5" customHeight="1"/>
    <row r="1140" ht="13.5" customHeight="1"/>
    <row r="1141" ht="13.5" customHeight="1"/>
    <row r="1142" ht="13.5" customHeight="1"/>
    <row r="1143" ht="13.5" customHeight="1"/>
    <row r="1144" ht="13.5" customHeight="1"/>
    <row r="1145" ht="13.5" customHeight="1"/>
    <row r="1146" ht="13.5" customHeight="1"/>
    <row r="1147" ht="13.5" customHeight="1"/>
    <row r="1148" ht="13.5" customHeight="1"/>
    <row r="1149" ht="13.5" customHeight="1"/>
    <row r="1150" ht="13.5" customHeight="1"/>
    <row r="1151" ht="13.5" customHeight="1"/>
    <row r="1152" ht="13.5" customHeight="1"/>
    <row r="1153" ht="13.5" customHeight="1"/>
    <row r="1154" ht="13.5" customHeight="1"/>
    <row r="1155" ht="13.5" customHeight="1"/>
    <row r="1156" ht="13.5" customHeight="1"/>
    <row r="1157" ht="13.5" customHeight="1"/>
    <row r="1158" ht="13.5" customHeight="1"/>
    <row r="1159" ht="13.5" customHeight="1"/>
    <row r="1160" ht="13.5" customHeight="1"/>
    <row r="1161" ht="13.5" customHeight="1"/>
    <row r="1162" ht="13.5" customHeight="1"/>
    <row r="1163" ht="13.5" customHeight="1"/>
    <row r="1164" ht="13.5" customHeight="1"/>
    <row r="1165" ht="13.5" customHeight="1"/>
    <row r="1166" ht="13.5" customHeight="1"/>
    <row r="1167" ht="13.5" customHeight="1"/>
    <row r="1168" ht="13.5" customHeight="1"/>
    <row r="1169" ht="13.5" customHeight="1"/>
    <row r="1170" ht="13.5" customHeight="1"/>
    <row r="1171" ht="13.5" customHeight="1"/>
    <row r="1172" ht="13.5" customHeight="1"/>
    <row r="1173" ht="13.5" customHeight="1"/>
    <row r="1174" ht="13.5" customHeight="1"/>
    <row r="1175" ht="13.5" customHeight="1"/>
    <row r="1176" ht="13.5" customHeight="1"/>
    <row r="1177" ht="13.5" customHeight="1"/>
    <row r="1178" ht="13.5" customHeight="1"/>
    <row r="1179" ht="13.5" customHeight="1"/>
    <row r="1180" ht="13.5" customHeight="1"/>
    <row r="1181" ht="13.5" customHeight="1"/>
    <row r="1182" ht="13.5" customHeight="1"/>
    <row r="1183" ht="13.5" customHeight="1"/>
    <row r="1184" ht="13.5" customHeight="1"/>
    <row r="1185" ht="13.5" customHeight="1"/>
    <row r="1186" ht="13.5" customHeight="1"/>
    <row r="1187" ht="13.5" customHeight="1"/>
    <row r="1188" ht="13.5" customHeight="1"/>
    <row r="1189" ht="13.5" customHeight="1"/>
    <row r="1190" ht="13.5" customHeight="1"/>
    <row r="1191" ht="13.5" customHeight="1"/>
    <row r="1192" ht="13.5" customHeight="1"/>
    <row r="1193" ht="13.5" customHeight="1"/>
    <row r="1194" ht="13.5" customHeight="1"/>
    <row r="1195" ht="13.5" customHeight="1"/>
    <row r="1196" ht="13.5" customHeight="1"/>
    <row r="1197" ht="13.5" customHeight="1"/>
    <row r="1198" ht="13.5" customHeight="1"/>
    <row r="1199" ht="13.5" customHeight="1"/>
    <row r="1200" ht="13.5" customHeight="1"/>
    <row r="1201" ht="13.5" customHeight="1"/>
    <row r="1202" ht="13.5" customHeight="1"/>
    <row r="1203" ht="13.5" customHeight="1"/>
    <row r="1204" ht="13.5" customHeight="1"/>
    <row r="1205" ht="13.5" customHeight="1"/>
    <row r="1206" ht="13.5" customHeight="1"/>
    <row r="1207" ht="13.5" customHeight="1"/>
    <row r="1208" ht="13.5" customHeight="1"/>
    <row r="1209" ht="13.5" customHeight="1"/>
    <row r="1210" ht="13.5" customHeight="1"/>
    <row r="1211" ht="13.5" customHeight="1"/>
    <row r="1212" ht="13.5" customHeight="1"/>
    <row r="1213" ht="13.5" customHeight="1"/>
    <row r="1214" ht="13.5" customHeight="1"/>
    <row r="1215" ht="13.5" customHeight="1"/>
    <row r="1216" ht="13.5" customHeight="1"/>
    <row r="1217" ht="13.5" customHeight="1"/>
    <row r="1218" ht="13.5" customHeight="1"/>
    <row r="1219" ht="13.5" customHeight="1"/>
    <row r="1220" ht="13.5" customHeight="1"/>
    <row r="1221" ht="13.5" customHeight="1"/>
    <row r="1222" ht="13.5" customHeight="1"/>
    <row r="1223" ht="13.5" customHeight="1"/>
    <row r="1224" ht="13.5" customHeight="1"/>
    <row r="1225" ht="13.5" customHeight="1"/>
    <row r="1226" ht="13.5" customHeight="1"/>
    <row r="1227" ht="13.5" customHeight="1"/>
    <row r="1228" ht="13.5" customHeight="1"/>
    <row r="1229" ht="13.5" customHeight="1"/>
    <row r="1230" ht="13.5" customHeight="1"/>
    <row r="1231" ht="13.5" customHeight="1"/>
    <row r="1232" ht="13.5" customHeight="1"/>
    <row r="1233" ht="13.5" customHeight="1"/>
    <row r="1234" ht="13.5" customHeight="1"/>
    <row r="1235" ht="13.5" customHeight="1"/>
    <row r="1236" ht="13.5" customHeight="1"/>
    <row r="1237" ht="13.5" customHeight="1"/>
    <row r="1238" ht="13.5" customHeight="1"/>
    <row r="1239" ht="13.5" customHeight="1"/>
    <row r="1240" ht="13.5" customHeight="1"/>
    <row r="1241" ht="13.5" customHeight="1"/>
    <row r="1242" ht="13.5" customHeight="1"/>
    <row r="1243" ht="13.5" customHeight="1"/>
    <row r="1244" ht="13.5" customHeight="1"/>
    <row r="1245" ht="13.5" customHeight="1"/>
    <row r="1246" ht="13.5" customHeight="1"/>
    <row r="1247" ht="13.5" customHeight="1"/>
    <row r="1248" ht="13.5" customHeight="1"/>
    <row r="1249" ht="13.5" customHeight="1"/>
    <row r="1250" ht="13.5" customHeight="1"/>
    <row r="1251" ht="13.5" customHeight="1"/>
    <row r="1252" ht="13.5" customHeight="1"/>
    <row r="1253" ht="13.5" customHeight="1"/>
    <row r="1254" ht="13.5" customHeight="1"/>
    <row r="1255" ht="13.5" customHeight="1"/>
    <row r="1256" ht="13.5" customHeight="1"/>
    <row r="1257" ht="13.5" customHeight="1"/>
    <row r="1258" ht="13.5" customHeight="1"/>
    <row r="1259" ht="13.5" customHeight="1"/>
    <row r="1260" ht="13.5" customHeight="1"/>
    <row r="1261" ht="13.5" customHeight="1"/>
    <row r="1262" ht="13.5" customHeight="1"/>
    <row r="1263" ht="13.5" customHeight="1"/>
    <row r="1264" ht="13.5" customHeight="1"/>
    <row r="1265" ht="13.5" customHeight="1"/>
    <row r="1266" ht="13.5" customHeight="1"/>
    <row r="1267" ht="13.5" customHeight="1"/>
    <row r="1268" ht="13.5" customHeight="1"/>
    <row r="1269" ht="13.5" customHeight="1"/>
    <row r="1270" ht="13.5" customHeight="1"/>
    <row r="1271" ht="13.5" customHeight="1"/>
    <row r="1272" ht="13.5" customHeight="1"/>
    <row r="1273" ht="13.5" customHeight="1"/>
    <row r="1274" ht="13.5" customHeight="1"/>
    <row r="1275" ht="13.5" customHeight="1"/>
    <row r="1276" ht="13.5" customHeight="1"/>
    <row r="1277" ht="13.5" customHeight="1"/>
    <row r="1278" ht="13.5" customHeight="1"/>
    <row r="1279" ht="13.5" customHeight="1"/>
    <row r="1280" ht="13.5" customHeight="1"/>
    <row r="1281" ht="13.5" customHeight="1"/>
    <row r="1282" ht="13.5" customHeight="1"/>
    <row r="1283" ht="13.5" customHeight="1"/>
    <row r="1284" ht="13.5" customHeight="1"/>
    <row r="1285" ht="13.5" customHeight="1"/>
    <row r="1286" ht="13.5" customHeight="1"/>
    <row r="1287" ht="13.5" customHeight="1"/>
    <row r="1288" ht="13.5" customHeight="1"/>
    <row r="1289" ht="13.5" customHeight="1"/>
    <row r="1290" ht="13.5" customHeight="1"/>
    <row r="1291" ht="13.5" customHeight="1"/>
    <row r="1292" ht="13.5" customHeight="1"/>
    <row r="1293" ht="13.5" customHeight="1"/>
    <row r="1294" ht="13.5" customHeight="1"/>
    <row r="1295" ht="13.5" customHeight="1"/>
    <row r="1296" ht="13.5" customHeight="1"/>
    <row r="1297" ht="13.5" customHeight="1"/>
    <row r="1298" ht="13.5" customHeight="1"/>
    <row r="1299" ht="13.5" customHeight="1"/>
    <row r="1300" ht="13.5" customHeight="1"/>
    <row r="1301" ht="13.5" customHeight="1"/>
    <row r="1302" ht="13.5" customHeight="1"/>
    <row r="1303" ht="13.5" customHeight="1"/>
    <row r="1304" ht="13.5" customHeight="1"/>
    <row r="1305" ht="13.5" customHeight="1"/>
    <row r="1306" ht="13.5" customHeight="1"/>
    <row r="1307" ht="13.5" customHeight="1"/>
    <row r="1308" ht="13.5" customHeight="1"/>
    <row r="1309" ht="13.5" customHeight="1"/>
    <row r="1310" ht="13.5" customHeight="1"/>
    <row r="1311" ht="13.5" customHeight="1"/>
    <row r="1312" ht="13.5" customHeight="1"/>
    <row r="1313" ht="13.5" customHeight="1"/>
    <row r="1314" ht="13.5" customHeight="1"/>
    <row r="1315" ht="13.5" customHeight="1"/>
    <row r="1316" ht="13.5" customHeight="1"/>
    <row r="1317" ht="13.5" customHeight="1"/>
    <row r="1318" ht="13.5" customHeight="1"/>
    <row r="1319" ht="13.5" customHeight="1"/>
    <row r="1320" ht="13.5" customHeight="1"/>
    <row r="1321" ht="13.5" customHeight="1"/>
    <row r="1322" ht="13.5" customHeight="1"/>
    <row r="1323" ht="13.5" customHeight="1"/>
    <row r="1324" ht="13.5" customHeight="1"/>
    <row r="1325" ht="13.5" customHeight="1"/>
    <row r="1326" ht="13.5" customHeight="1"/>
    <row r="1327" ht="13.5" customHeight="1"/>
    <row r="1328" ht="13.5" customHeight="1"/>
    <row r="1329" ht="13.5" customHeight="1"/>
    <row r="1330" ht="13.5" customHeight="1"/>
    <row r="1331" ht="13.5" customHeight="1"/>
    <row r="1332" ht="13.5" customHeight="1"/>
    <row r="1333" ht="13.5" customHeight="1"/>
    <row r="1334" ht="13.5" customHeight="1"/>
    <row r="1335" ht="13.5" customHeight="1"/>
    <row r="1336" ht="13.5" customHeight="1"/>
    <row r="1337" ht="13.5" customHeight="1"/>
    <row r="1338" ht="13.5" customHeight="1"/>
    <row r="1339" ht="13.5" customHeight="1"/>
    <row r="1340" ht="13.5" customHeight="1"/>
    <row r="1341" ht="13.5" customHeight="1"/>
    <row r="1342" ht="13.5" customHeight="1"/>
    <row r="1343" ht="13.5" customHeight="1"/>
    <row r="1344" ht="13.5" customHeight="1"/>
    <row r="1345" ht="13.5" customHeight="1"/>
    <row r="1346" ht="13.5" customHeight="1"/>
    <row r="1347" ht="13.5" customHeight="1"/>
    <row r="1348" ht="13.5" customHeight="1"/>
    <row r="1349" ht="13.5" customHeight="1"/>
    <row r="1350" ht="13.5" customHeight="1"/>
    <row r="1351" ht="13.5" customHeight="1"/>
    <row r="1352" ht="13.5" customHeight="1"/>
    <row r="1353" ht="13.5" customHeight="1"/>
    <row r="1354" ht="13.5" customHeight="1"/>
    <row r="1355" ht="13.5" customHeight="1"/>
    <row r="1356" ht="13.5" customHeight="1"/>
    <row r="1357" ht="13.5" customHeight="1"/>
    <row r="1358" ht="13.5" customHeight="1"/>
    <row r="1359" ht="13.5" customHeight="1"/>
    <row r="1360" ht="13.5" customHeight="1"/>
    <row r="1361" ht="13.5" customHeight="1"/>
    <row r="1362" ht="13.5" customHeight="1"/>
    <row r="1363" ht="13.5" customHeight="1"/>
    <row r="1364" ht="13.5" customHeight="1"/>
    <row r="1365" ht="13.5" customHeight="1"/>
    <row r="1366" ht="13.5" customHeight="1"/>
    <row r="1367" ht="13.5" customHeight="1"/>
    <row r="1368" ht="13.5" customHeight="1"/>
    <row r="1369" ht="13.5" customHeight="1"/>
    <row r="1370" ht="13.5" customHeight="1"/>
    <row r="1371" ht="13.5" customHeight="1"/>
    <row r="1372" ht="13.5" customHeight="1"/>
    <row r="1373" ht="13.5" customHeight="1"/>
    <row r="1374" ht="13.5" customHeight="1"/>
    <row r="1375" ht="13.5" customHeight="1"/>
    <row r="1376" ht="13.5" customHeight="1"/>
    <row r="1377" ht="13.5" customHeight="1"/>
    <row r="1378" ht="13.5" customHeight="1"/>
    <row r="1379" ht="13.5" customHeight="1"/>
    <row r="1380" ht="13.5" customHeight="1"/>
    <row r="1381" ht="13.5" customHeight="1"/>
    <row r="1382" ht="13.5" customHeight="1"/>
    <row r="1383" ht="13.5" customHeight="1"/>
    <row r="1384" ht="13.5" customHeight="1"/>
    <row r="1385" ht="13.5" customHeight="1"/>
    <row r="1386" ht="13.5" customHeight="1"/>
    <row r="1387" ht="13.5" customHeight="1"/>
    <row r="1388" ht="13.5" customHeight="1"/>
    <row r="1389" ht="13.5" customHeight="1"/>
    <row r="1390" ht="13.5" customHeight="1"/>
    <row r="1391" ht="13.5" customHeight="1"/>
    <row r="1392" ht="13.5" customHeight="1"/>
    <row r="1393" ht="13.5" customHeight="1"/>
    <row r="1394" ht="13.5" customHeight="1"/>
    <row r="1395" ht="13.5" customHeight="1"/>
    <row r="1396" ht="13.5" customHeight="1"/>
    <row r="1397" ht="13.5" customHeight="1"/>
    <row r="1398" ht="13.5" customHeight="1"/>
    <row r="1399" ht="13.5" customHeight="1"/>
    <row r="1400" ht="13.5" customHeight="1"/>
    <row r="1401" ht="13.5" customHeight="1"/>
    <row r="1402" ht="13.5" customHeight="1"/>
    <row r="1403" ht="13.5" customHeight="1"/>
    <row r="1404" ht="13.5" customHeight="1"/>
    <row r="1405" ht="13.5" customHeight="1"/>
    <row r="1406" ht="13.5" customHeight="1"/>
    <row r="1407" ht="13.5" customHeight="1"/>
    <row r="1408" ht="13.5" customHeight="1"/>
    <row r="1409" ht="13.5" customHeight="1"/>
    <row r="1410" ht="13.5" customHeight="1"/>
    <row r="1411" ht="13.5" customHeight="1"/>
    <row r="1412" ht="13.5" customHeight="1"/>
    <row r="1413" ht="13.5" customHeight="1"/>
    <row r="1414" ht="13.5" customHeight="1"/>
    <row r="1415" ht="13.5" customHeight="1"/>
    <row r="1416" ht="13.5" customHeight="1"/>
    <row r="1417" ht="13.5" customHeight="1"/>
    <row r="1418" ht="13.5" customHeight="1"/>
    <row r="1419" ht="13.5" customHeight="1"/>
    <row r="1420" ht="13.5" customHeight="1"/>
    <row r="1421" ht="13.5" customHeight="1"/>
    <row r="1422" ht="13.5" customHeight="1"/>
    <row r="1423" ht="13.5" customHeight="1"/>
    <row r="1424" ht="13.5" customHeight="1"/>
    <row r="1425" ht="13.5" customHeight="1"/>
    <row r="1426" ht="13.5" customHeight="1"/>
    <row r="1427" ht="13.5" customHeight="1"/>
    <row r="1428" ht="13.5" customHeight="1"/>
    <row r="1429" ht="13.5" customHeight="1"/>
    <row r="1430" ht="13.5" customHeight="1"/>
    <row r="1431" ht="13.5" customHeight="1"/>
    <row r="1432" ht="13.5" customHeight="1"/>
    <row r="1433" ht="13.5" customHeight="1"/>
    <row r="1434" ht="13.5" customHeight="1"/>
    <row r="1435" ht="13.5" customHeight="1"/>
    <row r="1436" ht="13.5" customHeight="1"/>
    <row r="1437" ht="13.5" customHeight="1"/>
    <row r="1438" ht="13.5" customHeight="1"/>
    <row r="1439" ht="13.5" customHeight="1"/>
    <row r="1440" ht="13.5" customHeight="1"/>
    <row r="1441" ht="13.5" customHeight="1"/>
    <row r="1442" ht="13.5" customHeight="1"/>
    <row r="1443" ht="13.5" customHeight="1"/>
    <row r="1444" ht="13.5" customHeight="1"/>
    <row r="1445" ht="13.5" customHeight="1"/>
    <row r="1446" ht="13.5" customHeight="1"/>
    <row r="1447" ht="13.5" customHeight="1"/>
    <row r="1448" ht="13.5" customHeight="1"/>
    <row r="1449" ht="13.5" customHeight="1"/>
    <row r="1450" ht="13.5" customHeight="1"/>
    <row r="1451" ht="13.5" customHeight="1"/>
    <row r="1452" ht="13.5" customHeight="1"/>
    <row r="1453" ht="13.5" customHeight="1"/>
    <row r="1454" ht="13.5" customHeight="1"/>
    <row r="1455" ht="13.5" customHeight="1"/>
    <row r="1456" ht="13.5" customHeight="1"/>
    <row r="1457" ht="13.5" customHeight="1"/>
    <row r="1458" ht="13.5" customHeight="1"/>
    <row r="1459" ht="13.5" customHeight="1"/>
    <row r="1460" ht="13.5" customHeight="1"/>
    <row r="1461" ht="13.5" customHeight="1"/>
    <row r="1462" ht="13.5" customHeight="1"/>
    <row r="1463" ht="13.5" customHeight="1"/>
    <row r="1464" ht="13.5" customHeight="1"/>
    <row r="1465" ht="13.5" customHeight="1"/>
    <row r="1466" ht="13.5" customHeight="1"/>
    <row r="1467" ht="13.5" customHeight="1"/>
    <row r="1468" ht="13.5" customHeight="1"/>
    <row r="1469" ht="13.5" customHeight="1"/>
    <row r="1470" ht="13.5" customHeight="1"/>
    <row r="1471" ht="13.5" customHeight="1"/>
    <row r="1472" ht="13.5" customHeight="1"/>
    <row r="1473" s="1" customFormat="1" ht="13.5" customHeight="1"/>
    <row r="1474" ht="13.5" customHeight="1"/>
    <row r="1475" ht="13.5" customHeight="1"/>
    <row r="1476" ht="13.5" customHeight="1"/>
    <row r="1477" ht="13.5" customHeight="1"/>
    <row r="1478" ht="13.5" customHeight="1"/>
    <row r="1479" ht="13.5" customHeight="1"/>
    <row r="1480" ht="13.5" customHeight="1"/>
    <row r="1481" ht="13.5" customHeight="1"/>
    <row r="1482" ht="13.5" customHeight="1"/>
    <row r="1483" ht="13.5" customHeight="1"/>
    <row r="1484" ht="13.5" customHeight="1"/>
    <row r="1485" ht="13.5" customHeight="1"/>
    <row r="1486" ht="13.5" customHeight="1"/>
    <row r="1487" ht="13.5" customHeight="1"/>
    <row r="1488" ht="13.5" customHeight="1"/>
    <row r="1489" ht="13.5" customHeight="1"/>
    <row r="1490" ht="13.5" customHeight="1"/>
    <row r="1491" ht="13.5" customHeight="1"/>
    <row r="1492" ht="13.5" customHeight="1"/>
    <row r="1493" ht="13.5" customHeight="1"/>
    <row r="1494" ht="13.5" customHeight="1"/>
    <row r="1495" ht="13.5" customHeight="1"/>
    <row r="1496" ht="13.5" customHeight="1"/>
    <row r="1497" ht="13.5" customHeight="1"/>
    <row r="1498" ht="13.5" customHeight="1"/>
    <row r="1499" ht="13.5" customHeight="1"/>
    <row r="1500" ht="13.5" customHeight="1"/>
    <row r="1501" ht="13.5" customHeight="1"/>
    <row r="1502" ht="13.5" customHeight="1"/>
    <row r="1503" ht="13.5" customHeight="1"/>
    <row r="1504" ht="13.5" customHeight="1"/>
    <row r="1505" ht="13.5" customHeight="1"/>
    <row r="1506" ht="13.5" customHeight="1"/>
    <row r="1507" ht="13.5" customHeight="1"/>
    <row r="1508" ht="13.5" customHeight="1"/>
    <row r="1509" ht="13.5" customHeight="1"/>
    <row r="1510" ht="13.5" customHeight="1"/>
    <row r="1511" ht="13.5" customHeight="1"/>
    <row r="1512" ht="13.5" customHeight="1"/>
    <row r="1513" ht="13.5" customHeight="1"/>
    <row r="1514" ht="13.5" customHeight="1"/>
    <row r="1515" ht="13.5" customHeight="1"/>
    <row r="1516" ht="13.5" customHeight="1"/>
    <row r="1517" ht="13.5" customHeight="1"/>
    <row r="1518" ht="13.5" customHeight="1"/>
    <row r="1519" ht="13.5" customHeight="1"/>
    <row r="1520" ht="13.5" customHeight="1"/>
    <row r="1521" ht="13.5" customHeight="1"/>
    <row r="1522" ht="13.5" customHeight="1"/>
    <row r="1523" ht="13.5" customHeight="1"/>
    <row r="1524" ht="13.5" customHeight="1"/>
    <row r="1525" ht="13.5" customHeight="1"/>
    <row r="1526" ht="13.5" customHeight="1"/>
    <row r="1527" ht="13.5" customHeight="1"/>
    <row r="1528" ht="13.5" customHeight="1"/>
    <row r="1529" ht="13.5" customHeight="1"/>
    <row r="1530" ht="13.5" customHeight="1"/>
    <row r="1531" ht="13.5" customHeight="1"/>
    <row r="1532" ht="13.5" customHeight="1"/>
    <row r="1533" ht="13.5" customHeight="1"/>
    <row r="1534" ht="13.5" customHeight="1"/>
    <row r="1535" ht="13.5" customHeight="1"/>
    <row r="1536" ht="13.5" customHeight="1"/>
    <row r="1537" ht="13.5" customHeight="1"/>
    <row r="1538" ht="13.5" customHeight="1"/>
    <row r="1539" ht="13.5" customHeight="1"/>
    <row r="1540" ht="13.5" customHeight="1"/>
    <row r="1541" ht="13.5" customHeight="1"/>
    <row r="1542" ht="13.5" customHeight="1"/>
    <row r="1543" ht="13.5" customHeight="1"/>
    <row r="1544" ht="13.5" customHeight="1"/>
    <row r="1545" ht="13.5" customHeight="1"/>
    <row r="1546" ht="13.5" customHeight="1"/>
    <row r="1547" ht="13.5" customHeight="1"/>
    <row r="1548" ht="13.5" customHeight="1"/>
    <row r="1549" ht="13.5" customHeight="1"/>
    <row r="1550" ht="13.5" customHeight="1"/>
    <row r="1551" ht="13.5" customHeight="1"/>
    <row r="1552" ht="13.5" customHeight="1"/>
    <row r="1553" ht="13.5" customHeight="1"/>
    <row r="1554" ht="13.5" customHeight="1"/>
    <row r="1555" ht="13.5" customHeight="1"/>
    <row r="1556" ht="13.5" customHeight="1"/>
    <row r="1557" ht="13.5" customHeight="1"/>
    <row r="1558" ht="13.5" customHeight="1"/>
    <row r="1559" ht="13.5" customHeight="1"/>
    <row r="1560" ht="13.5" customHeight="1"/>
    <row r="1561" ht="13.5" customHeight="1"/>
    <row r="1562" ht="13.5" customHeight="1"/>
    <row r="1563" ht="13.5" customHeight="1"/>
    <row r="1564" ht="13.5" customHeight="1"/>
    <row r="1565" ht="13.5" customHeight="1"/>
    <row r="1566" ht="13.5" customHeight="1"/>
    <row r="1567" ht="13.5" customHeight="1"/>
    <row r="1568" ht="13.5" customHeight="1"/>
    <row r="1569" ht="13.5" customHeight="1"/>
    <row r="1570" ht="13.5" customHeight="1"/>
    <row r="1571" ht="13.5" customHeight="1"/>
    <row r="1572" ht="13.5" customHeight="1"/>
    <row r="1573" ht="13.5" customHeight="1"/>
    <row r="1574" ht="13.5" customHeight="1"/>
    <row r="1575" ht="13.5" customHeight="1"/>
    <row r="1576" ht="13.5" customHeight="1"/>
    <row r="1577" ht="13.5" customHeight="1"/>
    <row r="1578" ht="13.5" customHeight="1"/>
    <row r="1579" ht="13.5" customHeight="1"/>
    <row r="1580" ht="13.5" customHeight="1"/>
    <row r="1581" ht="13.5" customHeight="1"/>
    <row r="1582" ht="13.5" customHeight="1"/>
    <row r="1583" ht="13.5" customHeight="1"/>
    <row r="1584" ht="13.5" customHeight="1"/>
    <row r="1585" ht="13.5" customHeight="1"/>
    <row r="1586" ht="13.5" customHeight="1"/>
    <row r="1587" ht="13.5" customHeight="1"/>
    <row r="1588" ht="13.5" customHeight="1"/>
    <row r="1589" ht="13.5" customHeight="1"/>
    <row r="1590" ht="13.5" customHeight="1"/>
    <row r="1591" ht="13.5" customHeight="1"/>
    <row r="1592" ht="13.5" customHeight="1"/>
    <row r="1593" ht="13.5" customHeight="1"/>
    <row r="1594" ht="13.5" customHeight="1"/>
    <row r="1595" ht="13.5" customHeight="1"/>
    <row r="1596" ht="13.5" customHeight="1"/>
    <row r="1597" ht="13.5" customHeight="1"/>
    <row r="1598" ht="13.5" customHeight="1"/>
    <row r="1599" ht="13.5" customHeight="1"/>
    <row r="1600" ht="13.5" customHeight="1"/>
    <row r="1601" ht="13.5" customHeight="1"/>
    <row r="1602" ht="13.5" customHeight="1"/>
    <row r="1603" ht="13.5" customHeight="1"/>
    <row r="1604" ht="13.5" customHeight="1"/>
    <row r="1605" ht="13.5" customHeight="1"/>
    <row r="1606" ht="13.5" customHeight="1"/>
    <row r="1607" ht="13.5" customHeight="1"/>
    <row r="1608" ht="13.5" customHeight="1"/>
    <row r="1609" ht="13.5" customHeight="1"/>
    <row r="1610" ht="13.5" customHeight="1"/>
    <row r="1611" ht="13.5" customHeight="1"/>
    <row r="1612" ht="13.5" customHeight="1"/>
    <row r="1613" ht="13.5" customHeight="1"/>
    <row r="1614" ht="13.5" customHeight="1"/>
    <row r="1615" ht="13.5" customHeight="1"/>
    <row r="1616" ht="13.5" customHeight="1"/>
    <row r="1617" ht="13.5" customHeight="1"/>
    <row r="1618" ht="13.5" customHeight="1"/>
    <row r="1619" ht="13.5" customHeight="1"/>
    <row r="1620" ht="13.5" customHeight="1"/>
    <row r="1621" ht="13.5" customHeight="1"/>
    <row r="1622" ht="13.5" customHeight="1"/>
    <row r="1623" ht="13.5" customHeight="1"/>
    <row r="1624" ht="13.5" customHeight="1"/>
    <row r="1625" ht="13.5" customHeight="1"/>
    <row r="1626" ht="13.5" customHeight="1"/>
    <row r="1627" ht="13.5" customHeight="1"/>
    <row r="1628" ht="13.5" customHeight="1"/>
    <row r="1629" ht="13.5" customHeight="1"/>
    <row r="1630" ht="13.5" customHeight="1"/>
    <row r="1631" ht="13.5" customHeight="1"/>
    <row r="1632" ht="13.5" customHeight="1"/>
    <row r="1633" ht="13.5" customHeight="1"/>
    <row r="1634" ht="13.5" customHeight="1"/>
    <row r="1635" ht="13.5" customHeight="1"/>
    <row r="1636" ht="13.5" customHeight="1"/>
    <row r="1637" ht="13.5" customHeight="1"/>
    <row r="1638" ht="13.5" customHeight="1"/>
    <row r="1639" ht="13.5" customHeight="1"/>
    <row r="1640" ht="13.5" customHeight="1"/>
    <row r="1641" ht="13.5" customHeight="1"/>
    <row r="1642" ht="13.5" customHeight="1"/>
    <row r="1643" ht="13.5" customHeight="1"/>
    <row r="1644" ht="13.5" customHeight="1"/>
    <row r="1645" ht="13.5" customHeight="1"/>
    <row r="1646" ht="13.5" customHeight="1"/>
    <row r="1647" ht="13.5" customHeight="1"/>
    <row r="1648" ht="13.5" customHeight="1"/>
    <row r="1649" ht="13.5" customHeight="1"/>
    <row r="1650" ht="13.5" customHeight="1"/>
    <row r="1651" ht="13.5" customHeight="1"/>
    <row r="1652" ht="13.5" customHeight="1"/>
    <row r="1653" ht="13.5" customHeight="1"/>
    <row r="1654" ht="13.5" customHeight="1"/>
    <row r="1655" ht="13.5" customHeight="1"/>
    <row r="1656" ht="13.5" customHeight="1"/>
    <row r="1657" ht="13.5" customHeight="1"/>
    <row r="1658" ht="13.5" customHeight="1"/>
    <row r="1659" ht="13.5" customHeight="1"/>
    <row r="1660" ht="13.5" customHeight="1"/>
    <row r="1661" ht="13.5" customHeight="1"/>
    <row r="1662" ht="13.5" customHeight="1"/>
    <row r="1663" ht="13.5" customHeight="1"/>
    <row r="1664" ht="13.5" customHeight="1"/>
    <row r="1665" ht="13.5" customHeight="1"/>
    <row r="1666" ht="13.5" customHeight="1"/>
    <row r="1667" ht="13.5" customHeight="1"/>
    <row r="1668" ht="13.5" customHeight="1"/>
    <row r="1669" ht="13.5" customHeight="1"/>
    <row r="1670" ht="13.5" customHeight="1"/>
    <row r="1671" ht="13.5" customHeight="1"/>
    <row r="1672" ht="13.5" customHeight="1"/>
    <row r="1673" ht="13.5" customHeight="1"/>
    <row r="1674" ht="13.5" customHeight="1"/>
    <row r="1675" ht="13.5" customHeight="1"/>
    <row r="1676" ht="13.5" customHeight="1"/>
    <row r="1677" ht="13.5" customHeight="1"/>
    <row r="1678" ht="13.5" customHeight="1"/>
    <row r="1679" ht="13.5" customHeight="1"/>
    <row r="1680" ht="13.5" customHeight="1"/>
    <row r="1681" ht="13.5" customHeight="1"/>
    <row r="1682" ht="13.5" customHeight="1"/>
    <row r="1683" ht="13.5" customHeight="1"/>
    <row r="1684" ht="13.5" customHeight="1"/>
    <row r="1685" ht="13.5" customHeight="1"/>
    <row r="1686" ht="13.5" customHeight="1"/>
    <row r="1687" ht="13.5" customHeight="1"/>
    <row r="1688" ht="13.5" customHeight="1"/>
    <row r="1689" ht="13.5" customHeight="1"/>
    <row r="1690" ht="13.5" customHeight="1"/>
    <row r="1691" s="44" customFormat="1" ht="13.5" customHeight="1"/>
  </sheetData>
  <mergeCells count="1">
    <mergeCell ref="A1:G1"/>
  </mergeCells>
  <pageMargins left="0.314583333333333" right="0.16" top="0.393055555555556" bottom="0.314583333333333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FF0000"/>
    <pageSetUpPr fitToPage="1"/>
  </sheetPr>
  <dimension ref="A1:V138"/>
  <sheetViews>
    <sheetView workbookViewId="0">
      <pane ySplit="1" topLeftCell="A2" activePane="bottomLeft" state="frozen"/>
      <selection/>
      <selection pane="bottomLeft" activeCell="D150" sqref="D150"/>
    </sheetView>
  </sheetViews>
  <sheetFormatPr defaultColWidth="9" defaultRowHeight="14.4"/>
  <cols>
    <col min="1" max="1" width="9" style="35"/>
    <col min="2" max="2" width="17.4444444444444" style="1" customWidth="1"/>
    <col min="3" max="3" width="22" style="1" customWidth="1"/>
    <col min="4" max="6" width="11" style="1" customWidth="1"/>
    <col min="7" max="7" width="34.4444444444444" style="1" customWidth="1"/>
    <col min="8" max="13" width="10.2222222222222" customWidth="1"/>
    <col min="14" max="15" width="12.4444444444444" customWidth="1"/>
    <col min="16" max="16" width="6.22222222222222" customWidth="1"/>
    <col min="17" max="18" width="16.1111111111111" customWidth="1"/>
    <col min="19" max="19" width="15.4444444444444" customWidth="1"/>
    <col min="20" max="20" width="9" customWidth="1"/>
  </cols>
  <sheetData>
    <row r="1" s="37" customFormat="1" ht="25.5" customHeight="1" spans="1:22">
      <c r="A1" s="39" t="s">
        <v>1</v>
      </c>
      <c r="B1" s="18" t="s">
        <v>12</v>
      </c>
      <c r="C1" s="18" t="s">
        <v>8</v>
      </c>
      <c r="D1" s="40" t="s">
        <v>13</v>
      </c>
      <c r="E1" s="40" t="s">
        <v>14</v>
      </c>
      <c r="F1" s="18" t="s">
        <v>15</v>
      </c>
      <c r="G1" s="18" t="s">
        <v>16</v>
      </c>
      <c r="H1" s="36" t="s">
        <v>17</v>
      </c>
      <c r="I1" s="36" t="s">
        <v>18</v>
      </c>
      <c r="J1" s="36" t="s">
        <v>19</v>
      </c>
      <c r="K1" s="39" t="s">
        <v>20</v>
      </c>
      <c r="L1" s="39" t="s">
        <v>21</v>
      </c>
      <c r="M1" s="39" t="s">
        <v>22</v>
      </c>
      <c r="N1" s="36" t="s">
        <v>23</v>
      </c>
      <c r="O1" s="41" t="s">
        <v>24</v>
      </c>
      <c r="P1" s="41" t="s">
        <v>5</v>
      </c>
      <c r="Q1" s="36" t="s">
        <v>25</v>
      </c>
      <c r="R1" s="36" t="s">
        <v>26</v>
      </c>
      <c r="S1" s="36" t="s">
        <v>27</v>
      </c>
      <c r="T1" s="8" t="s">
        <v>28</v>
      </c>
      <c r="U1" s="36" t="s">
        <v>15</v>
      </c>
      <c r="V1" s="36" t="s">
        <v>29</v>
      </c>
    </row>
    <row r="2" s="38" customFormat="1" ht="18" hidden="1" customHeight="1" spans="1:19">
      <c r="A2" s="23">
        <f>ROW()-1</f>
        <v>1</v>
      </c>
      <c r="B2" s="20" t="str">
        <f>基本设置!B2</f>
        <v>FL-01</v>
      </c>
      <c r="C2" s="20" t="str">
        <f>基本设置!C2</f>
        <v>双面胶</v>
      </c>
      <c r="D2" s="20" t="str">
        <f>基本设置!D2</f>
        <v>卷</v>
      </c>
      <c r="E2" s="20" t="str">
        <f>基本设置!E2</f>
        <v>红色</v>
      </c>
      <c r="F2" s="20">
        <f>基本设置!F2</f>
        <v>34.6</v>
      </c>
      <c r="G2" s="20">
        <f>基本设置!G2</f>
        <v>0</v>
      </c>
      <c r="H2" s="5">
        <v>0</v>
      </c>
      <c r="I2" s="5">
        <f>F2*H2</f>
        <v>0</v>
      </c>
      <c r="J2" s="5">
        <f>IFERROR(VLOOKUP(B2,入库汇总!A:C,3,0),"0")</f>
        <v>100</v>
      </c>
      <c r="K2" s="5">
        <f>F2*J2</f>
        <v>3460</v>
      </c>
      <c r="L2" s="5">
        <f>IFERROR(VLOOKUP(B2,出库汇总!A:C,3,0),"0")</f>
        <v>25</v>
      </c>
      <c r="M2" s="42">
        <f>L2*F2</f>
        <v>865</v>
      </c>
      <c r="N2" s="42">
        <f>IFERROR(SUM(H2+J2)-L2,"0")</f>
        <v>75</v>
      </c>
      <c r="O2" s="42"/>
      <c r="P2" s="5"/>
      <c r="Q2" s="5"/>
      <c r="R2" s="5"/>
      <c r="S2" s="5"/>
    </row>
    <row r="3" s="38" customFormat="1" ht="18" hidden="1" customHeight="1" spans="1:19">
      <c r="A3" s="23">
        <f t="shared" ref="A3:A46" si="0">ROW()-1</f>
        <v>2</v>
      </c>
      <c r="B3" s="20" t="str">
        <f>基本设置!B3</f>
        <v>FL-02</v>
      </c>
      <c r="C3" s="20" t="str">
        <f>基本设置!C3</f>
        <v>头枕方便袋</v>
      </c>
      <c r="D3" s="20" t="str">
        <f>基本设置!D3</f>
        <v>公斤</v>
      </c>
      <c r="E3" s="20" t="str">
        <f>基本设置!E3</f>
        <v>公斤</v>
      </c>
      <c r="F3" s="20">
        <f>基本设置!F3</f>
        <v>0</v>
      </c>
      <c r="G3" s="20">
        <f>基本设置!G3</f>
        <v>0</v>
      </c>
      <c r="H3" s="5">
        <v>0</v>
      </c>
      <c r="I3" s="5">
        <f t="shared" ref="I3:I27" si="1">F3*H3</f>
        <v>0</v>
      </c>
      <c r="J3" s="5" t="str">
        <f>IFERROR(VLOOKUP(B3,入库汇总!A:C,3,0),"0")</f>
        <v>0</v>
      </c>
      <c r="K3" s="5">
        <f t="shared" ref="K3:K43" si="2">F3*J3</f>
        <v>0</v>
      </c>
      <c r="L3" s="5" t="str">
        <f>IFERROR(VLOOKUP(B3,出库汇总!A:C,3,0),"0")</f>
        <v>0</v>
      </c>
      <c r="M3" s="42">
        <f t="shared" ref="M3:M43" si="3">L3*F3</f>
        <v>0</v>
      </c>
      <c r="N3" s="42">
        <f t="shared" ref="N3:N55" si="4">IFERROR(SUM(H3+J3)-L3,"0")</f>
        <v>0</v>
      </c>
      <c r="O3" s="5"/>
      <c r="P3" s="5"/>
      <c r="Q3" s="5"/>
      <c r="R3" s="5"/>
      <c r="S3" s="5"/>
    </row>
    <row r="4" s="38" customFormat="1" ht="18" hidden="1" customHeight="1" spans="1:19">
      <c r="A4" s="23">
        <f t="shared" si="0"/>
        <v>3</v>
      </c>
      <c r="B4" s="20" t="str">
        <f>基本设置!B4</f>
        <v>FL-03</v>
      </c>
      <c r="C4" s="20" t="str">
        <f>基本设置!C4</f>
        <v>美纹纸</v>
      </c>
      <c r="D4" s="20" t="str">
        <f>基本设置!D4</f>
        <v>卷</v>
      </c>
      <c r="E4" s="20">
        <f>基本设置!E4</f>
        <v>0</v>
      </c>
      <c r="F4" s="20">
        <f>基本设置!F4</f>
        <v>0</v>
      </c>
      <c r="G4" s="20">
        <f>基本设置!G4</f>
        <v>0</v>
      </c>
      <c r="H4" s="5">
        <v>191</v>
      </c>
      <c r="I4" s="5">
        <f t="shared" si="1"/>
        <v>0</v>
      </c>
      <c r="J4" s="5" t="str">
        <f>IFERROR(VLOOKUP(B4,入库汇总!A:C,3,0),"0")</f>
        <v>0</v>
      </c>
      <c r="K4" s="5">
        <f t="shared" si="2"/>
        <v>0</v>
      </c>
      <c r="L4" s="5" t="str">
        <f>IFERROR(VLOOKUP(B4,出库汇总!A:C,3,0),"0")</f>
        <v>0</v>
      </c>
      <c r="M4" s="42">
        <f t="shared" si="3"/>
        <v>0</v>
      </c>
      <c r="N4" s="42">
        <f t="shared" si="4"/>
        <v>191</v>
      </c>
      <c r="O4" s="5"/>
      <c r="P4" s="5"/>
      <c r="Q4" s="5"/>
      <c r="R4" s="5"/>
      <c r="S4" s="5"/>
    </row>
    <row r="5" s="38" customFormat="1" ht="18" hidden="1" customHeight="1" spans="1:19">
      <c r="A5" s="23">
        <f t="shared" si="0"/>
        <v>4</v>
      </c>
      <c r="B5" s="20" t="str">
        <f>基本设置!B5</f>
        <v>FL-04</v>
      </c>
      <c r="C5" s="20" t="str">
        <f>基本设置!C5</f>
        <v>黄胶带</v>
      </c>
      <c r="D5" s="20" t="str">
        <f>基本设置!D5</f>
        <v>卷</v>
      </c>
      <c r="E5" s="20">
        <f>基本设置!E5</f>
        <v>0</v>
      </c>
      <c r="F5" s="20">
        <f>基本设置!F5</f>
        <v>0</v>
      </c>
      <c r="G5" s="20">
        <f>基本设置!G5</f>
        <v>0</v>
      </c>
      <c r="H5" s="5">
        <v>0</v>
      </c>
      <c r="I5" s="5">
        <f t="shared" si="1"/>
        <v>0</v>
      </c>
      <c r="J5" s="5" t="str">
        <f>IFERROR(VLOOKUP(B5,入库汇总!A:C,3,0),"0")</f>
        <v>0</v>
      </c>
      <c r="K5" s="5">
        <f t="shared" si="2"/>
        <v>0</v>
      </c>
      <c r="L5" s="5" t="str">
        <f>IFERROR(VLOOKUP(B5,出库汇总!A:C,3,0),"0")</f>
        <v>0</v>
      </c>
      <c r="M5" s="42">
        <f t="shared" si="3"/>
        <v>0</v>
      </c>
      <c r="N5" s="42">
        <f t="shared" si="4"/>
        <v>0</v>
      </c>
      <c r="O5" s="5"/>
      <c r="P5" s="5"/>
      <c r="Q5" s="5"/>
      <c r="R5" s="5"/>
      <c r="S5" s="5"/>
    </row>
    <row r="6" s="38" customFormat="1" ht="18" hidden="1" customHeight="1" spans="1:19">
      <c r="A6" s="23">
        <f t="shared" si="0"/>
        <v>5</v>
      </c>
      <c r="B6" s="20" t="str">
        <f>基本设置!B6</f>
        <v>FL-05</v>
      </c>
      <c r="C6" s="20" t="str">
        <f>基本设置!C6</f>
        <v>防风打火机小</v>
      </c>
      <c r="D6" s="20" t="str">
        <f>基本设置!D6</f>
        <v>个</v>
      </c>
      <c r="E6" s="20">
        <f>基本设置!E6</f>
        <v>0</v>
      </c>
      <c r="F6" s="20">
        <f>基本设置!F6</f>
        <v>1.98</v>
      </c>
      <c r="G6" s="20">
        <f>基本设置!G6</f>
        <v>0</v>
      </c>
      <c r="H6" s="5">
        <v>0</v>
      </c>
      <c r="I6" s="5">
        <f t="shared" si="1"/>
        <v>0</v>
      </c>
      <c r="J6" s="5">
        <f>IFERROR(VLOOKUP(B6,入库汇总!A:C,3,0),"0")</f>
        <v>50</v>
      </c>
      <c r="K6" s="5">
        <f t="shared" si="2"/>
        <v>99</v>
      </c>
      <c r="L6" s="5" t="str">
        <f>IFERROR(VLOOKUP(B6,出库汇总!A:C,3,0),"0")</f>
        <v>0</v>
      </c>
      <c r="M6" s="42">
        <f t="shared" si="3"/>
        <v>0</v>
      </c>
      <c r="N6" s="42">
        <f t="shared" si="4"/>
        <v>50</v>
      </c>
      <c r="O6" s="5"/>
      <c r="P6" s="5"/>
      <c r="Q6" s="5"/>
      <c r="R6" s="5"/>
      <c r="S6" s="5"/>
    </row>
    <row r="7" s="38" customFormat="1" ht="18" hidden="1" customHeight="1" spans="1:19">
      <c r="A7" s="23">
        <f t="shared" si="0"/>
        <v>6</v>
      </c>
      <c r="B7" s="20" t="str">
        <f>基本设置!B7</f>
        <v>FL-06</v>
      </c>
      <c r="C7" s="20" t="str">
        <f>基本设置!C7</f>
        <v>丝锥#10</v>
      </c>
      <c r="D7" s="20" t="str">
        <f>基本设置!D7</f>
        <v>个</v>
      </c>
      <c r="E7" s="20">
        <f>基本设置!E7</f>
        <v>0</v>
      </c>
      <c r="F7" s="20">
        <f>基本设置!F7</f>
        <v>0</v>
      </c>
      <c r="G7" s="20">
        <f>基本设置!G7</f>
        <v>0</v>
      </c>
      <c r="H7" s="5">
        <v>47</v>
      </c>
      <c r="I7" s="5">
        <f t="shared" si="1"/>
        <v>0</v>
      </c>
      <c r="J7" s="5" t="str">
        <f>IFERROR(VLOOKUP(B7,入库汇总!A:C,3,0),"0")</f>
        <v>0</v>
      </c>
      <c r="K7" s="5">
        <f t="shared" si="2"/>
        <v>0</v>
      </c>
      <c r="L7" s="5" t="str">
        <f>IFERROR(VLOOKUP(B7,出库汇总!A:C,3,0),"0")</f>
        <v>0</v>
      </c>
      <c r="M7" s="42">
        <f t="shared" si="3"/>
        <v>0</v>
      </c>
      <c r="N7" s="42">
        <f t="shared" si="4"/>
        <v>47</v>
      </c>
      <c r="O7" s="5"/>
      <c r="P7" s="5"/>
      <c r="Q7" s="5"/>
      <c r="R7" s="5"/>
      <c r="S7" s="5"/>
    </row>
    <row r="8" s="38" customFormat="1" ht="18" hidden="1" customHeight="1" spans="1:19">
      <c r="A8" s="23">
        <f t="shared" si="0"/>
        <v>7</v>
      </c>
      <c r="B8" s="20" t="str">
        <f>基本设置!B8</f>
        <v>FL-07</v>
      </c>
      <c r="C8" s="20" t="str">
        <f>基本设置!C8</f>
        <v>丝锥#8</v>
      </c>
      <c r="D8" s="20" t="str">
        <f>基本设置!D8</f>
        <v>个</v>
      </c>
      <c r="E8" s="20">
        <f>基本设置!E8</f>
        <v>0</v>
      </c>
      <c r="F8" s="20">
        <f>基本设置!F8</f>
        <v>0</v>
      </c>
      <c r="G8" s="20">
        <f>基本设置!G8</f>
        <v>0</v>
      </c>
      <c r="H8" s="5">
        <v>125</v>
      </c>
      <c r="I8" s="5">
        <f t="shared" si="1"/>
        <v>0</v>
      </c>
      <c r="J8" s="5" t="str">
        <f>IFERROR(VLOOKUP(B8,入库汇总!A:C,3,0),"0")</f>
        <v>0</v>
      </c>
      <c r="K8" s="5">
        <f t="shared" si="2"/>
        <v>0</v>
      </c>
      <c r="L8" s="5" t="str">
        <f>IFERROR(VLOOKUP(B8,出库汇总!A:C,3,0),"0")</f>
        <v>0</v>
      </c>
      <c r="M8" s="42">
        <f t="shared" si="3"/>
        <v>0</v>
      </c>
      <c r="N8" s="42">
        <f t="shared" si="4"/>
        <v>125</v>
      </c>
      <c r="O8" s="5"/>
      <c r="P8" s="5"/>
      <c r="Q8" s="5"/>
      <c r="R8" s="5"/>
      <c r="S8" s="5"/>
    </row>
    <row r="9" s="38" customFormat="1" ht="18" hidden="1" customHeight="1" spans="1:19">
      <c r="A9" s="23">
        <f t="shared" si="0"/>
        <v>8</v>
      </c>
      <c r="B9" s="20" t="str">
        <f>基本设置!B9</f>
        <v>FL-08</v>
      </c>
      <c r="C9" s="20" t="str">
        <f>基本设置!C9</f>
        <v>丝锥#6</v>
      </c>
      <c r="D9" s="20" t="str">
        <f>基本设置!D9</f>
        <v>个</v>
      </c>
      <c r="E9" s="20">
        <f>基本设置!E9</f>
        <v>0</v>
      </c>
      <c r="F9" s="20">
        <f>基本设置!F9</f>
        <v>0</v>
      </c>
      <c r="G9" s="20">
        <f>基本设置!G9</f>
        <v>0</v>
      </c>
      <c r="H9" s="5">
        <v>86</v>
      </c>
      <c r="I9" s="5">
        <f t="shared" si="1"/>
        <v>0</v>
      </c>
      <c r="J9" s="5" t="str">
        <f>IFERROR(VLOOKUP(B9,入库汇总!A:C,3,0),"0")</f>
        <v>0</v>
      </c>
      <c r="K9" s="5">
        <f t="shared" si="2"/>
        <v>0</v>
      </c>
      <c r="L9" s="5" t="str">
        <f>IFERROR(VLOOKUP(B9,出库汇总!A:C,3,0),"0")</f>
        <v>0</v>
      </c>
      <c r="M9" s="42">
        <f t="shared" si="3"/>
        <v>0</v>
      </c>
      <c r="N9" s="42">
        <f t="shared" si="4"/>
        <v>86</v>
      </c>
      <c r="O9" s="5"/>
      <c r="P9" s="5"/>
      <c r="Q9" s="5"/>
      <c r="R9" s="5"/>
      <c r="S9" s="5"/>
    </row>
    <row r="10" s="38" customFormat="1" ht="18" hidden="1" customHeight="1" spans="1:19">
      <c r="A10" s="23">
        <f t="shared" si="0"/>
        <v>9</v>
      </c>
      <c r="B10" s="20" t="str">
        <f>基本设置!B10</f>
        <v>FL-11</v>
      </c>
      <c r="C10" s="20" t="str">
        <f>基本设置!C10</f>
        <v>改锥头</v>
      </c>
      <c r="D10" s="20" t="str">
        <f>基本设置!D10</f>
        <v>支</v>
      </c>
      <c r="E10" s="20">
        <f>基本设置!E10</f>
        <v>0</v>
      </c>
      <c r="F10" s="20">
        <f>基本设置!F10</f>
        <v>3</v>
      </c>
      <c r="G10" s="20" t="str">
        <f>基本设置!G10</f>
        <v>中正五金店</v>
      </c>
      <c r="H10" s="5">
        <v>490</v>
      </c>
      <c r="I10" s="5">
        <f t="shared" si="1"/>
        <v>1470</v>
      </c>
      <c r="J10" s="5">
        <f>IFERROR(VLOOKUP(B10,入库汇总!A:C,3,0),"0")</f>
        <v>300</v>
      </c>
      <c r="K10" s="5">
        <f t="shared" si="2"/>
        <v>900</v>
      </c>
      <c r="L10" s="5">
        <f>IFERROR(VLOOKUP(B10,出库汇总!A:C,3,0),"0")</f>
        <v>480</v>
      </c>
      <c r="M10" s="42">
        <f t="shared" si="3"/>
        <v>1440</v>
      </c>
      <c r="N10" s="42">
        <f t="shared" si="4"/>
        <v>310</v>
      </c>
      <c r="O10" s="5"/>
      <c r="P10" s="5"/>
      <c r="Q10" s="5"/>
      <c r="R10" s="5"/>
      <c r="S10" s="5"/>
    </row>
    <row r="11" s="38" customFormat="1" ht="18" hidden="1" customHeight="1" spans="1:19">
      <c r="A11" s="23">
        <f t="shared" si="0"/>
        <v>10</v>
      </c>
      <c r="B11" s="20" t="str">
        <f>基本设置!B11</f>
        <v>FL-12</v>
      </c>
      <c r="C11" s="20" t="str">
        <f>基本设置!C11</f>
        <v>自喷漆</v>
      </c>
      <c r="D11" s="20" t="str">
        <f>基本设置!D11</f>
        <v>瓶</v>
      </c>
      <c r="E11" s="20" t="str">
        <f>基本设置!E11</f>
        <v>黑色</v>
      </c>
      <c r="F11" s="20">
        <f>基本设置!F11</f>
        <v>7</v>
      </c>
      <c r="G11" s="20" t="str">
        <f>基本设置!G11</f>
        <v>中正五金店</v>
      </c>
      <c r="H11" s="5">
        <v>72</v>
      </c>
      <c r="I11" s="5">
        <f t="shared" si="1"/>
        <v>504</v>
      </c>
      <c r="J11" s="5">
        <f>IFERROR(VLOOKUP(B11,入库汇总!A:C,3,0),"0")</f>
        <v>144</v>
      </c>
      <c r="K11" s="5">
        <f t="shared" si="2"/>
        <v>1008</v>
      </c>
      <c r="L11" s="5">
        <f>IFERROR(VLOOKUP(B11,出库汇总!A:C,3,0),"0")</f>
        <v>72</v>
      </c>
      <c r="M11" s="42">
        <f t="shared" si="3"/>
        <v>504</v>
      </c>
      <c r="N11" s="42">
        <f t="shared" si="4"/>
        <v>144</v>
      </c>
      <c r="O11" s="5"/>
      <c r="P11" s="5"/>
      <c r="Q11" s="5"/>
      <c r="R11" s="5"/>
      <c r="S11" s="5"/>
    </row>
    <row r="12" s="38" customFormat="1" ht="18" hidden="1" customHeight="1" spans="1:19">
      <c r="A12" s="23">
        <f t="shared" si="0"/>
        <v>11</v>
      </c>
      <c r="B12" s="20" t="str">
        <f>基本设置!B12</f>
        <v>FL-13</v>
      </c>
      <c r="C12" s="20" t="str">
        <f>基本设置!C12</f>
        <v>转向轮</v>
      </c>
      <c r="D12" s="20" t="str">
        <f>基本设置!D12</f>
        <v>个</v>
      </c>
      <c r="E12" s="20">
        <f>基本设置!E12</f>
        <v>0</v>
      </c>
      <c r="F12" s="20">
        <f>基本设置!F12</f>
        <v>76</v>
      </c>
      <c r="G12" s="20" t="str">
        <f>基本设置!G12</f>
        <v>潍城区开发区星顺机电设备经销处</v>
      </c>
      <c r="H12" s="5">
        <v>23</v>
      </c>
      <c r="I12" s="5">
        <f t="shared" si="1"/>
        <v>1748</v>
      </c>
      <c r="J12" s="5" t="str">
        <f>IFERROR(VLOOKUP(B12,入库汇总!A:C,3,0),"0")</f>
        <v>0</v>
      </c>
      <c r="K12" s="5">
        <f t="shared" si="2"/>
        <v>0</v>
      </c>
      <c r="L12" s="5" t="str">
        <f>IFERROR(VLOOKUP(B12,出库汇总!A:C,3,0),"0")</f>
        <v>0</v>
      </c>
      <c r="M12" s="42">
        <f t="shared" si="3"/>
        <v>0</v>
      </c>
      <c r="N12" s="42">
        <f t="shared" si="4"/>
        <v>23</v>
      </c>
      <c r="O12" s="5"/>
      <c r="P12" s="5"/>
      <c r="Q12" s="5"/>
      <c r="R12" s="5"/>
      <c r="S12" s="5"/>
    </row>
    <row r="13" s="38" customFormat="1" ht="18" hidden="1" customHeight="1" spans="1:19">
      <c r="A13" s="23">
        <f t="shared" si="0"/>
        <v>12</v>
      </c>
      <c r="B13" s="20" t="str">
        <f>基本设置!B13</f>
        <v>FL-14</v>
      </c>
      <c r="C13" s="20" t="str">
        <f>基本设置!C13</f>
        <v>定向轮</v>
      </c>
      <c r="D13" s="20" t="str">
        <f>基本设置!D13</f>
        <v>个</v>
      </c>
      <c r="E13" s="20">
        <f>基本设置!E13</f>
        <v>0</v>
      </c>
      <c r="F13" s="20">
        <f>基本设置!F13</f>
        <v>89</v>
      </c>
      <c r="G13" s="20" t="str">
        <f>基本设置!G13</f>
        <v>潍城区开发区星顺机电设备经销处</v>
      </c>
      <c r="H13" s="5">
        <v>28</v>
      </c>
      <c r="I13" s="5">
        <f t="shared" si="1"/>
        <v>2492</v>
      </c>
      <c r="J13" s="5" t="str">
        <f>IFERROR(VLOOKUP(B13,入库汇总!A:C,3,0),"0")</f>
        <v>0</v>
      </c>
      <c r="K13" s="5">
        <f t="shared" si="2"/>
        <v>0</v>
      </c>
      <c r="L13" s="5" t="str">
        <f>IFERROR(VLOOKUP(B13,出库汇总!A:C,3,0),"0")</f>
        <v>0</v>
      </c>
      <c r="M13" s="42">
        <f t="shared" si="3"/>
        <v>0</v>
      </c>
      <c r="N13" s="42">
        <f t="shared" si="4"/>
        <v>28</v>
      </c>
      <c r="O13" s="5"/>
      <c r="P13" s="5"/>
      <c r="Q13" s="5"/>
      <c r="R13" s="5"/>
      <c r="S13" s="5"/>
    </row>
    <row r="14" hidden="1" spans="1:19">
      <c r="A14" s="23">
        <f t="shared" si="0"/>
        <v>13</v>
      </c>
      <c r="B14" s="20" t="str">
        <f>基本设置!B14</f>
        <v>FL-19</v>
      </c>
      <c r="C14" s="20" t="str">
        <f>基本设置!C14</f>
        <v>剪刀</v>
      </c>
      <c r="D14" s="20" t="str">
        <f>基本设置!D14</f>
        <v>把</v>
      </c>
      <c r="E14" s="20">
        <f>基本设置!E14</f>
        <v>0</v>
      </c>
      <c r="F14" s="20">
        <f>基本设置!F14</f>
        <v>7.92</v>
      </c>
      <c r="G14" s="20">
        <f>基本设置!G14</f>
        <v>0</v>
      </c>
      <c r="H14" s="5"/>
      <c r="I14" s="5">
        <f t="shared" si="1"/>
        <v>0</v>
      </c>
      <c r="J14" s="5" t="str">
        <f>IFERROR(VLOOKUP(B14,入库汇总!A:C,3,0),"0")</f>
        <v>0</v>
      </c>
      <c r="K14" s="5">
        <f t="shared" si="2"/>
        <v>0</v>
      </c>
      <c r="L14" s="5" t="str">
        <f>IFERROR(VLOOKUP(B14,出库汇总!A:C,3,0),"0")</f>
        <v>0</v>
      </c>
      <c r="M14" s="42">
        <f t="shared" si="3"/>
        <v>0</v>
      </c>
      <c r="N14" s="42">
        <f t="shared" si="4"/>
        <v>0</v>
      </c>
      <c r="O14" s="5"/>
      <c r="P14" s="5"/>
      <c r="Q14" s="5"/>
      <c r="R14" s="5"/>
      <c r="S14" s="5"/>
    </row>
    <row r="15" hidden="1" spans="1:19">
      <c r="A15" s="23">
        <f t="shared" si="0"/>
        <v>14</v>
      </c>
      <c r="B15" s="20" t="str">
        <f>基本设置!B15</f>
        <v>FL-20</v>
      </c>
      <c r="C15" s="20" t="str">
        <f>基本设置!C15</f>
        <v>7/16丝攻</v>
      </c>
      <c r="D15" s="20" t="str">
        <f>基本设置!D15</f>
        <v>支</v>
      </c>
      <c r="E15" s="20">
        <f>基本设置!E15</f>
        <v>0</v>
      </c>
      <c r="F15" s="20">
        <f>基本设置!F15</f>
        <v>0</v>
      </c>
      <c r="G15" s="20">
        <f>基本设置!G15</f>
        <v>0</v>
      </c>
      <c r="H15" s="5">
        <v>10</v>
      </c>
      <c r="I15" s="5">
        <f t="shared" si="1"/>
        <v>0</v>
      </c>
      <c r="J15" s="5" t="str">
        <f>IFERROR(VLOOKUP(B15,入库汇总!A:C,3,0),"0")</f>
        <v>0</v>
      </c>
      <c r="K15" s="5">
        <f t="shared" si="2"/>
        <v>0</v>
      </c>
      <c r="L15" s="5">
        <f>IFERROR(VLOOKUP(B15,出库汇总!A:C,3,0),"0")</f>
        <v>4</v>
      </c>
      <c r="M15" s="42">
        <f t="shared" si="3"/>
        <v>0</v>
      </c>
      <c r="N15" s="42">
        <f t="shared" si="4"/>
        <v>6</v>
      </c>
      <c r="O15" s="5"/>
      <c r="P15" s="5"/>
      <c r="Q15" s="5"/>
      <c r="R15" s="5"/>
      <c r="S15" s="5"/>
    </row>
    <row r="16" hidden="1" spans="1:19">
      <c r="A16" s="23">
        <f t="shared" si="0"/>
        <v>15</v>
      </c>
      <c r="B16" s="20" t="str">
        <f>基本设置!B16</f>
        <v>FL-23</v>
      </c>
      <c r="C16" s="20" t="str">
        <f>基本设置!C16</f>
        <v>小剪刀</v>
      </c>
      <c r="D16" s="20" t="str">
        <f>基本设置!D16</f>
        <v>把</v>
      </c>
      <c r="E16" s="20">
        <f>基本设置!E16</f>
        <v>0</v>
      </c>
      <c r="F16" s="20">
        <f>基本设置!F16</f>
        <v>0</v>
      </c>
      <c r="G16" s="20">
        <f>基本设置!G16</f>
        <v>0</v>
      </c>
      <c r="H16" s="5">
        <v>2</v>
      </c>
      <c r="I16" s="5">
        <f t="shared" si="1"/>
        <v>0</v>
      </c>
      <c r="J16" s="5" t="str">
        <f>IFERROR(VLOOKUP(B16,入库汇总!A:C,3,0),"0")</f>
        <v>0</v>
      </c>
      <c r="K16" s="5">
        <f t="shared" si="2"/>
        <v>0</v>
      </c>
      <c r="L16" s="5">
        <f>IFERROR(VLOOKUP(B16,出库汇总!A:C,3,0),"0")</f>
        <v>1</v>
      </c>
      <c r="M16" s="42">
        <f t="shared" si="3"/>
        <v>0</v>
      </c>
      <c r="N16" s="42">
        <f t="shared" si="4"/>
        <v>1</v>
      </c>
      <c r="O16" s="5"/>
      <c r="P16" s="5"/>
      <c r="Q16" s="5"/>
      <c r="R16" s="5"/>
      <c r="S16" s="5"/>
    </row>
    <row r="17" hidden="1" spans="1:19">
      <c r="A17" s="23">
        <f t="shared" si="0"/>
        <v>16</v>
      </c>
      <c r="B17" s="20" t="str">
        <f>基本设置!B17</f>
        <v>FL-25</v>
      </c>
      <c r="C17" s="20" t="str">
        <f>基本设置!C17</f>
        <v>透明胶带</v>
      </c>
      <c r="D17" s="20" t="str">
        <f>基本设置!D17</f>
        <v>卷</v>
      </c>
      <c r="E17" s="20">
        <f>基本设置!E17</f>
        <v>0</v>
      </c>
      <c r="F17" s="20">
        <f>基本设置!F17</f>
        <v>0</v>
      </c>
      <c r="G17" s="20">
        <f>基本设置!G17</f>
        <v>0</v>
      </c>
      <c r="H17" s="5">
        <v>0</v>
      </c>
      <c r="I17" s="5">
        <f t="shared" si="1"/>
        <v>0</v>
      </c>
      <c r="J17" s="5">
        <f>IFERROR(VLOOKUP(B17,入库汇总!A:C,3,0),"0")</f>
        <v>60</v>
      </c>
      <c r="K17" s="5">
        <f t="shared" si="2"/>
        <v>0</v>
      </c>
      <c r="L17" s="5">
        <f>IFERROR(VLOOKUP(B17,出库汇总!A:C,3,0),"0")</f>
        <v>28</v>
      </c>
      <c r="M17" s="42">
        <f t="shared" si="3"/>
        <v>0</v>
      </c>
      <c r="N17" s="42">
        <f t="shared" si="4"/>
        <v>32</v>
      </c>
      <c r="O17" s="5"/>
      <c r="P17" s="5"/>
      <c r="Q17" s="5"/>
      <c r="R17" s="5"/>
      <c r="S17" s="5"/>
    </row>
    <row r="18" hidden="1" spans="1:19">
      <c r="A18" s="23">
        <f t="shared" si="0"/>
        <v>17</v>
      </c>
      <c r="B18" s="20" t="str">
        <f>基本设置!B18</f>
        <v>FL-26</v>
      </c>
      <c r="C18" s="20" t="str">
        <f>基本设置!C18</f>
        <v>钢丝钳</v>
      </c>
      <c r="D18" s="20" t="str">
        <f>基本设置!D18</f>
        <v>把</v>
      </c>
      <c r="E18" s="20">
        <f>基本设置!E18</f>
        <v>0</v>
      </c>
      <c r="F18" s="20">
        <f>基本设置!F18</f>
        <v>0</v>
      </c>
      <c r="G18" s="20">
        <f>基本设置!G18</f>
        <v>0</v>
      </c>
      <c r="H18" s="5"/>
      <c r="I18" s="5">
        <f t="shared" si="1"/>
        <v>0</v>
      </c>
      <c r="J18" s="5" t="str">
        <f>IFERROR(VLOOKUP(B18,入库汇总!A:C,3,0),"0")</f>
        <v>0</v>
      </c>
      <c r="K18" s="5">
        <f t="shared" si="2"/>
        <v>0</v>
      </c>
      <c r="L18" s="5" t="str">
        <f>IFERROR(VLOOKUP(B18,出库汇总!A:C,3,0),"0")</f>
        <v>0</v>
      </c>
      <c r="M18" s="42">
        <f t="shared" si="3"/>
        <v>0</v>
      </c>
      <c r="N18" s="42">
        <f t="shared" si="4"/>
        <v>0</v>
      </c>
      <c r="O18" s="5"/>
      <c r="P18" s="5"/>
      <c r="Q18" s="5"/>
      <c r="R18" s="5"/>
      <c r="S18" s="5"/>
    </row>
    <row r="19" hidden="1" spans="1:19">
      <c r="A19" s="23">
        <f t="shared" si="0"/>
        <v>18</v>
      </c>
      <c r="B19" s="20" t="str">
        <f>基本设置!B19</f>
        <v>FL-28</v>
      </c>
      <c r="C19" s="20" t="str">
        <f>基本设置!C19</f>
        <v>隔离伸缩带</v>
      </c>
      <c r="D19" s="20" t="str">
        <f>基本设置!D19</f>
        <v>个</v>
      </c>
      <c r="E19" s="20">
        <f>基本设置!E19</f>
        <v>0</v>
      </c>
      <c r="F19" s="20">
        <f>基本设置!F19</f>
        <v>26</v>
      </c>
      <c r="G19" s="20" t="str">
        <f>基本设置!G19</f>
        <v>淘宝</v>
      </c>
      <c r="H19" s="5"/>
      <c r="I19" s="5">
        <f t="shared" si="1"/>
        <v>0</v>
      </c>
      <c r="J19" s="5" t="str">
        <f>IFERROR(VLOOKUP(B19,入库汇总!A:C,3,0),"0")</f>
        <v>0</v>
      </c>
      <c r="K19" s="5">
        <f t="shared" si="2"/>
        <v>0</v>
      </c>
      <c r="L19" s="5" t="str">
        <f>IFERROR(VLOOKUP(B19,出库汇总!A:C,3,0),"0")</f>
        <v>0</v>
      </c>
      <c r="M19" s="42">
        <f t="shared" si="3"/>
        <v>0</v>
      </c>
      <c r="N19" s="42">
        <f t="shared" si="4"/>
        <v>0</v>
      </c>
      <c r="O19" s="5"/>
      <c r="P19" s="5"/>
      <c r="Q19" s="5"/>
      <c r="R19" s="5"/>
      <c r="S19" s="5"/>
    </row>
    <row r="20" hidden="1" spans="1:19">
      <c r="A20" s="23">
        <f t="shared" si="0"/>
        <v>19</v>
      </c>
      <c r="B20" s="20" t="str">
        <f>基本设置!B20</f>
        <v>FL-29</v>
      </c>
      <c r="C20" s="20" t="str">
        <f>基本设置!C20</f>
        <v>线槽减速带</v>
      </c>
      <c r="D20" s="20" t="str">
        <f>基本设置!D20</f>
        <v>个</v>
      </c>
      <c r="E20" s="20">
        <f>基本设置!E20</f>
        <v>0</v>
      </c>
      <c r="F20" s="20">
        <f>基本设置!F20</f>
        <v>68</v>
      </c>
      <c r="G20" s="20" t="str">
        <f>基本设置!G20</f>
        <v>淘宝</v>
      </c>
      <c r="H20" s="5"/>
      <c r="I20" s="5">
        <f t="shared" si="1"/>
        <v>0</v>
      </c>
      <c r="J20" s="5" t="str">
        <f>IFERROR(VLOOKUP(B20,入库汇总!A:C,3,0),"0")</f>
        <v>0</v>
      </c>
      <c r="K20" s="5">
        <f t="shared" si="2"/>
        <v>0</v>
      </c>
      <c r="L20" s="5" t="str">
        <f>IFERROR(VLOOKUP(B20,出库汇总!A:C,3,0),"0")</f>
        <v>0</v>
      </c>
      <c r="M20" s="42">
        <f t="shared" si="3"/>
        <v>0</v>
      </c>
      <c r="N20" s="42">
        <f t="shared" si="4"/>
        <v>0</v>
      </c>
      <c r="O20" s="5"/>
      <c r="P20" s="5"/>
      <c r="Q20" s="5"/>
      <c r="R20" s="5"/>
      <c r="S20" s="5"/>
    </row>
    <row r="21" hidden="1" spans="1:19">
      <c r="A21" s="23">
        <f t="shared" si="0"/>
        <v>20</v>
      </c>
      <c r="B21" s="20" t="str">
        <f>基本设置!B21</f>
        <v>FL-31</v>
      </c>
      <c r="C21" s="20" t="str">
        <f>基本设置!C21</f>
        <v>丝锥10*1.25（精密）</v>
      </c>
      <c r="D21" s="20" t="str">
        <f>基本设置!D21</f>
        <v>个</v>
      </c>
      <c r="E21" s="20">
        <f>基本设置!E21</f>
        <v>0</v>
      </c>
      <c r="F21" s="20">
        <f>基本设置!F21</f>
        <v>36</v>
      </c>
      <c r="G21" s="20" t="str">
        <f>基本设置!G21</f>
        <v>中正五金店</v>
      </c>
      <c r="H21" s="5"/>
      <c r="I21" s="5">
        <f t="shared" ref="I21:I46" si="5">F21*H21</f>
        <v>0</v>
      </c>
      <c r="J21" s="5" t="str">
        <f>IFERROR(VLOOKUP(B21,入库汇总!A:C,3,0),"0")</f>
        <v>0</v>
      </c>
      <c r="K21" s="5">
        <f t="shared" si="2"/>
        <v>0</v>
      </c>
      <c r="L21" s="5" t="str">
        <f>IFERROR(VLOOKUP(B21,出库汇总!A:C,3,0),"0")</f>
        <v>0</v>
      </c>
      <c r="M21" s="42">
        <f t="shared" si="3"/>
        <v>0</v>
      </c>
      <c r="N21" s="42">
        <f t="shared" si="4"/>
        <v>0</v>
      </c>
      <c r="O21" s="5"/>
      <c r="P21" s="5"/>
      <c r="Q21" s="5"/>
      <c r="R21" s="5"/>
      <c r="S21" s="5"/>
    </row>
    <row r="22" hidden="1" spans="1:19">
      <c r="A22" s="23">
        <f t="shared" si="0"/>
        <v>21</v>
      </c>
      <c r="B22" s="20" t="str">
        <f>基本设置!B22</f>
        <v>FL-32</v>
      </c>
      <c r="C22" s="20" t="str">
        <f>基本设置!C22</f>
        <v>丝锥10*1.25（机用）</v>
      </c>
      <c r="D22" s="20" t="str">
        <f>基本设置!D22</f>
        <v>个</v>
      </c>
      <c r="E22" s="20">
        <f>基本设置!E22</f>
        <v>0</v>
      </c>
      <c r="F22" s="20">
        <f>基本设置!F22</f>
        <v>20</v>
      </c>
      <c r="G22" s="20" t="str">
        <f>基本设置!G22</f>
        <v>中正五金店</v>
      </c>
      <c r="H22" s="5"/>
      <c r="I22" s="5">
        <f t="shared" si="5"/>
        <v>0</v>
      </c>
      <c r="J22" s="5" t="str">
        <f>IFERROR(VLOOKUP(B22,入库汇总!A:C,3,0),"0")</f>
        <v>0</v>
      </c>
      <c r="K22" s="5">
        <f t="shared" si="2"/>
        <v>0</v>
      </c>
      <c r="L22" s="5" t="str">
        <f>IFERROR(VLOOKUP(B22,出库汇总!A:C,3,0),"0")</f>
        <v>0</v>
      </c>
      <c r="M22" s="42">
        <f t="shared" si="3"/>
        <v>0</v>
      </c>
      <c r="N22" s="42">
        <f t="shared" si="4"/>
        <v>0</v>
      </c>
      <c r="O22" s="5"/>
      <c r="P22" s="5"/>
      <c r="Q22" s="5"/>
      <c r="R22" s="5"/>
      <c r="S22" s="5"/>
    </row>
    <row r="23" hidden="1" spans="1:19">
      <c r="A23" s="23">
        <f t="shared" si="0"/>
        <v>22</v>
      </c>
      <c r="B23" s="20" t="str">
        <f>基本设置!B23</f>
        <v>FL-33</v>
      </c>
      <c r="C23" s="20" t="str">
        <f>基本设置!C23</f>
        <v>十字花改锥</v>
      </c>
      <c r="D23" s="20" t="str">
        <f>基本设置!D23</f>
        <v>个</v>
      </c>
      <c r="E23" s="20">
        <f>基本设置!E23</f>
        <v>0</v>
      </c>
      <c r="F23" s="20">
        <f>基本设置!F23</f>
        <v>8</v>
      </c>
      <c r="G23" s="20" t="str">
        <f>基本设置!G23</f>
        <v>中正五金店</v>
      </c>
      <c r="H23" s="5"/>
      <c r="I23" s="5">
        <f t="shared" si="5"/>
        <v>0</v>
      </c>
      <c r="J23" s="5" t="str">
        <f>IFERROR(VLOOKUP(B23,入库汇总!A:C,3,0),"0")</f>
        <v>0</v>
      </c>
      <c r="K23" s="5">
        <f t="shared" si="2"/>
        <v>0</v>
      </c>
      <c r="L23" s="5" t="str">
        <f>IFERROR(VLOOKUP(B23,出库汇总!A:C,3,0),"0")</f>
        <v>0</v>
      </c>
      <c r="M23" s="42">
        <f t="shared" si="3"/>
        <v>0</v>
      </c>
      <c r="N23" s="42">
        <f t="shared" si="4"/>
        <v>0</v>
      </c>
      <c r="O23" s="5"/>
      <c r="P23" s="5"/>
      <c r="Q23" s="5"/>
      <c r="R23" s="5"/>
      <c r="S23" s="5"/>
    </row>
    <row r="24" hidden="1" spans="1:19">
      <c r="A24" s="23">
        <f t="shared" si="0"/>
        <v>23</v>
      </c>
      <c r="B24" s="20" t="str">
        <f>基本设置!B24</f>
        <v>FL-34</v>
      </c>
      <c r="C24" s="20" t="str">
        <f>基本设置!C24</f>
        <v>十字花改锥加粗</v>
      </c>
      <c r="D24" s="20" t="str">
        <f>基本设置!D24</f>
        <v>个</v>
      </c>
      <c r="E24" s="20">
        <f>基本设置!E24</f>
        <v>0</v>
      </c>
      <c r="F24" s="20">
        <f>基本设置!F24</f>
        <v>15</v>
      </c>
      <c r="G24" s="20" t="str">
        <f>基本设置!G24</f>
        <v>中正五金店</v>
      </c>
      <c r="H24" s="5"/>
      <c r="I24" s="5">
        <f t="shared" si="5"/>
        <v>0</v>
      </c>
      <c r="J24" s="5" t="str">
        <f>IFERROR(VLOOKUP(B24,入库汇总!A:C,3,0),"0")</f>
        <v>0</v>
      </c>
      <c r="K24" s="5">
        <f t="shared" si="2"/>
        <v>0</v>
      </c>
      <c r="L24" s="5" t="str">
        <f>IFERROR(VLOOKUP(B24,出库汇总!A:C,3,0),"0")</f>
        <v>0</v>
      </c>
      <c r="M24" s="42">
        <f t="shared" si="3"/>
        <v>0</v>
      </c>
      <c r="N24" s="42">
        <f t="shared" si="4"/>
        <v>0</v>
      </c>
      <c r="O24" s="5"/>
      <c r="P24" s="5"/>
      <c r="Q24" s="5"/>
      <c r="R24" s="5"/>
      <c r="S24" s="5"/>
    </row>
    <row r="25" hidden="1" spans="1:19">
      <c r="A25" s="23">
        <f t="shared" si="0"/>
        <v>24</v>
      </c>
      <c r="B25" s="20" t="str">
        <f>基本设置!B25</f>
        <v>FL-35</v>
      </c>
      <c r="C25" s="20" t="str">
        <f>基本设置!C25</f>
        <v>电瓶液</v>
      </c>
      <c r="D25" s="20" t="str">
        <f>基本设置!D25</f>
        <v>箱</v>
      </c>
      <c r="E25" s="20">
        <f>基本设置!E25</f>
        <v>0</v>
      </c>
      <c r="F25" s="20">
        <f>基本设置!F25</f>
        <v>45</v>
      </c>
      <c r="G25" s="20" t="str">
        <f>基本设置!G25</f>
        <v>中正五金店</v>
      </c>
      <c r="H25" s="5"/>
      <c r="I25" s="5">
        <f t="shared" si="5"/>
        <v>0</v>
      </c>
      <c r="J25" s="5">
        <f>IFERROR(VLOOKUP(B25,入库汇总!A:C,3,0),"0")</f>
        <v>4</v>
      </c>
      <c r="K25" s="5">
        <f t="shared" si="2"/>
        <v>180</v>
      </c>
      <c r="L25" s="5" t="str">
        <f>IFERROR(VLOOKUP(B25,出库汇总!A:C,3,0),"0")</f>
        <v>0</v>
      </c>
      <c r="M25" s="42">
        <f t="shared" si="3"/>
        <v>0</v>
      </c>
      <c r="N25" s="42">
        <f t="shared" si="4"/>
        <v>4</v>
      </c>
      <c r="O25" s="5"/>
      <c r="P25" s="5"/>
      <c r="Q25" s="5"/>
      <c r="R25" s="5"/>
      <c r="S25" s="5"/>
    </row>
    <row r="26" hidden="1" spans="1:19">
      <c r="A26" s="23">
        <f t="shared" si="0"/>
        <v>25</v>
      </c>
      <c r="B26" s="20" t="str">
        <f>基本设置!B26</f>
        <v>FL-36</v>
      </c>
      <c r="C26" s="20" t="str">
        <f>基本设置!C26</f>
        <v>除锈剂</v>
      </c>
      <c r="D26" s="20" t="str">
        <f>基本设置!D26</f>
        <v>瓶</v>
      </c>
      <c r="E26" s="20">
        <f>基本设置!E26</f>
        <v>0</v>
      </c>
      <c r="F26" s="20">
        <f>基本设置!F26</f>
        <v>12</v>
      </c>
      <c r="G26" s="20" t="str">
        <f>基本设置!G26</f>
        <v>中正五金店</v>
      </c>
      <c r="H26" s="5"/>
      <c r="I26" s="5">
        <f t="shared" si="5"/>
        <v>0</v>
      </c>
      <c r="J26" s="5" t="str">
        <f>IFERROR(VLOOKUP(B26,入库汇总!A:C,3,0),"0")</f>
        <v>0</v>
      </c>
      <c r="K26" s="5">
        <f t="shared" si="2"/>
        <v>0</v>
      </c>
      <c r="L26" s="5" t="str">
        <f>IFERROR(VLOOKUP(B26,出库汇总!A:C,3,0),"0")</f>
        <v>0</v>
      </c>
      <c r="M26" s="42">
        <f t="shared" si="3"/>
        <v>0</v>
      </c>
      <c r="N26" s="42">
        <f t="shared" si="4"/>
        <v>0</v>
      </c>
      <c r="O26" s="5"/>
      <c r="P26" s="5"/>
      <c r="Q26" s="5"/>
      <c r="R26" s="5"/>
      <c r="S26" s="5"/>
    </row>
    <row r="27" hidden="1" spans="1:19">
      <c r="A27" s="23">
        <f t="shared" si="0"/>
        <v>26</v>
      </c>
      <c r="B27" s="20" t="str">
        <f>基本设置!B27</f>
        <v>FL-37</v>
      </c>
      <c r="C27" s="20" t="str">
        <f>基本设置!C27</f>
        <v>内六角扳手</v>
      </c>
      <c r="D27" s="20" t="str">
        <f>基本设置!D27</f>
        <v>套</v>
      </c>
      <c r="E27" s="20">
        <f>基本设置!E27</f>
        <v>0</v>
      </c>
      <c r="F27" s="20">
        <f>基本设置!F27</f>
        <v>20</v>
      </c>
      <c r="G27" s="20" t="str">
        <f>基本设置!G27</f>
        <v>中正五金店</v>
      </c>
      <c r="H27" s="5"/>
      <c r="I27" s="5">
        <f t="shared" si="5"/>
        <v>0</v>
      </c>
      <c r="J27" s="5" t="str">
        <f>IFERROR(VLOOKUP(B27,入库汇总!A:C,3,0),"0")</f>
        <v>0</v>
      </c>
      <c r="K27" s="5">
        <f t="shared" si="2"/>
        <v>0</v>
      </c>
      <c r="L27" s="5" t="str">
        <f>IFERROR(VLOOKUP(B27,出库汇总!A:C,3,0),"0")</f>
        <v>0</v>
      </c>
      <c r="M27" s="42">
        <f t="shared" si="3"/>
        <v>0</v>
      </c>
      <c r="N27" s="42">
        <f t="shared" si="4"/>
        <v>0</v>
      </c>
      <c r="O27" s="5"/>
      <c r="P27" s="5"/>
      <c r="Q27" s="5"/>
      <c r="R27" s="5"/>
      <c r="S27" s="5"/>
    </row>
    <row r="28" hidden="1" spans="1:19">
      <c r="A28" s="23">
        <f t="shared" si="0"/>
        <v>27</v>
      </c>
      <c r="B28" s="20" t="str">
        <f>基本设置!B28</f>
        <v>FL-38</v>
      </c>
      <c r="C28" s="20" t="str">
        <f>基本设置!C28</f>
        <v>毛刷头</v>
      </c>
      <c r="D28" s="20" t="str">
        <f>基本设置!D28</f>
        <v>包</v>
      </c>
      <c r="E28" s="20">
        <f>基本设置!E28</f>
        <v>0</v>
      </c>
      <c r="F28" s="20">
        <f>基本设置!F28</f>
        <v>10</v>
      </c>
      <c r="G28" s="20" t="str">
        <f>基本设置!G28</f>
        <v>中正五金店</v>
      </c>
      <c r="H28" s="5"/>
      <c r="I28" s="5">
        <f t="shared" si="5"/>
        <v>0</v>
      </c>
      <c r="J28" s="5" t="str">
        <f>IFERROR(VLOOKUP(B28,入库汇总!A:C,3,0),"0")</f>
        <v>0</v>
      </c>
      <c r="K28" s="5">
        <f t="shared" si="2"/>
        <v>0</v>
      </c>
      <c r="L28" s="5" t="str">
        <f>IFERROR(VLOOKUP(B28,出库汇总!A:C,3,0),"0")</f>
        <v>0</v>
      </c>
      <c r="M28" s="42">
        <f t="shared" si="3"/>
        <v>0</v>
      </c>
      <c r="N28" s="42">
        <f t="shared" si="4"/>
        <v>0</v>
      </c>
      <c r="O28" s="5"/>
      <c r="P28" s="5"/>
      <c r="Q28" s="5"/>
      <c r="R28" s="5"/>
      <c r="S28" s="5"/>
    </row>
    <row r="29" hidden="1" spans="1:19">
      <c r="A29" s="23">
        <f t="shared" si="0"/>
        <v>28</v>
      </c>
      <c r="B29" s="20" t="str">
        <f>基本设置!B29</f>
        <v>FL-39</v>
      </c>
      <c r="C29" s="20" t="str">
        <f>基本设置!C29</f>
        <v>水泥</v>
      </c>
      <c r="D29" s="20" t="str">
        <f>基本设置!D29</f>
        <v>袋</v>
      </c>
      <c r="E29" s="20">
        <f>基本设置!E29</f>
        <v>0</v>
      </c>
      <c r="F29" s="20">
        <f>基本设置!F29</f>
        <v>5.69</v>
      </c>
      <c r="G29" s="20" t="str">
        <f>基本设置!G29</f>
        <v>潍城区开发区星顺机电设备经销处</v>
      </c>
      <c r="H29" s="5"/>
      <c r="I29" s="5">
        <f t="shared" si="5"/>
        <v>0</v>
      </c>
      <c r="J29" s="5" t="str">
        <f>IFERROR(VLOOKUP(B29,入库汇总!A:C,3,0),"0")</f>
        <v>0</v>
      </c>
      <c r="K29" s="5">
        <f t="shared" si="2"/>
        <v>0</v>
      </c>
      <c r="L29" s="5" t="str">
        <f>IFERROR(VLOOKUP(B29,出库汇总!A:C,3,0),"0")</f>
        <v>0</v>
      </c>
      <c r="M29" s="42">
        <f t="shared" si="3"/>
        <v>0</v>
      </c>
      <c r="N29" s="42">
        <f t="shared" si="4"/>
        <v>0</v>
      </c>
      <c r="O29" s="5"/>
      <c r="P29" s="5"/>
      <c r="Q29" s="5"/>
      <c r="R29" s="5"/>
      <c r="S29" s="5"/>
    </row>
    <row r="30" hidden="1" spans="1:19">
      <c r="A30" s="23">
        <f t="shared" si="0"/>
        <v>29</v>
      </c>
      <c r="B30" s="20" t="str">
        <f>基本设置!B30</f>
        <v>FL-40</v>
      </c>
      <c r="C30" s="20" t="str">
        <f>基本设置!C30</f>
        <v>沙子</v>
      </c>
      <c r="D30" s="20" t="str">
        <f>基本设置!D30</f>
        <v>袋</v>
      </c>
      <c r="E30" s="20">
        <f>基本设置!E30</f>
        <v>0</v>
      </c>
      <c r="F30" s="20">
        <f>基本设置!F30</f>
        <v>32</v>
      </c>
      <c r="G30" s="20" t="str">
        <f>基本设置!G30</f>
        <v>潍城区开发区星顺机电设备经销处</v>
      </c>
      <c r="H30" s="5"/>
      <c r="I30" s="5">
        <f t="shared" si="5"/>
        <v>0</v>
      </c>
      <c r="J30" s="5" t="str">
        <f>IFERROR(VLOOKUP(B30,入库汇总!A:C,3,0),"0")</f>
        <v>0</v>
      </c>
      <c r="K30" s="5">
        <f t="shared" si="2"/>
        <v>0</v>
      </c>
      <c r="L30" s="5" t="str">
        <f>IFERROR(VLOOKUP(B30,出库汇总!A:C,3,0),"0")</f>
        <v>0</v>
      </c>
      <c r="M30" s="42">
        <f t="shared" si="3"/>
        <v>0</v>
      </c>
      <c r="N30" s="42">
        <f t="shared" si="4"/>
        <v>0</v>
      </c>
      <c r="O30" s="5"/>
      <c r="P30" s="5"/>
      <c r="Q30" s="5"/>
      <c r="R30" s="5"/>
      <c r="S30" s="5"/>
    </row>
    <row r="31" hidden="1" spans="1:19">
      <c r="A31" s="23">
        <f t="shared" si="0"/>
        <v>30</v>
      </c>
      <c r="B31" s="20" t="str">
        <f>基本设置!B31</f>
        <v>FL-45</v>
      </c>
      <c r="C31" s="20" t="str">
        <f>基本设置!C31</f>
        <v>钻头</v>
      </c>
      <c r="D31" s="20" t="str">
        <f>基本设置!D31</f>
        <v>个</v>
      </c>
      <c r="E31" s="20">
        <f>基本设置!E31</f>
        <v>0</v>
      </c>
      <c r="F31" s="20">
        <f>基本设置!F31</f>
        <v>3</v>
      </c>
      <c r="G31" s="20" t="str">
        <f>基本设置!G31</f>
        <v>潍城区开发区星顺机电设备经销处</v>
      </c>
      <c r="H31" s="5"/>
      <c r="I31" s="5">
        <f t="shared" si="5"/>
        <v>0</v>
      </c>
      <c r="J31" s="5" t="str">
        <f>IFERROR(VLOOKUP(B31,入库汇总!A:C,3,0),"0")</f>
        <v>0</v>
      </c>
      <c r="K31" s="5">
        <f t="shared" si="2"/>
        <v>0</v>
      </c>
      <c r="L31" s="5" t="str">
        <f>IFERROR(VLOOKUP(B31,出库汇总!A:C,3,0),"0")</f>
        <v>0</v>
      </c>
      <c r="M31" s="42">
        <f t="shared" si="3"/>
        <v>0</v>
      </c>
      <c r="N31" s="42">
        <f t="shared" si="4"/>
        <v>0</v>
      </c>
      <c r="O31" s="5"/>
      <c r="P31" s="5"/>
      <c r="Q31" s="5"/>
      <c r="R31" s="5"/>
      <c r="S31" s="5"/>
    </row>
    <row r="32" hidden="1" spans="1:19">
      <c r="A32" s="23">
        <f t="shared" si="0"/>
        <v>31</v>
      </c>
      <c r="B32" s="20" t="str">
        <f>基本设置!B32</f>
        <v>FL-46</v>
      </c>
      <c r="C32" s="20" t="str">
        <f>基本设置!C32</f>
        <v>气管子母接头</v>
      </c>
      <c r="D32" s="20" t="str">
        <f>基本设置!D32</f>
        <v>个</v>
      </c>
      <c r="E32" s="20">
        <f>基本设置!E32</f>
        <v>0</v>
      </c>
      <c r="F32" s="20">
        <f>基本设置!F32</f>
        <v>18</v>
      </c>
      <c r="G32" s="20" t="str">
        <f>基本设置!G32</f>
        <v>潍城区开发区星顺机电设备经销处</v>
      </c>
      <c r="H32" s="5">
        <v>5</v>
      </c>
      <c r="I32" s="5">
        <f t="shared" si="5"/>
        <v>90</v>
      </c>
      <c r="J32" s="5" t="str">
        <f>IFERROR(VLOOKUP(B32,入库汇总!A:C,3,0),"0")</f>
        <v>0</v>
      </c>
      <c r="K32" s="5">
        <f t="shared" si="2"/>
        <v>0</v>
      </c>
      <c r="L32" s="5" t="str">
        <f>IFERROR(VLOOKUP(B32,出库汇总!A:C,3,0),"0")</f>
        <v>0</v>
      </c>
      <c r="M32" s="42">
        <f t="shared" si="3"/>
        <v>0</v>
      </c>
      <c r="N32" s="42">
        <f t="shared" si="4"/>
        <v>5</v>
      </c>
      <c r="O32" s="5"/>
      <c r="P32" s="5"/>
      <c r="Q32" s="5"/>
      <c r="R32" s="5"/>
      <c r="S32" s="5"/>
    </row>
    <row r="33" spans="1:19">
      <c r="A33" s="23">
        <f t="shared" si="0"/>
        <v>32</v>
      </c>
      <c r="B33" s="20" t="str">
        <f>基本设置!B33</f>
        <v>FL-47</v>
      </c>
      <c r="C33" s="20" t="str">
        <f>基本设置!C33</f>
        <v>手套</v>
      </c>
      <c r="D33" s="20" t="str">
        <f>基本设置!D33</f>
        <v>副</v>
      </c>
      <c r="E33" s="20">
        <f>基本设置!E33</f>
        <v>0</v>
      </c>
      <c r="F33" s="20">
        <f>基本设置!F33</f>
        <v>1</v>
      </c>
      <c r="G33" s="20" t="str">
        <f>基本设置!G33</f>
        <v>潍城区开发区星顺机电设备经销处</v>
      </c>
      <c r="H33" s="5">
        <v>400</v>
      </c>
      <c r="I33" s="5">
        <f t="shared" si="5"/>
        <v>400</v>
      </c>
      <c r="J33" s="5">
        <f>IFERROR(VLOOKUP(B33,入库汇总!A:C,3,0),"0")</f>
        <v>1000</v>
      </c>
      <c r="K33" s="5">
        <f t="shared" si="2"/>
        <v>1000</v>
      </c>
      <c r="L33" s="5">
        <f>IFERROR(VLOOKUP(B33,出库汇总!A:C,3,0),"0")</f>
        <v>700</v>
      </c>
      <c r="M33" s="42">
        <f t="shared" si="3"/>
        <v>700</v>
      </c>
      <c r="N33" s="42">
        <f t="shared" si="4"/>
        <v>700</v>
      </c>
      <c r="O33" s="5"/>
      <c r="P33" s="5"/>
      <c r="Q33" s="5"/>
      <c r="R33" s="5"/>
      <c r="S33" s="5"/>
    </row>
    <row r="34" hidden="1" spans="1:19">
      <c r="A34" s="23">
        <f t="shared" si="0"/>
        <v>33</v>
      </c>
      <c r="B34" s="20" t="str">
        <f>基本设置!B34</f>
        <v>FL-48</v>
      </c>
      <c r="C34" s="20" t="str">
        <f>基本设置!C34</f>
        <v>扎带</v>
      </c>
      <c r="D34" s="20" t="str">
        <f>基本设置!D34</f>
        <v>袋</v>
      </c>
      <c r="E34" s="20">
        <f>基本设置!E34</f>
        <v>0</v>
      </c>
      <c r="F34" s="20">
        <f>基本设置!F34</f>
        <v>10</v>
      </c>
      <c r="G34" s="20" t="str">
        <f>基本设置!G34</f>
        <v>潍城区开发区星顺机电设备经销处</v>
      </c>
      <c r="H34" s="5">
        <v>22</v>
      </c>
      <c r="I34" s="5">
        <f t="shared" si="5"/>
        <v>220</v>
      </c>
      <c r="J34" s="5" t="str">
        <f>IFERROR(VLOOKUP(B34,入库汇总!A:C,3,0),"0")</f>
        <v>0</v>
      </c>
      <c r="K34" s="5">
        <f t="shared" si="2"/>
        <v>0</v>
      </c>
      <c r="L34" s="5" t="str">
        <f>IFERROR(VLOOKUP(B34,出库汇总!A:C,3,0),"0")</f>
        <v>0</v>
      </c>
      <c r="M34" s="42">
        <f t="shared" si="3"/>
        <v>0</v>
      </c>
      <c r="N34" s="42">
        <f t="shared" si="4"/>
        <v>22</v>
      </c>
      <c r="O34" s="5"/>
      <c r="P34" s="5"/>
      <c r="Q34" s="5"/>
      <c r="R34" s="5"/>
      <c r="S34" s="5"/>
    </row>
    <row r="35" hidden="1" spans="1:19">
      <c r="A35" s="23">
        <f t="shared" si="0"/>
        <v>34</v>
      </c>
      <c r="B35" s="20" t="str">
        <f>基本设置!B35</f>
        <v>FL-49</v>
      </c>
      <c r="C35" s="20" t="str">
        <f>基本设置!C35</f>
        <v>LED灯管</v>
      </c>
      <c r="D35" s="20" t="str">
        <f>基本设置!D35</f>
        <v>根</v>
      </c>
      <c r="E35" s="20">
        <f>基本设置!E35</f>
        <v>0</v>
      </c>
      <c r="F35" s="20">
        <f>基本设置!F35</f>
        <v>20</v>
      </c>
      <c r="G35" s="20" t="str">
        <f>基本设置!G35</f>
        <v>潍城区开发区星顺机电设备经销处</v>
      </c>
      <c r="H35" s="5"/>
      <c r="I35" s="5">
        <f t="shared" si="5"/>
        <v>0</v>
      </c>
      <c r="J35" s="5" t="str">
        <f>IFERROR(VLOOKUP(B35,入库汇总!A:C,3,0),"0")</f>
        <v>0</v>
      </c>
      <c r="K35" s="5">
        <f t="shared" si="2"/>
        <v>0</v>
      </c>
      <c r="L35" s="5" t="str">
        <f>IFERROR(VLOOKUP(B35,出库汇总!A:C,3,0),"0")</f>
        <v>0</v>
      </c>
      <c r="M35" s="42">
        <f t="shared" si="3"/>
        <v>0</v>
      </c>
      <c r="N35" s="42">
        <f t="shared" si="4"/>
        <v>0</v>
      </c>
      <c r="O35" s="5"/>
      <c r="P35" s="5"/>
      <c r="Q35" s="5"/>
      <c r="R35" s="5"/>
      <c r="S35" s="5"/>
    </row>
    <row r="36" hidden="1" spans="1:19">
      <c r="A36" s="23">
        <f t="shared" si="0"/>
        <v>35</v>
      </c>
      <c r="B36" s="20" t="str">
        <f>基本设置!B36</f>
        <v>FL-50</v>
      </c>
      <c r="C36" s="20" t="str">
        <f>基本设置!C36</f>
        <v>三项插头</v>
      </c>
      <c r="D36" s="20" t="str">
        <f>基本设置!D36</f>
        <v>个</v>
      </c>
      <c r="E36" s="20">
        <f>基本设置!E36</f>
        <v>0</v>
      </c>
      <c r="F36" s="20">
        <f>基本设置!F36</f>
        <v>3</v>
      </c>
      <c r="G36" s="20" t="str">
        <f>基本设置!G36</f>
        <v>潍城区开发区星顺机电设备经销处</v>
      </c>
      <c r="H36" s="5"/>
      <c r="I36" s="5">
        <f t="shared" si="5"/>
        <v>0</v>
      </c>
      <c r="J36" s="5" t="str">
        <f>IFERROR(VLOOKUP(B36,入库汇总!A:C,3,0),"0")</f>
        <v>0</v>
      </c>
      <c r="K36" s="5">
        <f t="shared" si="2"/>
        <v>0</v>
      </c>
      <c r="L36" s="5" t="str">
        <f>IFERROR(VLOOKUP(B36,出库汇总!A:C,3,0),"0")</f>
        <v>0</v>
      </c>
      <c r="M36" s="42">
        <f t="shared" si="3"/>
        <v>0</v>
      </c>
      <c r="N36" s="42">
        <f t="shared" si="4"/>
        <v>0</v>
      </c>
      <c r="O36" s="5"/>
      <c r="P36" s="5"/>
      <c r="Q36" s="5"/>
      <c r="R36" s="5"/>
      <c r="S36" s="5"/>
    </row>
    <row r="37" hidden="1" spans="1:19">
      <c r="A37" s="23">
        <f t="shared" si="0"/>
        <v>36</v>
      </c>
      <c r="B37" s="20" t="str">
        <f>基本设置!B37</f>
        <v>FL-51</v>
      </c>
      <c r="C37" s="20" t="str">
        <f>基本设置!C37</f>
        <v>镀锌桥架</v>
      </c>
      <c r="D37" s="20" t="str">
        <f>基本设置!D37</f>
        <v>个</v>
      </c>
      <c r="E37" s="20">
        <f>基本设置!E37</f>
        <v>0</v>
      </c>
      <c r="F37" s="20">
        <f>基本设置!F37</f>
        <v>10</v>
      </c>
      <c r="G37" s="20" t="str">
        <f>基本设置!G37</f>
        <v>潍城区开发区星顺机电设备经销处</v>
      </c>
      <c r="H37" s="5"/>
      <c r="I37" s="5">
        <f t="shared" si="5"/>
        <v>0</v>
      </c>
      <c r="J37" s="5" t="str">
        <f>IFERROR(VLOOKUP(B37,入库汇总!A:C,3,0),"0")</f>
        <v>0</v>
      </c>
      <c r="K37" s="5">
        <f t="shared" si="2"/>
        <v>0</v>
      </c>
      <c r="L37" s="5" t="str">
        <f>IFERROR(VLOOKUP(B37,出库汇总!A:C,3,0),"0")</f>
        <v>0</v>
      </c>
      <c r="M37" s="42">
        <f t="shared" si="3"/>
        <v>0</v>
      </c>
      <c r="N37" s="42">
        <f t="shared" si="4"/>
        <v>0</v>
      </c>
      <c r="O37" s="5"/>
      <c r="P37" s="5"/>
      <c r="Q37" s="5"/>
      <c r="R37" s="5"/>
      <c r="S37" s="5"/>
    </row>
    <row r="38" hidden="1" spans="1:19">
      <c r="A38" s="23">
        <f t="shared" si="0"/>
        <v>37</v>
      </c>
      <c r="B38" s="20" t="str">
        <f>基本设置!B38</f>
        <v>FL-53</v>
      </c>
      <c r="C38" s="20" t="str">
        <f>基本设置!C38</f>
        <v>拉伸缠绕膜</v>
      </c>
      <c r="D38" s="20" t="str">
        <f>基本设置!D38</f>
        <v>卷</v>
      </c>
      <c r="E38" s="20">
        <f>基本设置!E38</f>
        <v>0</v>
      </c>
      <c r="F38" s="20">
        <f>基本设置!F38</f>
        <v>45</v>
      </c>
      <c r="G38" s="20" t="str">
        <f>基本设置!G38</f>
        <v>潍城区开发区星顺机电设备经销处</v>
      </c>
      <c r="H38" s="5">
        <v>35</v>
      </c>
      <c r="I38" s="5">
        <f t="shared" si="5"/>
        <v>1575</v>
      </c>
      <c r="J38" s="5">
        <f>IFERROR(VLOOKUP(B38,入库汇总!A:C,3,0),"0")</f>
        <v>16</v>
      </c>
      <c r="K38" s="5">
        <f t="shared" si="2"/>
        <v>720</v>
      </c>
      <c r="L38" s="5" t="str">
        <f>IFERROR(VLOOKUP(B38,出库汇总!A:C,3,0),"0")</f>
        <v>0</v>
      </c>
      <c r="M38" s="42">
        <f t="shared" si="3"/>
        <v>0</v>
      </c>
      <c r="N38" s="42">
        <f t="shared" si="4"/>
        <v>51</v>
      </c>
      <c r="O38" s="5"/>
      <c r="P38" s="5"/>
      <c r="Q38" s="5"/>
      <c r="R38" s="5"/>
      <c r="S38" s="5"/>
    </row>
    <row r="39" hidden="1" spans="1:19">
      <c r="A39" s="23">
        <f t="shared" si="0"/>
        <v>38</v>
      </c>
      <c r="B39" s="20" t="str">
        <f>基本设置!B39</f>
        <v>FL-54</v>
      </c>
      <c r="C39" s="20" t="str">
        <f>基本设置!C39</f>
        <v>夜光胶带</v>
      </c>
      <c r="D39" s="20" t="str">
        <f>基本设置!D39</f>
        <v>个</v>
      </c>
      <c r="E39" s="20">
        <f>基本设置!E39</f>
        <v>0</v>
      </c>
      <c r="F39" s="20">
        <f>基本设置!F39</f>
        <v>9</v>
      </c>
      <c r="G39" s="20" t="str">
        <f>基本设置!G39</f>
        <v>潍城区开发区星顺机电设备经销处</v>
      </c>
      <c r="H39" s="5"/>
      <c r="I39" s="5">
        <f t="shared" si="5"/>
        <v>0</v>
      </c>
      <c r="J39" s="5" t="str">
        <f>IFERROR(VLOOKUP(B39,入库汇总!A:C,3,0),"0")</f>
        <v>0</v>
      </c>
      <c r="K39" s="5">
        <f t="shared" si="2"/>
        <v>0</v>
      </c>
      <c r="L39" s="5" t="str">
        <f>IFERROR(VLOOKUP(B39,出库汇总!A:C,3,0),"0")</f>
        <v>0</v>
      </c>
      <c r="M39" s="42">
        <f t="shared" si="3"/>
        <v>0</v>
      </c>
      <c r="N39" s="42">
        <f t="shared" si="4"/>
        <v>0</v>
      </c>
      <c r="O39" s="5"/>
      <c r="P39" s="5"/>
      <c r="Q39" s="5"/>
      <c r="R39" s="5"/>
      <c r="S39" s="5"/>
    </row>
    <row r="40" hidden="1" spans="1:19">
      <c r="A40" s="23">
        <f t="shared" si="0"/>
        <v>39</v>
      </c>
      <c r="B40" s="20" t="str">
        <f>基本设置!B40</f>
        <v>FL-56</v>
      </c>
      <c r="C40" s="20" t="str">
        <f>基本设置!C40</f>
        <v>撬棍1.5米</v>
      </c>
      <c r="D40" s="20" t="str">
        <f>基本设置!D40</f>
        <v>个</v>
      </c>
      <c r="E40" s="20">
        <f>基本设置!E40</f>
        <v>0</v>
      </c>
      <c r="F40" s="20">
        <f>基本设置!F40</f>
        <v>27</v>
      </c>
      <c r="G40" s="20" t="str">
        <f>基本设置!G40</f>
        <v>零星采购</v>
      </c>
      <c r="H40" s="5"/>
      <c r="I40" s="5">
        <f t="shared" si="5"/>
        <v>0</v>
      </c>
      <c r="J40" s="5" t="str">
        <f>IFERROR(VLOOKUP(B40,入库汇总!A:C,3,0),"0")</f>
        <v>0</v>
      </c>
      <c r="K40" s="5">
        <f t="shared" si="2"/>
        <v>0</v>
      </c>
      <c r="L40" s="5" t="str">
        <f>IFERROR(VLOOKUP(B40,出库汇总!A:C,3,0),"0")</f>
        <v>0</v>
      </c>
      <c r="M40" s="42">
        <f t="shared" si="3"/>
        <v>0</v>
      </c>
      <c r="N40" s="42">
        <f t="shared" si="4"/>
        <v>0</v>
      </c>
      <c r="O40" s="5"/>
      <c r="P40" s="5"/>
      <c r="Q40" s="5"/>
      <c r="R40" s="5"/>
      <c r="S40" s="5"/>
    </row>
    <row r="41" hidden="1" spans="1:19">
      <c r="A41" s="23">
        <f t="shared" si="0"/>
        <v>40</v>
      </c>
      <c r="B41" s="20" t="str">
        <f>基本设置!B41</f>
        <v>FL-57</v>
      </c>
      <c r="C41" s="20" t="str">
        <f>基本设置!C41</f>
        <v>撬棍1.2米</v>
      </c>
      <c r="D41" s="20" t="str">
        <f>基本设置!D41</f>
        <v>个</v>
      </c>
      <c r="E41" s="20">
        <f>基本设置!E41</f>
        <v>0</v>
      </c>
      <c r="F41" s="20">
        <f>基本设置!F41</f>
        <v>22</v>
      </c>
      <c r="G41" s="20" t="str">
        <f>基本设置!G41</f>
        <v>零星采购</v>
      </c>
      <c r="H41" s="5"/>
      <c r="I41" s="5">
        <f t="shared" si="5"/>
        <v>0</v>
      </c>
      <c r="J41" s="5" t="str">
        <f>IFERROR(VLOOKUP(B41,入库汇总!A:C,3,0),"0")</f>
        <v>0</v>
      </c>
      <c r="K41" s="5">
        <f t="shared" si="2"/>
        <v>0</v>
      </c>
      <c r="L41" s="5" t="str">
        <f>IFERROR(VLOOKUP(B41,出库汇总!A:C,3,0),"0")</f>
        <v>0</v>
      </c>
      <c r="M41" s="42">
        <f t="shared" si="3"/>
        <v>0</v>
      </c>
      <c r="N41" s="42">
        <f t="shared" si="4"/>
        <v>0</v>
      </c>
      <c r="O41" s="5"/>
      <c r="P41" s="5"/>
      <c r="Q41" s="5"/>
      <c r="R41" s="5"/>
      <c r="S41" s="5"/>
    </row>
    <row r="42" hidden="1" spans="1:19">
      <c r="A42" s="23">
        <f t="shared" si="0"/>
        <v>41</v>
      </c>
      <c r="B42" s="20" t="str">
        <f>基本设置!B42</f>
        <v>FL-58</v>
      </c>
      <c r="C42" s="20" t="str">
        <f>基本设置!C42</f>
        <v>螺丝</v>
      </c>
      <c r="D42" s="20" t="str">
        <f>基本设置!D42</f>
        <v>盒</v>
      </c>
      <c r="E42" s="20">
        <f>基本设置!E42</f>
        <v>0</v>
      </c>
      <c r="F42" s="20">
        <f>基本设置!F42</f>
        <v>30</v>
      </c>
      <c r="G42" s="20" t="str">
        <f>基本设置!G42</f>
        <v>零星采购</v>
      </c>
      <c r="H42" s="5"/>
      <c r="I42" s="5">
        <f t="shared" si="5"/>
        <v>0</v>
      </c>
      <c r="J42" s="5" t="str">
        <f>IFERROR(VLOOKUP(B42,入库汇总!A:C,3,0),"0")</f>
        <v>0</v>
      </c>
      <c r="K42" s="5">
        <f t="shared" si="2"/>
        <v>0</v>
      </c>
      <c r="L42" s="5" t="str">
        <f>IFERROR(VLOOKUP(B42,出库汇总!A:C,3,0),"0")</f>
        <v>0</v>
      </c>
      <c r="M42" s="42">
        <f t="shared" si="3"/>
        <v>0</v>
      </c>
      <c r="N42" s="42">
        <f t="shared" si="4"/>
        <v>0</v>
      </c>
      <c r="O42" s="5"/>
      <c r="P42" s="5"/>
      <c r="Q42" s="5"/>
      <c r="R42" s="5"/>
      <c r="S42" s="5"/>
    </row>
    <row r="43" hidden="1" spans="1:19">
      <c r="A43" s="23">
        <f t="shared" si="0"/>
        <v>42</v>
      </c>
      <c r="B43" s="20" t="str">
        <f>基本设置!B43</f>
        <v>FL-59</v>
      </c>
      <c r="C43" s="20" t="str">
        <f>基本设置!C43</f>
        <v>黄油</v>
      </c>
      <c r="D43" s="20" t="str">
        <f>基本设置!D42</f>
        <v>盒</v>
      </c>
      <c r="E43" s="20">
        <f>基本设置!E43</f>
        <v>0</v>
      </c>
      <c r="F43" s="20">
        <f>基本设置!F43</f>
        <v>25</v>
      </c>
      <c r="G43" s="20" t="str">
        <f>基本设置!G43</f>
        <v>零星采购</v>
      </c>
      <c r="H43" s="5"/>
      <c r="I43" s="5">
        <f t="shared" si="5"/>
        <v>0</v>
      </c>
      <c r="J43" s="5" t="str">
        <f>IFERROR(VLOOKUP(B43,入库汇总!A:C,3,0),"0")</f>
        <v>0</v>
      </c>
      <c r="K43" s="5">
        <f t="shared" si="2"/>
        <v>0</v>
      </c>
      <c r="L43" s="5" t="str">
        <f>IFERROR(VLOOKUP(B43,出库汇总!A:C,3,0),"0")</f>
        <v>0</v>
      </c>
      <c r="M43" s="42">
        <f t="shared" si="3"/>
        <v>0</v>
      </c>
      <c r="N43" s="42">
        <f t="shared" si="4"/>
        <v>0</v>
      </c>
      <c r="O43" s="5"/>
      <c r="P43" s="5"/>
      <c r="Q43" s="5"/>
      <c r="R43" s="5"/>
      <c r="S43" s="5"/>
    </row>
    <row r="44" hidden="1" spans="1:19">
      <c r="A44" s="23">
        <f t="shared" si="0"/>
        <v>43</v>
      </c>
      <c r="B44" s="20" t="str">
        <f>基本设置!B44</f>
        <v>FL-61</v>
      </c>
      <c r="C44" s="20" t="str">
        <f>基本设置!C44</f>
        <v>正泰交流接触器</v>
      </c>
      <c r="D44" s="20" t="str">
        <f>基本设置!D44</f>
        <v>个</v>
      </c>
      <c r="E44" s="20">
        <f>基本设置!E44</f>
        <v>0</v>
      </c>
      <c r="F44" s="20">
        <f>基本设置!F44</f>
        <v>249</v>
      </c>
      <c r="G44" s="20" t="str">
        <f>基本设置!G44</f>
        <v>零星采购</v>
      </c>
      <c r="H44" s="5"/>
      <c r="I44" s="5">
        <f t="shared" si="5"/>
        <v>0</v>
      </c>
      <c r="J44" s="5" t="str">
        <f>IFERROR(VLOOKUP(B44,入库汇总!A:C,3,0),"0")</f>
        <v>0</v>
      </c>
      <c r="K44" s="5">
        <f t="shared" ref="K44:K72" si="6">F44*J44</f>
        <v>0</v>
      </c>
      <c r="L44" s="5" t="str">
        <f>IFERROR(VLOOKUP(B44,出库汇总!A:C,3,0),"0")</f>
        <v>0</v>
      </c>
      <c r="M44" s="42">
        <f t="shared" ref="M44:M72" si="7">L44*F44</f>
        <v>0</v>
      </c>
      <c r="N44" s="42">
        <f t="shared" si="4"/>
        <v>0</v>
      </c>
      <c r="O44" s="5"/>
      <c r="P44" s="5"/>
      <c r="Q44" s="5"/>
      <c r="R44" s="5"/>
      <c r="S44" s="5"/>
    </row>
    <row r="45" hidden="1" spans="1:19">
      <c r="A45" s="23">
        <f t="shared" si="0"/>
        <v>44</v>
      </c>
      <c r="B45" s="20" t="str">
        <f>基本设置!B45</f>
        <v>FL-62</v>
      </c>
      <c r="C45" s="20" t="str">
        <f>基本设置!C45</f>
        <v>梅花包胶塑钢锁</v>
      </c>
      <c r="D45" s="20" t="str">
        <f>基本设置!D45</f>
        <v>个</v>
      </c>
      <c r="E45" s="20">
        <f>基本设置!E45</f>
        <v>0</v>
      </c>
      <c r="F45" s="20">
        <f>基本设置!F45</f>
        <v>6</v>
      </c>
      <c r="G45" s="20" t="str">
        <f>基本设置!G45</f>
        <v>零星采购</v>
      </c>
      <c r="H45" s="5"/>
      <c r="I45" s="5">
        <f t="shared" si="5"/>
        <v>0</v>
      </c>
      <c r="J45" s="5" t="str">
        <f>IFERROR(VLOOKUP(B45,入库汇总!A:C,3,0),"0")</f>
        <v>0</v>
      </c>
      <c r="K45" s="5">
        <f t="shared" si="6"/>
        <v>0</v>
      </c>
      <c r="L45" s="5" t="str">
        <f>IFERROR(VLOOKUP(B45,出库汇总!A:C,3,0),"0")</f>
        <v>0</v>
      </c>
      <c r="M45" s="42">
        <f t="shared" si="7"/>
        <v>0</v>
      </c>
      <c r="N45" s="42">
        <f t="shared" si="4"/>
        <v>0</v>
      </c>
      <c r="O45" s="5"/>
      <c r="P45" s="5"/>
      <c r="Q45" s="5"/>
      <c r="R45" s="5"/>
      <c r="S45" s="5"/>
    </row>
    <row r="46" hidden="1" spans="1:19">
      <c r="A46" s="23">
        <f t="shared" si="0"/>
        <v>45</v>
      </c>
      <c r="B46" s="20" t="str">
        <f>基本设置!B46</f>
        <v>FL-63</v>
      </c>
      <c r="C46" s="20" t="str">
        <f>基本设置!C46</f>
        <v>锁扣</v>
      </c>
      <c r="D46" s="20" t="str">
        <f>基本设置!D46</f>
        <v>个</v>
      </c>
      <c r="E46" s="20">
        <f>基本设置!E46</f>
        <v>0</v>
      </c>
      <c r="F46" s="20">
        <f>基本设置!F46</f>
        <v>2</v>
      </c>
      <c r="G46" s="20" t="str">
        <f>基本设置!G46</f>
        <v>零星采购</v>
      </c>
      <c r="H46" s="5"/>
      <c r="I46" s="5">
        <f t="shared" si="5"/>
        <v>0</v>
      </c>
      <c r="J46" s="5" t="str">
        <f>IFERROR(VLOOKUP(B46,入库汇总!A:C,3,0),"0")</f>
        <v>0</v>
      </c>
      <c r="K46" s="5">
        <f t="shared" si="6"/>
        <v>0</v>
      </c>
      <c r="L46" s="5" t="str">
        <f>IFERROR(VLOOKUP(B46,出库汇总!A:C,3,0),"0")</f>
        <v>0</v>
      </c>
      <c r="M46" s="42">
        <f t="shared" si="7"/>
        <v>0</v>
      </c>
      <c r="N46" s="42">
        <f t="shared" si="4"/>
        <v>0</v>
      </c>
      <c r="O46" s="5"/>
      <c r="P46" s="5"/>
      <c r="Q46" s="5"/>
      <c r="R46" s="5"/>
      <c r="S46" s="5"/>
    </row>
    <row r="47" ht="19.5" hidden="1" customHeight="1" spans="1:19">
      <c r="A47" s="23">
        <f t="shared" ref="A47:A72" si="8">ROW()-1</f>
        <v>46</v>
      </c>
      <c r="B47" s="20" t="str">
        <f>基本设置!B47</f>
        <v>FL-64</v>
      </c>
      <c r="C47" s="20" t="str">
        <f>基本设置!C47</f>
        <v>焊合页</v>
      </c>
      <c r="D47" s="20" t="str">
        <f>基本设置!D47</f>
        <v>个</v>
      </c>
      <c r="E47" s="20">
        <f>基本设置!E47</f>
        <v>0</v>
      </c>
      <c r="F47" s="20">
        <f>基本设置!F47</f>
        <v>1</v>
      </c>
      <c r="G47" s="20" t="str">
        <f>基本设置!G47</f>
        <v>零星采购</v>
      </c>
      <c r="H47" s="5"/>
      <c r="I47" s="5">
        <f t="shared" ref="I47:I72" si="9">F47*H47</f>
        <v>0</v>
      </c>
      <c r="J47" s="5" t="str">
        <f>IFERROR(VLOOKUP(B47,入库汇总!A:C,3,0),"0")</f>
        <v>0</v>
      </c>
      <c r="K47" s="5">
        <f t="shared" si="6"/>
        <v>0</v>
      </c>
      <c r="L47" s="5" t="str">
        <f>IFERROR(VLOOKUP(B47,出库汇总!A:C,3,0),"0")</f>
        <v>0</v>
      </c>
      <c r="M47" s="42">
        <f t="shared" si="7"/>
        <v>0</v>
      </c>
      <c r="N47" s="42">
        <f t="shared" si="4"/>
        <v>0</v>
      </c>
      <c r="O47" s="5"/>
      <c r="P47" s="5"/>
      <c r="Q47" s="5"/>
      <c r="R47" s="5"/>
      <c r="S47" s="5"/>
    </row>
    <row r="48" ht="19.5" hidden="1" customHeight="1" spans="1:19">
      <c r="A48" s="23">
        <f t="shared" si="8"/>
        <v>47</v>
      </c>
      <c r="B48" s="20" t="str">
        <f>基本设置!B48</f>
        <v>FL-65</v>
      </c>
      <c r="C48" s="20" t="str">
        <f>基本设置!C48</f>
        <v>可磨片</v>
      </c>
      <c r="D48" s="20" t="str">
        <f>基本设置!D48</f>
        <v>个</v>
      </c>
      <c r="E48" s="20">
        <f>基本设置!E48</f>
        <v>0</v>
      </c>
      <c r="F48" s="20">
        <f>基本设置!F48</f>
        <v>10</v>
      </c>
      <c r="G48" s="20" t="str">
        <f>基本设置!G48</f>
        <v>零星采购</v>
      </c>
      <c r="H48" s="5"/>
      <c r="I48" s="5">
        <f t="shared" si="9"/>
        <v>0</v>
      </c>
      <c r="J48" s="5" t="str">
        <f>IFERROR(VLOOKUP(B48,入库汇总!A:C,3,0),"0")</f>
        <v>0</v>
      </c>
      <c r="K48" s="5">
        <f t="shared" si="6"/>
        <v>0</v>
      </c>
      <c r="L48" s="5" t="str">
        <f>IFERROR(VLOOKUP(B48,出库汇总!A:C,3,0),"0")</f>
        <v>0</v>
      </c>
      <c r="M48" s="42">
        <f t="shared" si="7"/>
        <v>0</v>
      </c>
      <c r="N48" s="42">
        <f t="shared" si="4"/>
        <v>0</v>
      </c>
      <c r="O48" s="5"/>
      <c r="P48" s="5"/>
      <c r="Q48" s="5"/>
      <c r="R48" s="5"/>
      <c r="S48" s="5"/>
    </row>
    <row r="49" ht="19.5" hidden="1" customHeight="1" spans="1:19">
      <c r="A49" s="23">
        <f t="shared" si="8"/>
        <v>48</v>
      </c>
      <c r="B49" s="20" t="str">
        <f>基本设置!B49</f>
        <v>FL-66</v>
      </c>
      <c r="C49" s="20" t="str">
        <f>基本设置!C49</f>
        <v>标准件螺丝</v>
      </c>
      <c r="D49" s="20" t="str">
        <f>基本设置!D49</f>
        <v>斤</v>
      </c>
      <c r="E49" s="20">
        <f>基本设置!E49</f>
        <v>0</v>
      </c>
      <c r="F49" s="20">
        <f>基本设置!F49</f>
        <v>8</v>
      </c>
      <c r="G49" s="20" t="str">
        <f>基本设置!G49</f>
        <v>零星采购</v>
      </c>
      <c r="H49" s="5"/>
      <c r="I49" s="5">
        <f t="shared" si="9"/>
        <v>0</v>
      </c>
      <c r="J49" s="5" t="str">
        <f>IFERROR(VLOOKUP(B49,入库汇总!A:C,3,0),"0")</f>
        <v>0</v>
      </c>
      <c r="K49" s="5">
        <f t="shared" si="6"/>
        <v>0</v>
      </c>
      <c r="L49" s="5" t="str">
        <f>IFERROR(VLOOKUP(B49,出库汇总!A:C,3,0),"0")</f>
        <v>0</v>
      </c>
      <c r="M49" s="42">
        <f t="shared" si="7"/>
        <v>0</v>
      </c>
      <c r="N49" s="42">
        <f t="shared" si="4"/>
        <v>0</v>
      </c>
      <c r="O49" s="5"/>
      <c r="P49" s="5"/>
      <c r="Q49" s="5"/>
      <c r="R49" s="5"/>
      <c r="S49" s="5"/>
    </row>
    <row r="50" ht="19.5" hidden="1" customHeight="1" spans="1:19">
      <c r="A50" s="23">
        <f t="shared" si="8"/>
        <v>49</v>
      </c>
      <c r="B50" s="20" t="str">
        <f>基本设置!B50</f>
        <v>FL-67</v>
      </c>
      <c r="C50" s="20" t="str">
        <f>基本设置!C50</f>
        <v>方柄螺丝批6*125一字</v>
      </c>
      <c r="D50" s="20" t="str">
        <f>基本设置!D50</f>
        <v>把</v>
      </c>
      <c r="E50" s="20">
        <f>基本设置!E50</f>
        <v>0</v>
      </c>
      <c r="F50" s="20">
        <f>基本设置!F50</f>
        <v>4.7</v>
      </c>
      <c r="G50" s="20" t="str">
        <f>基本设置!G50</f>
        <v>零星采购</v>
      </c>
      <c r="H50" s="5"/>
      <c r="I50" s="5">
        <f t="shared" si="9"/>
        <v>0</v>
      </c>
      <c r="J50" s="5" t="str">
        <f>IFERROR(VLOOKUP(B50,入库汇总!A:C,3,0),"0")</f>
        <v>0</v>
      </c>
      <c r="K50" s="5">
        <f t="shared" si="6"/>
        <v>0</v>
      </c>
      <c r="L50" s="5" t="str">
        <f>IFERROR(VLOOKUP(B50,出库汇总!A:C,3,0),"0")</f>
        <v>0</v>
      </c>
      <c r="M50" s="42">
        <f t="shared" si="7"/>
        <v>0</v>
      </c>
      <c r="N50" s="42">
        <f t="shared" si="4"/>
        <v>0</v>
      </c>
      <c r="O50" s="5"/>
      <c r="P50" s="5"/>
      <c r="Q50" s="5"/>
      <c r="R50" s="5"/>
      <c r="S50" s="5"/>
    </row>
    <row r="51" ht="19.5" hidden="1" customHeight="1" spans="1:19">
      <c r="A51" s="23">
        <f t="shared" si="8"/>
        <v>50</v>
      </c>
      <c r="B51" s="20" t="str">
        <f>基本设置!B51</f>
        <v>FL-68</v>
      </c>
      <c r="C51" s="20" t="str">
        <f>基本设置!C51</f>
        <v>方柄螺丝批6*126十字</v>
      </c>
      <c r="D51" s="20" t="str">
        <f>基本设置!D51</f>
        <v>把</v>
      </c>
      <c r="E51" s="20">
        <f>基本设置!E51</f>
        <v>0</v>
      </c>
      <c r="F51" s="20">
        <f>基本设置!F51</f>
        <v>4.7</v>
      </c>
      <c r="G51" s="20" t="str">
        <f>基本设置!G51</f>
        <v>零星采购</v>
      </c>
      <c r="H51" s="5"/>
      <c r="I51" s="5">
        <f t="shared" si="9"/>
        <v>0</v>
      </c>
      <c r="J51" s="5" t="str">
        <f>IFERROR(VLOOKUP(B51,入库汇总!A:C,3,0),"0")</f>
        <v>0</v>
      </c>
      <c r="K51" s="5">
        <f t="shared" si="6"/>
        <v>0</v>
      </c>
      <c r="L51" s="5" t="str">
        <f>IFERROR(VLOOKUP(B51,出库汇总!A:C,3,0),"0")</f>
        <v>0</v>
      </c>
      <c r="M51" s="42">
        <f t="shared" si="7"/>
        <v>0</v>
      </c>
      <c r="N51" s="42">
        <f t="shared" si="4"/>
        <v>0</v>
      </c>
      <c r="O51" s="5"/>
      <c r="P51" s="5"/>
      <c r="Q51" s="5"/>
      <c r="R51" s="5"/>
      <c r="S51" s="5"/>
    </row>
    <row r="52" ht="19.5" hidden="1" customHeight="1" spans="1:19">
      <c r="A52" s="23">
        <f t="shared" si="8"/>
        <v>51</v>
      </c>
      <c r="B52" s="20" t="str">
        <f>基本设置!B52</f>
        <v>FL-69</v>
      </c>
      <c r="C52" s="20" t="str">
        <f>基本设置!C52</f>
        <v>BS426098</v>
      </c>
      <c r="D52" s="20" t="str">
        <f>基本设置!D52</f>
        <v>个</v>
      </c>
      <c r="E52" s="20">
        <f>基本设置!E52</f>
        <v>0</v>
      </c>
      <c r="F52" s="20">
        <f>基本设置!F52</f>
        <v>67.6</v>
      </c>
      <c r="G52" s="20" t="str">
        <f>基本设置!G52</f>
        <v>零星采购</v>
      </c>
      <c r="H52" s="5"/>
      <c r="I52" s="5">
        <f t="shared" si="9"/>
        <v>0</v>
      </c>
      <c r="J52" s="5" t="str">
        <f>IFERROR(VLOOKUP(B52,入库汇总!A:C,3,0),"0")</f>
        <v>0</v>
      </c>
      <c r="K52" s="5">
        <f t="shared" si="6"/>
        <v>0</v>
      </c>
      <c r="L52" s="5" t="str">
        <f>IFERROR(VLOOKUP(B52,出库汇总!A:C,3,0),"0")</f>
        <v>0</v>
      </c>
      <c r="M52" s="42">
        <f t="shared" si="7"/>
        <v>0</v>
      </c>
      <c r="N52" s="42">
        <f t="shared" si="4"/>
        <v>0</v>
      </c>
      <c r="O52" s="5"/>
      <c r="P52" s="5"/>
      <c r="Q52" s="5"/>
      <c r="R52" s="5"/>
      <c r="S52" s="5"/>
    </row>
    <row r="53" ht="19.5" hidden="1" customHeight="1" spans="1:19">
      <c r="A53" s="23">
        <f t="shared" si="8"/>
        <v>52</v>
      </c>
      <c r="B53" s="20" t="str">
        <f>基本设置!B53</f>
        <v>FL-70</v>
      </c>
      <c r="C53" s="20" t="str">
        <f>基本设置!C53</f>
        <v>节流阀8-02</v>
      </c>
      <c r="D53" s="20" t="str">
        <f>基本设置!D53</f>
        <v>个</v>
      </c>
      <c r="E53" s="20">
        <f>基本设置!E53</f>
        <v>0</v>
      </c>
      <c r="F53" s="20">
        <f>基本设置!F53</f>
        <v>6</v>
      </c>
      <c r="G53" s="20" t="str">
        <f>基本设置!G53</f>
        <v>零星采购</v>
      </c>
      <c r="H53" s="5"/>
      <c r="I53" s="5">
        <f t="shared" si="9"/>
        <v>0</v>
      </c>
      <c r="J53" s="5" t="str">
        <f>IFERROR(VLOOKUP(B53,入库汇总!A:C,3,0),"0")</f>
        <v>0</v>
      </c>
      <c r="K53" s="5">
        <f t="shared" si="6"/>
        <v>0</v>
      </c>
      <c r="L53" s="5" t="str">
        <f>IFERROR(VLOOKUP(B53,出库汇总!A:C,3,0),"0")</f>
        <v>0</v>
      </c>
      <c r="M53" s="42">
        <f t="shared" si="7"/>
        <v>0</v>
      </c>
      <c r="N53" s="42">
        <f t="shared" si="4"/>
        <v>0</v>
      </c>
      <c r="O53" s="5"/>
      <c r="P53" s="5"/>
      <c r="Q53" s="5"/>
      <c r="R53" s="5"/>
      <c r="S53" s="5"/>
    </row>
    <row r="54" ht="19.5" hidden="1" customHeight="1" spans="1:19">
      <c r="A54" s="23">
        <f t="shared" si="8"/>
        <v>53</v>
      </c>
      <c r="B54" s="20" t="str">
        <f>基本设置!B54</f>
        <v>FL-71</v>
      </c>
      <c r="C54" s="20" t="str">
        <f>基本设置!C54</f>
        <v>梅花六角扳手</v>
      </c>
      <c r="D54" s="20" t="str">
        <f>基本设置!D54</f>
        <v>把</v>
      </c>
      <c r="E54" s="20">
        <f>基本设置!E54</f>
        <v>0</v>
      </c>
      <c r="F54" s="20">
        <f>基本设置!F54</f>
        <v>30</v>
      </c>
      <c r="G54" s="20" t="str">
        <f>基本设置!G54</f>
        <v>零星采购</v>
      </c>
      <c r="H54" s="5"/>
      <c r="I54" s="5">
        <f t="shared" si="9"/>
        <v>0</v>
      </c>
      <c r="J54" s="5" t="str">
        <f>IFERROR(VLOOKUP(B54,入库汇总!A:C,3,0),"0")</f>
        <v>0</v>
      </c>
      <c r="K54" s="5">
        <f t="shared" si="6"/>
        <v>0</v>
      </c>
      <c r="L54" s="5" t="str">
        <f>IFERROR(VLOOKUP(B54,出库汇总!A:C,3,0),"0")</f>
        <v>0</v>
      </c>
      <c r="M54" s="42">
        <f t="shared" si="7"/>
        <v>0</v>
      </c>
      <c r="N54" s="42">
        <f t="shared" si="4"/>
        <v>0</v>
      </c>
      <c r="O54" s="5"/>
      <c r="P54" s="5"/>
      <c r="Q54" s="5"/>
      <c r="R54" s="5"/>
      <c r="S54" s="5"/>
    </row>
    <row r="55" ht="19.5" hidden="1" customHeight="1" spans="1:19">
      <c r="A55" s="23">
        <f t="shared" si="8"/>
        <v>54</v>
      </c>
      <c r="B55" s="20" t="str">
        <f>基本设置!B55</f>
        <v>FL-72</v>
      </c>
      <c r="C55" s="20" t="str">
        <f>基本设置!C55</f>
        <v>方柄螺丝批</v>
      </c>
      <c r="D55" s="20" t="str">
        <f>基本设置!D55</f>
        <v>个</v>
      </c>
      <c r="E55" s="20">
        <f>基本设置!E55</f>
        <v>0</v>
      </c>
      <c r="F55" s="20">
        <f>基本设置!F55</f>
        <v>5</v>
      </c>
      <c r="G55" s="20" t="str">
        <f>基本设置!G55</f>
        <v>零星采购</v>
      </c>
      <c r="H55" s="5"/>
      <c r="I55" s="5">
        <f t="shared" si="9"/>
        <v>0</v>
      </c>
      <c r="J55" s="5" t="str">
        <f>IFERROR(VLOOKUP(B55,入库汇总!A:C,3,0),"0")</f>
        <v>0</v>
      </c>
      <c r="K55" s="5">
        <f t="shared" si="6"/>
        <v>0</v>
      </c>
      <c r="L55" s="5" t="str">
        <f>IFERROR(VLOOKUP(B55,出库汇总!A:C,3,0),"0")</f>
        <v>0</v>
      </c>
      <c r="M55" s="42">
        <f t="shared" si="7"/>
        <v>0</v>
      </c>
      <c r="N55" s="42">
        <f t="shared" si="4"/>
        <v>0</v>
      </c>
      <c r="O55" s="5"/>
      <c r="P55" s="5"/>
      <c r="Q55" s="5"/>
      <c r="R55" s="5"/>
      <c r="S55" s="5"/>
    </row>
    <row r="56" ht="19.5" hidden="1" customHeight="1" spans="1:19">
      <c r="A56" s="23">
        <f t="shared" si="8"/>
        <v>55</v>
      </c>
      <c r="B56" s="20" t="str">
        <f>基本设置!B56</f>
        <v>FL-77</v>
      </c>
      <c r="C56" s="20" t="str">
        <f>基本设置!C56</f>
        <v>碳带</v>
      </c>
      <c r="D56" s="20" t="str">
        <f>基本设置!D56</f>
        <v>卷</v>
      </c>
      <c r="E56" s="20">
        <f>基本设置!E56</f>
        <v>0</v>
      </c>
      <c r="F56" s="20">
        <f>基本设置!F56</f>
        <v>20</v>
      </c>
      <c r="G56" s="20" t="str">
        <f>基本设置!G56</f>
        <v>零星采购</v>
      </c>
      <c r="H56" s="5"/>
      <c r="I56" s="5">
        <f t="shared" si="9"/>
        <v>0</v>
      </c>
      <c r="J56" s="5" t="str">
        <f>IFERROR(VLOOKUP(B56,入库汇总!A:C,3,0),"0")</f>
        <v>0</v>
      </c>
      <c r="K56" s="5">
        <f t="shared" si="6"/>
        <v>0</v>
      </c>
      <c r="L56" s="5" t="str">
        <f>IFERROR(VLOOKUP(B56,出库汇总!A:C,3,0),"0")</f>
        <v>0</v>
      </c>
      <c r="M56" s="42">
        <f t="shared" si="7"/>
        <v>0</v>
      </c>
      <c r="N56" s="42">
        <f t="shared" ref="N56:N71" si="10">IFERROR(SUM(H56+J56)-L56,"0")</f>
        <v>0</v>
      </c>
      <c r="O56" s="5"/>
      <c r="P56" s="5"/>
      <c r="Q56" s="5"/>
      <c r="R56" s="5"/>
      <c r="S56" s="5"/>
    </row>
    <row r="57" ht="19.5" hidden="1" customHeight="1" spans="1:19">
      <c r="A57" s="23">
        <f t="shared" si="8"/>
        <v>56</v>
      </c>
      <c r="B57" s="20" t="str">
        <f>基本设置!B57</f>
        <v>FL-78</v>
      </c>
      <c r="C57" s="20" t="str">
        <f>基本设置!C57</f>
        <v>标签打印纸</v>
      </c>
      <c r="D57" s="20" t="str">
        <f>基本设置!D57</f>
        <v>卷</v>
      </c>
      <c r="E57" s="20">
        <f>基本设置!E57</f>
        <v>0</v>
      </c>
      <c r="F57" s="20">
        <f>基本设置!F57</f>
        <v>16</v>
      </c>
      <c r="G57" s="20" t="str">
        <f>基本设置!G57</f>
        <v>零星采购</v>
      </c>
      <c r="H57" s="5"/>
      <c r="I57" s="5">
        <f t="shared" si="9"/>
        <v>0</v>
      </c>
      <c r="J57" s="5" t="str">
        <f>IFERROR(VLOOKUP(B57,入库汇总!A:C,3,0),"0")</f>
        <v>0</v>
      </c>
      <c r="K57" s="5">
        <f t="shared" si="6"/>
        <v>0</v>
      </c>
      <c r="L57" s="5" t="str">
        <f>IFERROR(VLOOKUP(B57,出库汇总!A:C,3,0),"0")</f>
        <v>0</v>
      </c>
      <c r="M57" s="42">
        <f t="shared" si="7"/>
        <v>0</v>
      </c>
      <c r="N57" s="42">
        <f t="shared" si="10"/>
        <v>0</v>
      </c>
      <c r="O57" s="5"/>
      <c r="P57" s="5"/>
      <c r="Q57" s="5"/>
      <c r="R57" s="5"/>
      <c r="S57" s="5"/>
    </row>
    <row r="58" ht="19.5" hidden="1" customHeight="1" spans="1:19">
      <c r="A58" s="23">
        <f t="shared" si="8"/>
        <v>57</v>
      </c>
      <c r="B58" s="20" t="str">
        <f>基本设置!B58</f>
        <v>FL-79</v>
      </c>
      <c r="C58" s="20" t="str">
        <f>基本设置!C58</f>
        <v>百丽珠</v>
      </c>
      <c r="D58" s="20" t="str">
        <f>基本设置!D58</f>
        <v>瓶</v>
      </c>
      <c r="E58" s="20">
        <f>基本设置!E58</f>
        <v>0</v>
      </c>
      <c r="F58" s="20">
        <f>基本设置!F58</f>
        <v>11</v>
      </c>
      <c r="G58" s="20" t="str">
        <f>基本设置!G58</f>
        <v>零星采购</v>
      </c>
      <c r="H58" s="5"/>
      <c r="I58" s="5">
        <f t="shared" si="9"/>
        <v>0</v>
      </c>
      <c r="J58" s="5">
        <f>IFERROR(VLOOKUP(B58,入库汇总!A:C,3,0),"0")</f>
        <v>6</v>
      </c>
      <c r="K58" s="5">
        <f t="shared" si="6"/>
        <v>66</v>
      </c>
      <c r="L58" s="5" t="str">
        <f>IFERROR(VLOOKUP(B58,出库汇总!A:C,3,0),"0")</f>
        <v>0</v>
      </c>
      <c r="M58" s="42">
        <f t="shared" si="7"/>
        <v>0</v>
      </c>
      <c r="N58" s="42">
        <f t="shared" si="10"/>
        <v>6</v>
      </c>
      <c r="O58" s="5"/>
      <c r="P58" s="5"/>
      <c r="Q58" s="5"/>
      <c r="R58" s="5"/>
      <c r="S58" s="5"/>
    </row>
    <row r="59" hidden="1" spans="1:19">
      <c r="A59" s="23">
        <f t="shared" si="8"/>
        <v>58</v>
      </c>
      <c r="B59" s="20" t="str">
        <f>基本设置!B59</f>
        <v>FL-80</v>
      </c>
      <c r="C59" s="20" t="str">
        <f>基本设置!C59</f>
        <v>泡沫清洗剂</v>
      </c>
      <c r="D59" s="20" t="str">
        <f>基本设置!D59</f>
        <v>瓶</v>
      </c>
      <c r="E59" s="20">
        <f>基本设置!E59</f>
        <v>0</v>
      </c>
      <c r="F59" s="20">
        <f>基本设置!F59</f>
        <v>8</v>
      </c>
      <c r="G59" s="20" t="str">
        <f>基本设置!G59</f>
        <v>零星采购</v>
      </c>
      <c r="H59" s="5"/>
      <c r="I59" s="5">
        <f t="shared" si="9"/>
        <v>0</v>
      </c>
      <c r="J59" s="5">
        <f>IFERROR(VLOOKUP(B59,入库汇总!A:C,3,0),"0")</f>
        <v>12</v>
      </c>
      <c r="K59" s="5">
        <f t="shared" si="6"/>
        <v>96</v>
      </c>
      <c r="L59" s="5" t="str">
        <f>IFERROR(VLOOKUP(B59,出库汇总!A:C,3,0),"0")</f>
        <v>0</v>
      </c>
      <c r="M59" s="42">
        <f t="shared" si="7"/>
        <v>0</v>
      </c>
      <c r="N59" s="42">
        <f t="shared" si="10"/>
        <v>12</v>
      </c>
      <c r="O59" s="5"/>
      <c r="P59" s="5"/>
      <c r="Q59" s="5"/>
      <c r="R59" s="5"/>
      <c r="S59" s="5"/>
    </row>
    <row r="60" hidden="1" spans="1:19">
      <c r="A60" s="23">
        <f t="shared" si="8"/>
        <v>59</v>
      </c>
      <c r="B60" s="20" t="str">
        <f>基本设置!B60</f>
        <v>FL-81</v>
      </c>
      <c r="C60" s="20" t="str">
        <f>基本设置!C60</f>
        <v>防火帘</v>
      </c>
      <c r="D60" s="20" t="str">
        <f>基本设置!D60</f>
        <v>张</v>
      </c>
      <c r="E60" s="20">
        <f>基本设置!E60</f>
        <v>0</v>
      </c>
      <c r="F60" s="20">
        <f>基本设置!F60</f>
        <v>34</v>
      </c>
      <c r="G60" s="20" t="str">
        <f>基本设置!G60</f>
        <v>零星采购</v>
      </c>
      <c r="H60" s="5"/>
      <c r="I60" s="5">
        <f t="shared" si="9"/>
        <v>0</v>
      </c>
      <c r="J60" s="5">
        <f>IFERROR(VLOOKUP(B60,入库汇总!A:C,3,0),"0")</f>
        <v>4</v>
      </c>
      <c r="K60" s="5">
        <f t="shared" si="6"/>
        <v>136</v>
      </c>
      <c r="L60" s="5" t="str">
        <f>IFERROR(VLOOKUP(B60,出库汇总!A:C,3,0),"0")</f>
        <v>0</v>
      </c>
      <c r="M60" s="42">
        <f t="shared" si="7"/>
        <v>0</v>
      </c>
      <c r="N60" s="42">
        <f t="shared" si="10"/>
        <v>4</v>
      </c>
      <c r="O60" s="5"/>
      <c r="P60" s="5"/>
      <c r="Q60" s="5"/>
      <c r="R60" s="5"/>
      <c r="S60" s="5"/>
    </row>
    <row r="61" hidden="1" spans="1:19">
      <c r="A61" s="23">
        <f t="shared" si="8"/>
        <v>60</v>
      </c>
      <c r="B61" s="20" t="str">
        <f>基本设置!B61</f>
        <v>FL-82</v>
      </c>
      <c r="C61" s="20" t="str">
        <f>基本设置!C61</f>
        <v>拉伸膜（125*100）</v>
      </c>
      <c r="D61" s="20" t="str">
        <f>基本设置!D61</f>
        <v>卷</v>
      </c>
      <c r="E61" s="20">
        <f>基本设置!E61</f>
        <v>0</v>
      </c>
      <c r="F61" s="20">
        <f>基本设置!F61</f>
        <v>0</v>
      </c>
      <c r="G61" s="20" t="str">
        <f>基本设置!G61</f>
        <v>胜达</v>
      </c>
      <c r="H61" s="5"/>
      <c r="I61" s="5">
        <f t="shared" si="9"/>
        <v>0</v>
      </c>
      <c r="J61" s="5" t="str">
        <f>IFERROR(VLOOKUP(B61,入库汇总!A:C,3,0),"0")</f>
        <v>0</v>
      </c>
      <c r="K61" s="5">
        <f t="shared" si="6"/>
        <v>0</v>
      </c>
      <c r="L61" s="5" t="str">
        <f>IFERROR(VLOOKUP(B61,出库汇总!A:C,3,0),"0")</f>
        <v>0</v>
      </c>
      <c r="M61" s="42">
        <f t="shared" si="7"/>
        <v>0</v>
      </c>
      <c r="N61" s="42">
        <f t="shared" si="10"/>
        <v>0</v>
      </c>
      <c r="O61" s="5"/>
      <c r="P61" s="5"/>
      <c r="Q61" s="5"/>
      <c r="R61" s="5"/>
      <c r="S61" s="5"/>
    </row>
    <row r="62" hidden="1" spans="1:19">
      <c r="A62" s="23">
        <f t="shared" si="8"/>
        <v>61</v>
      </c>
      <c r="B62" s="20" t="str">
        <f>基本设置!B62</f>
        <v>FL-83</v>
      </c>
      <c r="C62" s="20" t="str">
        <f>基本设置!C62</f>
        <v>拉伸膜（80*100）</v>
      </c>
      <c r="D62" s="20" t="str">
        <f>基本设置!D62</f>
        <v>卷</v>
      </c>
      <c r="E62" s="20">
        <f>基本设置!E62</f>
        <v>0</v>
      </c>
      <c r="F62" s="20">
        <f>基本设置!F62</f>
        <v>0</v>
      </c>
      <c r="G62" s="20" t="str">
        <f>基本设置!G62</f>
        <v>胜达</v>
      </c>
      <c r="H62" s="5"/>
      <c r="I62" s="5">
        <f t="shared" si="9"/>
        <v>0</v>
      </c>
      <c r="J62" s="5" t="str">
        <f>IFERROR(VLOOKUP(B62,入库汇总!A:C,3,0),"0")</f>
        <v>0</v>
      </c>
      <c r="K62" s="5">
        <f t="shared" si="6"/>
        <v>0</v>
      </c>
      <c r="L62" s="5" t="str">
        <f>IFERROR(VLOOKUP(B62,出库汇总!A:C,3,0),"0")</f>
        <v>0</v>
      </c>
      <c r="M62" s="42">
        <f t="shared" si="7"/>
        <v>0</v>
      </c>
      <c r="N62" s="42">
        <f t="shared" si="10"/>
        <v>0</v>
      </c>
      <c r="O62" s="5"/>
      <c r="P62" s="5"/>
      <c r="Q62" s="5"/>
      <c r="R62" s="5"/>
      <c r="S62" s="5"/>
    </row>
    <row r="63" hidden="1" spans="1:19">
      <c r="A63" s="23">
        <f t="shared" si="8"/>
        <v>62</v>
      </c>
      <c r="B63" s="20" t="str">
        <f>基本设置!B63</f>
        <v>FL-87</v>
      </c>
      <c r="C63" s="20" t="str">
        <f>基本设置!C63</f>
        <v>防风打火机大</v>
      </c>
      <c r="D63" s="20" t="str">
        <f>基本设置!D63</f>
        <v>个</v>
      </c>
      <c r="E63" s="20">
        <f>基本设置!E63</f>
        <v>0</v>
      </c>
      <c r="F63" s="20">
        <f>基本设置!F63</f>
        <v>0</v>
      </c>
      <c r="G63" s="20" t="str">
        <f>基本设置!G63</f>
        <v>零星采购</v>
      </c>
      <c r="H63" s="5"/>
      <c r="I63" s="5">
        <f t="shared" si="9"/>
        <v>0</v>
      </c>
      <c r="J63" s="5">
        <f>IFERROR(VLOOKUP(B63,入库汇总!A:C,3,0),"0")</f>
        <v>6</v>
      </c>
      <c r="K63" s="5">
        <f t="shared" si="6"/>
        <v>0</v>
      </c>
      <c r="L63" s="5" t="str">
        <f>IFERROR(VLOOKUP(B63,出库汇总!A:C,3,0),"0")</f>
        <v>0</v>
      </c>
      <c r="M63" s="42">
        <f t="shared" si="7"/>
        <v>0</v>
      </c>
      <c r="N63" s="42">
        <f t="shared" si="10"/>
        <v>6</v>
      </c>
      <c r="O63" s="5"/>
      <c r="P63" s="5"/>
      <c r="Q63" s="5"/>
      <c r="R63" s="5"/>
      <c r="S63" s="5"/>
    </row>
    <row r="64" hidden="1" spans="1:19">
      <c r="A64" s="23">
        <f t="shared" si="8"/>
        <v>63</v>
      </c>
      <c r="B64" s="20" t="str">
        <f>基本设置!B64</f>
        <v>FL-88</v>
      </c>
      <c r="C64" s="20" t="str">
        <f>基本设置!C64</f>
        <v>头枕塑料袋</v>
      </c>
      <c r="D64" s="20" t="str">
        <f>基本设置!D64</f>
        <v>公斤</v>
      </c>
      <c r="E64" s="20">
        <f>基本设置!E64</f>
        <v>0</v>
      </c>
      <c r="F64" s="20">
        <f>基本设置!F64</f>
        <v>0</v>
      </c>
      <c r="G64" s="20" t="str">
        <f>基本设置!G64</f>
        <v>零星采购</v>
      </c>
      <c r="H64" s="5"/>
      <c r="I64" s="5">
        <f t="shared" si="9"/>
        <v>0</v>
      </c>
      <c r="J64" s="5">
        <f>IFERROR(VLOOKUP(B64,入库汇总!A:C,3,0),"0")</f>
        <v>140</v>
      </c>
      <c r="K64" s="5">
        <f t="shared" si="6"/>
        <v>0</v>
      </c>
      <c r="L64" s="5" t="str">
        <f>IFERROR(VLOOKUP(B64,出库汇总!A:C,3,0),"0")</f>
        <v>0</v>
      </c>
      <c r="M64" s="42">
        <f t="shared" si="7"/>
        <v>0</v>
      </c>
      <c r="N64" s="42">
        <f t="shared" si="10"/>
        <v>140</v>
      </c>
      <c r="O64" s="5"/>
      <c r="P64" s="5"/>
      <c r="Q64" s="5"/>
      <c r="R64" s="5"/>
      <c r="S64" s="5"/>
    </row>
    <row r="65" hidden="1" spans="1:19">
      <c r="A65" s="23">
        <f t="shared" si="8"/>
        <v>64</v>
      </c>
      <c r="B65" s="20" t="str">
        <f>基本设置!B65</f>
        <v>FL-90</v>
      </c>
      <c r="C65" s="20" t="str">
        <f>基本设置!C65</f>
        <v>熨烫机气管</v>
      </c>
      <c r="D65" s="20" t="str">
        <f>基本设置!D65</f>
        <v>个</v>
      </c>
      <c r="E65" s="20">
        <f>基本设置!E65</f>
        <v>0</v>
      </c>
      <c r="F65" s="20">
        <f>基本设置!F65</f>
        <v>0</v>
      </c>
      <c r="G65" s="20" t="str">
        <f>基本设置!G65</f>
        <v>零星采购</v>
      </c>
      <c r="H65" s="5"/>
      <c r="I65" s="5">
        <f t="shared" si="9"/>
        <v>0</v>
      </c>
      <c r="J65" s="5">
        <f>IFERROR(VLOOKUP(B65,入库汇总!A:C,3,0),"0")</f>
        <v>4</v>
      </c>
      <c r="K65" s="5">
        <f t="shared" si="6"/>
        <v>0</v>
      </c>
      <c r="L65" s="5" t="str">
        <f>IFERROR(VLOOKUP(B65,出库汇总!A:C,3,0),"0")</f>
        <v>0</v>
      </c>
      <c r="M65" s="42">
        <f t="shared" si="7"/>
        <v>0</v>
      </c>
      <c r="N65" s="42">
        <f t="shared" si="10"/>
        <v>4</v>
      </c>
      <c r="O65" s="5"/>
      <c r="P65" s="5"/>
      <c r="Q65" s="5"/>
      <c r="R65" s="5"/>
      <c r="S65" s="5"/>
    </row>
    <row r="66" hidden="1" spans="1:19">
      <c r="A66" s="23">
        <f t="shared" si="8"/>
        <v>65</v>
      </c>
      <c r="B66" s="20" t="str">
        <f>基本设置!B66</f>
        <v>FL-91</v>
      </c>
      <c r="C66" s="20" t="str">
        <f>基本设置!C66</f>
        <v>黄色油漆</v>
      </c>
      <c r="D66" s="20" t="str">
        <f>基本设置!D66</f>
        <v>桶</v>
      </c>
      <c r="E66" s="20">
        <f>基本设置!E66</f>
        <v>0</v>
      </c>
      <c r="F66" s="20">
        <f>基本设置!F66</f>
        <v>0</v>
      </c>
      <c r="G66" s="20" t="str">
        <f>基本设置!G66</f>
        <v>零星采购</v>
      </c>
      <c r="H66" s="5"/>
      <c r="I66" s="5">
        <f t="shared" si="9"/>
        <v>0</v>
      </c>
      <c r="J66" s="5">
        <f>IFERROR(VLOOKUP(B66,入库汇总!A:C,3,0),"0")</f>
        <v>2</v>
      </c>
      <c r="K66" s="5">
        <f t="shared" si="6"/>
        <v>0</v>
      </c>
      <c r="L66" s="5" t="str">
        <f>IFERROR(VLOOKUP(B66,出库汇总!A:C,3,0),"0")</f>
        <v>0</v>
      </c>
      <c r="M66" s="42">
        <f t="shared" si="7"/>
        <v>0</v>
      </c>
      <c r="N66" s="42">
        <f t="shared" si="10"/>
        <v>2</v>
      </c>
      <c r="O66" s="5"/>
      <c r="P66" s="5"/>
      <c r="Q66" s="5"/>
      <c r="R66" s="5"/>
      <c r="S66" s="5"/>
    </row>
    <row r="67" hidden="1" spans="1:19">
      <c r="A67" s="23">
        <f t="shared" si="8"/>
        <v>66</v>
      </c>
      <c r="B67" s="20" t="str">
        <f>基本设置!B67</f>
        <v>FL-92</v>
      </c>
      <c r="C67" s="20" t="str">
        <f>基本设置!C67</f>
        <v>簸箕</v>
      </c>
      <c r="D67" s="20" t="str">
        <f>基本设置!D67</f>
        <v>把</v>
      </c>
      <c r="E67" s="20">
        <f>基本设置!E67</f>
        <v>0</v>
      </c>
      <c r="F67" s="20">
        <f>基本设置!F67</f>
        <v>0</v>
      </c>
      <c r="G67" s="20" t="str">
        <f>基本设置!G67</f>
        <v>零星采购</v>
      </c>
      <c r="H67" s="5"/>
      <c r="I67" s="5">
        <f t="shared" si="9"/>
        <v>0</v>
      </c>
      <c r="J67" s="5">
        <f>IFERROR(VLOOKUP(B67,入库汇总!A:C,3,0),"0")</f>
        <v>3</v>
      </c>
      <c r="K67" s="5">
        <f t="shared" si="6"/>
        <v>0</v>
      </c>
      <c r="L67" s="5" t="str">
        <f>IFERROR(VLOOKUP(B67,出库汇总!A:C,3,0),"0")</f>
        <v>0</v>
      </c>
      <c r="M67" s="42">
        <f t="shared" si="7"/>
        <v>0</v>
      </c>
      <c r="N67" s="42">
        <f t="shared" si="10"/>
        <v>3</v>
      </c>
      <c r="O67" s="5"/>
      <c r="P67" s="5"/>
      <c r="Q67" s="5"/>
      <c r="R67" s="5"/>
      <c r="S67" s="5"/>
    </row>
    <row r="68" hidden="1" spans="1:19">
      <c r="A68" s="23">
        <f t="shared" si="8"/>
        <v>67</v>
      </c>
      <c r="B68" s="20" t="str">
        <f>基本设置!B68</f>
        <v>FL-93</v>
      </c>
      <c r="C68" s="20" t="str">
        <f>基本设置!C68</f>
        <v>大扫把</v>
      </c>
      <c r="D68" s="20" t="str">
        <f>基本设置!D68</f>
        <v>把</v>
      </c>
      <c r="E68" s="20">
        <f>基本设置!E68</f>
        <v>0</v>
      </c>
      <c r="F68" s="20">
        <f>基本设置!F68</f>
        <v>0</v>
      </c>
      <c r="G68" s="20" t="str">
        <f>基本设置!G68</f>
        <v>零星采购</v>
      </c>
      <c r="H68" s="5"/>
      <c r="I68" s="5">
        <f t="shared" si="9"/>
        <v>0</v>
      </c>
      <c r="J68" s="5">
        <f>IFERROR(VLOOKUP(B68,入库汇总!A:C,3,0),"0")</f>
        <v>3</v>
      </c>
      <c r="K68" s="5">
        <f t="shared" si="6"/>
        <v>0</v>
      </c>
      <c r="L68" s="5" t="str">
        <f>IFERROR(VLOOKUP(B68,出库汇总!A:C,3,0),"0")</f>
        <v>0</v>
      </c>
      <c r="M68" s="42">
        <f t="shared" si="7"/>
        <v>0</v>
      </c>
      <c r="N68" s="42">
        <f t="shared" si="10"/>
        <v>3</v>
      </c>
      <c r="O68" s="5"/>
      <c r="P68" s="5"/>
      <c r="Q68" s="5"/>
      <c r="R68" s="5"/>
      <c r="S68" s="5"/>
    </row>
    <row r="69" hidden="1" spans="1:19">
      <c r="A69" s="23">
        <f t="shared" si="8"/>
        <v>68</v>
      </c>
      <c r="B69" s="20" t="str">
        <f>基本设置!B69</f>
        <v>FL-94</v>
      </c>
      <c r="C69" s="20" t="str">
        <f>基本设置!C69</f>
        <v>黄油枪+黄油</v>
      </c>
      <c r="D69" s="20" t="str">
        <f>基本设置!D69</f>
        <v>把</v>
      </c>
      <c r="E69" s="20">
        <f>基本设置!E69</f>
        <v>0</v>
      </c>
      <c r="F69" s="20">
        <f>基本设置!F69</f>
        <v>0</v>
      </c>
      <c r="G69" s="20" t="str">
        <f>基本设置!G69</f>
        <v>零星采购</v>
      </c>
      <c r="H69" s="5"/>
      <c r="I69" s="5">
        <f t="shared" si="9"/>
        <v>0</v>
      </c>
      <c r="J69" s="5">
        <f>IFERROR(VLOOKUP(B69,入库汇总!A:C,3,0),"0")</f>
        <v>1</v>
      </c>
      <c r="K69" s="5">
        <f t="shared" si="6"/>
        <v>0</v>
      </c>
      <c r="L69" s="5" t="str">
        <f>IFERROR(VLOOKUP(B69,出库汇总!A:C,3,0),"0")</f>
        <v>0</v>
      </c>
      <c r="M69" s="42">
        <f t="shared" si="7"/>
        <v>0</v>
      </c>
      <c r="N69" s="42">
        <f t="shared" si="10"/>
        <v>1</v>
      </c>
      <c r="O69" s="5"/>
      <c r="P69" s="5"/>
      <c r="Q69" s="5"/>
      <c r="R69" s="5"/>
      <c r="S69" s="5"/>
    </row>
    <row r="70" hidden="1" spans="1:19">
      <c r="A70" s="23">
        <f t="shared" si="8"/>
        <v>69</v>
      </c>
      <c r="B70" s="20" t="str">
        <f>基本设置!B70</f>
        <v>FL-96</v>
      </c>
      <c r="C70" s="20" t="str">
        <f>基本设置!C70</f>
        <v>扫把</v>
      </c>
      <c r="D70" s="20" t="str">
        <f>基本设置!D70</f>
        <v>把</v>
      </c>
      <c r="E70" s="20">
        <f>基本设置!E70</f>
        <v>0</v>
      </c>
      <c r="F70" s="20">
        <f>基本设置!F70</f>
        <v>0</v>
      </c>
      <c r="G70" s="20" t="str">
        <f>基本设置!G70</f>
        <v>零星采购</v>
      </c>
      <c r="H70" s="5"/>
      <c r="I70" s="5">
        <f t="shared" si="9"/>
        <v>0</v>
      </c>
      <c r="J70" s="5">
        <f>IFERROR(VLOOKUP(B70,入库汇总!A:C,3,0),"0")</f>
        <v>3</v>
      </c>
      <c r="K70" s="5">
        <f t="shared" si="6"/>
        <v>0</v>
      </c>
      <c r="L70" s="5" t="str">
        <f>IFERROR(VLOOKUP(B70,出库汇总!A:C,3,0),"0")</f>
        <v>0</v>
      </c>
      <c r="M70" s="42">
        <f t="shared" si="7"/>
        <v>0</v>
      </c>
      <c r="N70" s="42">
        <f t="shared" si="10"/>
        <v>3</v>
      </c>
      <c r="O70" s="5"/>
      <c r="P70" s="5"/>
      <c r="Q70" s="5"/>
      <c r="R70" s="5"/>
      <c r="S70" s="5"/>
    </row>
    <row r="71" hidden="1" spans="1:19">
      <c r="A71" s="23">
        <f t="shared" si="8"/>
        <v>70</v>
      </c>
      <c r="B71" s="20" t="str">
        <f>基本设置!B71</f>
        <v>FL-97</v>
      </c>
      <c r="C71" s="20" t="str">
        <f>基本设置!C71</f>
        <v>灯管对接头</v>
      </c>
      <c r="D71" s="20" t="str">
        <f>基本设置!D71</f>
        <v>个</v>
      </c>
      <c r="E71" s="20">
        <f>基本设置!E71</f>
        <v>0</v>
      </c>
      <c r="F71" s="20">
        <f>基本设置!F71</f>
        <v>0</v>
      </c>
      <c r="G71" s="20" t="str">
        <f>基本设置!G71</f>
        <v>零星采购</v>
      </c>
      <c r="H71" s="5"/>
      <c r="I71" s="5">
        <f t="shared" si="9"/>
        <v>0</v>
      </c>
      <c r="J71" s="5">
        <f>IFERROR(VLOOKUP(B71,入库汇总!A:C,3,0),"0")</f>
        <v>100</v>
      </c>
      <c r="K71" s="5">
        <f t="shared" si="6"/>
        <v>0</v>
      </c>
      <c r="L71" s="5" t="str">
        <f>IFERROR(VLOOKUP(B71,出库汇总!A:C,3,0),"0")</f>
        <v>0</v>
      </c>
      <c r="M71" s="42">
        <f t="shared" si="7"/>
        <v>0</v>
      </c>
      <c r="N71" s="42">
        <f t="shared" si="10"/>
        <v>100</v>
      </c>
      <c r="O71" s="5"/>
      <c r="P71" s="5"/>
      <c r="Q71" s="5"/>
      <c r="R71" s="5"/>
      <c r="S71" s="5"/>
    </row>
    <row r="72" hidden="1" spans="1:19">
      <c r="A72" s="23">
        <f t="shared" si="8"/>
        <v>71</v>
      </c>
      <c r="B72" s="20" t="str">
        <f>基本设置!B72</f>
        <v>FL-98</v>
      </c>
      <c r="C72" s="20" t="str">
        <f>基本设置!C72</f>
        <v>移动挂钩</v>
      </c>
      <c r="D72" s="20" t="str">
        <f>基本设置!D72</f>
        <v>个</v>
      </c>
      <c r="E72" s="20">
        <f>基本设置!E72</f>
        <v>0</v>
      </c>
      <c r="F72" s="20">
        <f>基本设置!F72</f>
        <v>0</v>
      </c>
      <c r="G72" s="20" t="str">
        <f>基本设置!G72</f>
        <v>零星采购</v>
      </c>
      <c r="H72" s="5"/>
      <c r="I72" s="5">
        <f t="shared" si="9"/>
        <v>0</v>
      </c>
      <c r="J72" s="5">
        <f>IFERROR(VLOOKUP(B72,入库汇总!A:C,3,0),"0")</f>
        <v>100</v>
      </c>
      <c r="K72" s="5">
        <f t="shared" si="6"/>
        <v>0</v>
      </c>
      <c r="L72" s="5" t="str">
        <f>IFERROR(VLOOKUP(B72,出库汇总!A:C,3,0),"0")</f>
        <v>0</v>
      </c>
      <c r="M72" s="42">
        <f t="shared" si="7"/>
        <v>0</v>
      </c>
      <c r="N72" s="42">
        <f t="shared" ref="N72:N88" si="11">IFERROR(SUM(H72+J72)-L72,"0")</f>
        <v>100</v>
      </c>
      <c r="O72" s="5"/>
      <c r="P72" s="5"/>
      <c r="Q72" s="5"/>
      <c r="R72" s="5"/>
      <c r="S72" s="5"/>
    </row>
    <row r="73" hidden="1" spans="1:19">
      <c r="A73" s="23">
        <f t="shared" ref="A73:A82" si="12">ROW()-1</f>
        <v>72</v>
      </c>
      <c r="B73" s="20" t="str">
        <f>基本设置!B73</f>
        <v>FL-99</v>
      </c>
      <c r="C73" s="20" t="str">
        <f>基本设置!C73</f>
        <v>缝纫机油</v>
      </c>
      <c r="D73" s="20" t="str">
        <f>基本设置!D73</f>
        <v>桶</v>
      </c>
      <c r="E73" s="20">
        <f>基本设置!E73</f>
        <v>0</v>
      </c>
      <c r="F73" s="20">
        <f>基本设置!F73</f>
        <v>0</v>
      </c>
      <c r="G73" s="20" t="str">
        <f>基本设置!G73</f>
        <v>零星采购</v>
      </c>
      <c r="H73" s="5">
        <v>0</v>
      </c>
      <c r="I73" s="5">
        <f t="shared" ref="I73:I88" si="13">F73*H73</f>
        <v>0</v>
      </c>
      <c r="J73" s="5">
        <f>IFERROR(VLOOKUP(B73,入库汇总!A:C,3,0),"0")</f>
        <v>1</v>
      </c>
      <c r="K73" s="5">
        <f t="shared" ref="K73:K88" si="14">F73*J73</f>
        <v>0</v>
      </c>
      <c r="L73" s="5" t="str">
        <f>IFERROR(VLOOKUP(B73,出库汇总!A:C,3,0),"0")</f>
        <v>0</v>
      </c>
      <c r="M73" s="42">
        <f t="shared" ref="M73:M88" si="15">L73*F73</f>
        <v>0</v>
      </c>
      <c r="N73" s="42">
        <f t="shared" si="11"/>
        <v>1</v>
      </c>
      <c r="O73" s="5"/>
      <c r="P73" s="5"/>
      <c r="Q73" s="5"/>
      <c r="R73" s="5"/>
      <c r="S73" s="5"/>
    </row>
    <row r="74" hidden="1" spans="1:19">
      <c r="A74" s="23">
        <f t="shared" si="12"/>
        <v>73</v>
      </c>
      <c r="B74" s="20" t="str">
        <f>基本设置!B74</f>
        <v>FL-100</v>
      </c>
      <c r="C74" s="20" t="str">
        <f>基本设置!C74</f>
        <v>油漆笔</v>
      </c>
      <c r="D74" s="20" t="str">
        <f>基本设置!D74</f>
        <v>支</v>
      </c>
      <c r="E74" s="20">
        <f>基本设置!E74</f>
        <v>0</v>
      </c>
      <c r="F74" s="20">
        <f>基本设置!F74</f>
        <v>0</v>
      </c>
      <c r="G74" s="20" t="str">
        <f>基本设置!G74</f>
        <v>零星采购</v>
      </c>
      <c r="H74" s="5">
        <v>12</v>
      </c>
      <c r="I74" s="5">
        <f t="shared" si="13"/>
        <v>0</v>
      </c>
      <c r="J74" s="5" t="str">
        <f>IFERROR(VLOOKUP(B74,入库汇总!A:C,3,0),"0")</f>
        <v>0</v>
      </c>
      <c r="K74" s="5">
        <f t="shared" si="14"/>
        <v>0</v>
      </c>
      <c r="L74" s="5">
        <f>IFERROR(VLOOKUP(B74,出库汇总!A:C,3,0),"0")</f>
        <v>3</v>
      </c>
      <c r="M74" s="42">
        <f t="shared" si="15"/>
        <v>0</v>
      </c>
      <c r="N74" s="42">
        <f t="shared" si="11"/>
        <v>9</v>
      </c>
      <c r="O74" s="5"/>
      <c r="P74" s="5"/>
      <c r="Q74" s="5"/>
      <c r="R74" s="5"/>
      <c r="S74" s="5"/>
    </row>
    <row r="75" hidden="1" spans="1:19">
      <c r="A75" s="23">
        <f t="shared" si="12"/>
        <v>74</v>
      </c>
      <c r="B75" s="20" t="str">
        <f>基本设置!B75</f>
        <v>FL-101</v>
      </c>
      <c r="C75" s="20" t="str">
        <f>基本设置!C75</f>
        <v>梅花头T20</v>
      </c>
      <c r="D75" s="20" t="str">
        <f>基本设置!D75</f>
        <v>个</v>
      </c>
      <c r="E75" s="20">
        <f>基本设置!E75</f>
        <v>0</v>
      </c>
      <c r="F75" s="20">
        <f>基本设置!F75</f>
        <v>0</v>
      </c>
      <c r="G75" s="20" t="str">
        <f>基本设置!G75</f>
        <v>零星采购</v>
      </c>
      <c r="H75" s="5">
        <v>14</v>
      </c>
      <c r="I75" s="5">
        <f t="shared" si="13"/>
        <v>0</v>
      </c>
      <c r="J75" s="5" t="str">
        <f>IFERROR(VLOOKUP(B75,入库汇总!A:C,3,0),"0")</f>
        <v>0</v>
      </c>
      <c r="K75" s="5">
        <f t="shared" si="14"/>
        <v>0</v>
      </c>
      <c r="L75" s="5" t="str">
        <f>IFERROR(VLOOKUP(B75,出库汇总!A:C,3,0),"0")</f>
        <v>0</v>
      </c>
      <c r="M75" s="42">
        <f t="shared" si="15"/>
        <v>0</v>
      </c>
      <c r="N75" s="42">
        <f t="shared" si="11"/>
        <v>14</v>
      </c>
      <c r="O75" s="5"/>
      <c r="P75" s="5"/>
      <c r="Q75" s="5"/>
      <c r="R75" s="5"/>
      <c r="S75" s="5"/>
    </row>
    <row r="76" hidden="1" spans="1:19">
      <c r="A76" s="23">
        <f t="shared" si="12"/>
        <v>75</v>
      </c>
      <c r="B76" s="20" t="str">
        <f>基本设置!B76</f>
        <v>FL-102</v>
      </c>
      <c r="C76" s="20" t="str">
        <f>基本设置!C76</f>
        <v>梅花头T10</v>
      </c>
      <c r="D76" s="20" t="str">
        <f>基本设置!D76</f>
        <v>个</v>
      </c>
      <c r="E76" s="20">
        <f>基本设置!E76</f>
        <v>0</v>
      </c>
      <c r="F76" s="20">
        <f>基本设置!F76</f>
        <v>0</v>
      </c>
      <c r="G76" s="20" t="str">
        <f>基本设置!G76</f>
        <v>零星采购</v>
      </c>
      <c r="H76" s="5">
        <v>10</v>
      </c>
      <c r="I76" s="5">
        <f t="shared" si="13"/>
        <v>0</v>
      </c>
      <c r="J76" s="5" t="str">
        <f>IFERROR(VLOOKUP(B76,入库汇总!A:C,3,0),"0")</f>
        <v>0</v>
      </c>
      <c r="K76" s="5">
        <f t="shared" si="14"/>
        <v>0</v>
      </c>
      <c r="L76" s="5" t="str">
        <f>IFERROR(VLOOKUP(B76,出库汇总!A:C,3,0),"0")</f>
        <v>0</v>
      </c>
      <c r="M76" s="42">
        <f t="shared" si="15"/>
        <v>0</v>
      </c>
      <c r="N76" s="42">
        <f t="shared" si="11"/>
        <v>10</v>
      </c>
      <c r="O76" s="5"/>
      <c r="P76" s="5"/>
      <c r="Q76" s="5"/>
      <c r="R76" s="5"/>
      <c r="S76" s="5"/>
    </row>
    <row r="77" hidden="1" spans="1:19">
      <c r="A77" s="23">
        <f t="shared" si="12"/>
        <v>76</v>
      </c>
      <c r="B77" s="20" t="str">
        <f>基本设置!B77</f>
        <v>FL-103</v>
      </c>
      <c r="C77" s="20" t="str">
        <f>基本设置!C77</f>
        <v>牵引</v>
      </c>
      <c r="D77" s="20" t="str">
        <f>基本设置!D77</f>
        <v>个</v>
      </c>
      <c r="E77" s="20">
        <f>基本设置!E77</f>
        <v>0</v>
      </c>
      <c r="F77" s="20">
        <f>基本设置!F77</f>
        <v>0</v>
      </c>
      <c r="G77" s="20" t="str">
        <f>基本设置!G77</f>
        <v>零星采购</v>
      </c>
      <c r="H77" s="5">
        <v>23</v>
      </c>
      <c r="I77" s="5">
        <f t="shared" si="13"/>
        <v>0</v>
      </c>
      <c r="J77" s="5" t="str">
        <f>IFERROR(VLOOKUP(B77,入库汇总!A:C,3,0),"0")</f>
        <v>0</v>
      </c>
      <c r="K77" s="5">
        <f t="shared" si="14"/>
        <v>0</v>
      </c>
      <c r="L77" s="5" t="str">
        <f>IFERROR(VLOOKUP(B77,出库汇总!A:C,3,0),"0")</f>
        <v>0</v>
      </c>
      <c r="M77" s="42">
        <f t="shared" si="15"/>
        <v>0</v>
      </c>
      <c r="N77" s="42">
        <f t="shared" si="11"/>
        <v>23</v>
      </c>
      <c r="O77" s="5"/>
      <c r="P77" s="5"/>
      <c r="Q77" s="5"/>
      <c r="R77" s="5"/>
      <c r="S77" s="5"/>
    </row>
    <row r="78" hidden="1" spans="1:19">
      <c r="A78" s="23">
        <f t="shared" si="12"/>
        <v>77</v>
      </c>
      <c r="B78" s="20" t="str">
        <f>基本设置!B78</f>
        <v>FL-104</v>
      </c>
      <c r="C78" s="20" t="str">
        <f>基本设置!C78</f>
        <v>产线地脚</v>
      </c>
      <c r="D78" s="20" t="str">
        <f>基本设置!D78</f>
        <v>个</v>
      </c>
      <c r="E78" s="20">
        <f>基本设置!E78</f>
        <v>0</v>
      </c>
      <c r="F78" s="20">
        <f>基本设置!F78</f>
        <v>10</v>
      </c>
      <c r="G78" s="20" t="str">
        <f>基本设置!G78</f>
        <v>零星采购</v>
      </c>
      <c r="H78" s="5"/>
      <c r="I78" s="5">
        <f t="shared" si="13"/>
        <v>0</v>
      </c>
      <c r="J78" s="5">
        <f>IFERROR(VLOOKUP(B78,入库汇总!A:C,3,0),"0")</f>
        <v>52</v>
      </c>
      <c r="K78" s="5">
        <f t="shared" si="14"/>
        <v>520</v>
      </c>
      <c r="L78" s="5">
        <f>IFERROR(VLOOKUP(B78,出库汇总!A:C,3,0),"0")</f>
        <v>52</v>
      </c>
      <c r="M78" s="42">
        <f t="shared" si="15"/>
        <v>520</v>
      </c>
      <c r="N78" s="42">
        <f t="shared" si="11"/>
        <v>0</v>
      </c>
      <c r="O78" s="5"/>
      <c r="P78" s="5"/>
      <c r="Q78" s="5"/>
      <c r="R78" s="5"/>
      <c r="S78" s="5"/>
    </row>
    <row r="79" hidden="1" spans="1:19">
      <c r="A79" s="23">
        <f t="shared" si="12"/>
        <v>78</v>
      </c>
      <c r="B79" s="20" t="str">
        <f>基本设置!B79</f>
        <v>FL-105</v>
      </c>
      <c r="C79" s="20" t="str">
        <f>基本设置!C79</f>
        <v>亚德克电磁阀</v>
      </c>
      <c r="D79" s="20" t="str">
        <f>基本设置!D79</f>
        <v>个</v>
      </c>
      <c r="E79" s="20">
        <f>基本设置!E79</f>
        <v>0</v>
      </c>
      <c r="F79" s="20">
        <f>基本设置!F79</f>
        <v>25</v>
      </c>
      <c r="G79" s="20" t="str">
        <f>基本设置!G79</f>
        <v>零星采购</v>
      </c>
      <c r="H79" s="5"/>
      <c r="I79" s="5">
        <f t="shared" si="13"/>
        <v>0</v>
      </c>
      <c r="J79" s="5">
        <f>IFERROR(VLOOKUP(B79,入库汇总!A:C,3,0),"0")</f>
        <v>4</v>
      </c>
      <c r="K79" s="5">
        <f t="shared" si="14"/>
        <v>100</v>
      </c>
      <c r="L79" s="5">
        <f>IFERROR(VLOOKUP(B79,出库汇总!A:C,3,0),"0")</f>
        <v>4</v>
      </c>
      <c r="M79" s="42">
        <f t="shared" si="15"/>
        <v>100</v>
      </c>
      <c r="N79" s="42">
        <f t="shared" si="11"/>
        <v>0</v>
      </c>
      <c r="O79" s="5"/>
      <c r="P79" s="5"/>
      <c r="Q79" s="5"/>
      <c r="R79" s="5"/>
      <c r="S79" s="5"/>
    </row>
    <row r="80" hidden="1" spans="1:19">
      <c r="A80" s="23">
        <f t="shared" si="12"/>
        <v>79</v>
      </c>
      <c r="B80" s="20" t="str">
        <f>基本设置!B80</f>
        <v>FL-106</v>
      </c>
      <c r="C80" s="20" t="str">
        <f>基本设置!C80</f>
        <v>气动铜快插</v>
      </c>
      <c r="D80" s="20" t="str">
        <f>基本设置!D80</f>
        <v>个</v>
      </c>
      <c r="E80" s="20">
        <f>基本设置!E80</f>
        <v>0</v>
      </c>
      <c r="F80" s="20">
        <f>基本设置!F80</f>
        <v>2</v>
      </c>
      <c r="G80" s="20" t="str">
        <f>基本设置!G80</f>
        <v>零星采购</v>
      </c>
      <c r="H80" s="5"/>
      <c r="I80" s="5">
        <f t="shared" si="13"/>
        <v>0</v>
      </c>
      <c r="J80" s="5">
        <f>IFERROR(VLOOKUP(B80,入库汇总!A:C,3,0),"0")</f>
        <v>10</v>
      </c>
      <c r="K80" s="5">
        <f t="shared" si="14"/>
        <v>20</v>
      </c>
      <c r="L80" s="5">
        <f>IFERROR(VLOOKUP(B80,出库汇总!A:C,3,0),"0")</f>
        <v>10</v>
      </c>
      <c r="M80" s="42">
        <f t="shared" si="15"/>
        <v>20</v>
      </c>
      <c r="N80" s="42">
        <f t="shared" si="11"/>
        <v>0</v>
      </c>
      <c r="O80" s="5"/>
      <c r="P80" s="5"/>
      <c r="Q80" s="5"/>
      <c r="R80" s="5"/>
      <c r="S80" s="5"/>
    </row>
    <row r="81" hidden="1" spans="1:19">
      <c r="A81" s="23">
        <f t="shared" si="12"/>
        <v>80</v>
      </c>
      <c r="B81" s="20" t="str">
        <f>基本设置!B81</f>
        <v>FL-107</v>
      </c>
      <c r="C81" s="20" t="str">
        <f>基本设置!C81</f>
        <v>气动电磁阀消音器</v>
      </c>
      <c r="D81" s="20" t="str">
        <f>基本设置!D81</f>
        <v>个</v>
      </c>
      <c r="E81" s="20">
        <f>基本设置!E81</f>
        <v>0</v>
      </c>
      <c r="F81" s="20">
        <f>基本设置!F81</f>
        <v>2</v>
      </c>
      <c r="G81" s="20" t="str">
        <f>基本设置!G81</f>
        <v>零星采购</v>
      </c>
      <c r="H81" s="5"/>
      <c r="I81" s="5">
        <f t="shared" si="13"/>
        <v>0</v>
      </c>
      <c r="J81" s="5">
        <f>IFERROR(VLOOKUP(B81,入库汇总!A:C,3,0),"0")</f>
        <v>10</v>
      </c>
      <c r="K81" s="5">
        <f t="shared" si="14"/>
        <v>20</v>
      </c>
      <c r="L81" s="5">
        <f>IFERROR(VLOOKUP(B81,出库汇总!A:C,3,0),"0")</f>
        <v>10</v>
      </c>
      <c r="M81" s="42">
        <f t="shared" si="15"/>
        <v>20</v>
      </c>
      <c r="N81" s="42">
        <f t="shared" si="11"/>
        <v>0</v>
      </c>
      <c r="O81" s="5"/>
      <c r="P81" s="5"/>
      <c r="Q81" s="5"/>
      <c r="R81" s="5"/>
      <c r="S81" s="5"/>
    </row>
    <row r="82" hidden="1" spans="1:19">
      <c r="A82" s="23">
        <f t="shared" si="12"/>
        <v>81</v>
      </c>
      <c r="B82" s="20" t="str">
        <f>基本设置!B82</f>
        <v>FL-108</v>
      </c>
      <c r="C82" s="20" t="str">
        <f>基本设置!C82</f>
        <v>气动气缸调速阀</v>
      </c>
      <c r="D82" s="20" t="str">
        <f>基本设置!D82</f>
        <v>个</v>
      </c>
      <c r="E82" s="20">
        <f>基本设置!E82</f>
        <v>0</v>
      </c>
      <c r="F82" s="20">
        <f>基本设置!F82</f>
        <v>4</v>
      </c>
      <c r="G82" s="20" t="str">
        <f>基本设置!G82</f>
        <v>零星采购</v>
      </c>
      <c r="H82" s="5"/>
      <c r="I82" s="5">
        <f t="shared" si="13"/>
        <v>0</v>
      </c>
      <c r="J82" s="5">
        <f>IFERROR(VLOOKUP(B82,入库汇总!A:C,3,0),"0")</f>
        <v>10</v>
      </c>
      <c r="K82" s="5">
        <f t="shared" si="14"/>
        <v>40</v>
      </c>
      <c r="L82" s="5">
        <f>IFERROR(VLOOKUP(B82,出库汇总!A:C,3,0),"0")</f>
        <v>10</v>
      </c>
      <c r="M82" s="42">
        <f t="shared" si="15"/>
        <v>40</v>
      </c>
      <c r="N82" s="42">
        <f t="shared" si="11"/>
        <v>0</v>
      </c>
      <c r="O82" s="5"/>
      <c r="P82" s="5"/>
      <c r="Q82" s="5"/>
      <c r="R82" s="5"/>
      <c r="S82" s="5"/>
    </row>
    <row r="83" hidden="1" spans="1:19">
      <c r="A83" s="23">
        <f t="shared" ref="A83:A88" si="16">ROW()-1</f>
        <v>82</v>
      </c>
      <c r="B83" s="20" t="str">
        <f>基本设置!B83</f>
        <v>FL-109</v>
      </c>
      <c r="C83" s="20" t="str">
        <f>基本设置!C83</f>
        <v>气动电磁阀堵头</v>
      </c>
      <c r="D83" s="20" t="str">
        <f>基本设置!D83</f>
        <v>个</v>
      </c>
      <c r="E83" s="20">
        <f>基本设置!E83</f>
        <v>0</v>
      </c>
      <c r="F83" s="20">
        <f>基本设置!F83</f>
        <v>2</v>
      </c>
      <c r="G83" s="20" t="str">
        <f>基本设置!G83</f>
        <v>零星采购</v>
      </c>
      <c r="H83" s="5"/>
      <c r="I83" s="5">
        <f t="shared" si="13"/>
        <v>0</v>
      </c>
      <c r="J83" s="5">
        <f>IFERROR(VLOOKUP(B83,入库汇总!A:C,3,0),"0")</f>
        <v>10</v>
      </c>
      <c r="K83" s="5">
        <f t="shared" si="14"/>
        <v>20</v>
      </c>
      <c r="L83" s="5">
        <f>IFERROR(VLOOKUP(B83,出库汇总!A:C,3,0),"0")</f>
        <v>10</v>
      </c>
      <c r="M83" s="42">
        <f t="shared" si="15"/>
        <v>20</v>
      </c>
      <c r="N83" s="42">
        <f t="shared" si="11"/>
        <v>0</v>
      </c>
      <c r="O83" s="5"/>
      <c r="P83" s="5"/>
      <c r="Q83" s="5"/>
      <c r="R83" s="5"/>
      <c r="S83" s="5"/>
    </row>
    <row r="84" hidden="1" spans="1:19">
      <c r="A84" s="23">
        <f t="shared" si="16"/>
        <v>83</v>
      </c>
      <c r="B84" s="20" t="str">
        <f>基本设置!B84</f>
        <v>FL-110</v>
      </c>
      <c r="C84" s="20" t="str">
        <f>基本设置!C84</f>
        <v>三通</v>
      </c>
      <c r="D84" s="20" t="str">
        <f>基本设置!D84</f>
        <v>个</v>
      </c>
      <c r="E84" s="20">
        <f>基本设置!E84</f>
        <v>0</v>
      </c>
      <c r="F84" s="20">
        <f>基本设置!F84</f>
        <v>1</v>
      </c>
      <c r="G84" s="20" t="str">
        <f>基本设置!G84</f>
        <v>零星采购</v>
      </c>
      <c r="H84" s="5"/>
      <c r="I84" s="5">
        <f t="shared" si="13"/>
        <v>0</v>
      </c>
      <c r="J84" s="5">
        <f>IFERROR(VLOOKUP(B84,入库汇总!A:C,3,0),"0")</f>
        <v>2</v>
      </c>
      <c r="K84" s="5">
        <f t="shared" si="14"/>
        <v>2</v>
      </c>
      <c r="L84" s="5">
        <f>IFERROR(VLOOKUP(B84,出库汇总!A:C,3,0),"0")</f>
        <v>2</v>
      </c>
      <c r="M84" s="42">
        <f t="shared" si="15"/>
        <v>2</v>
      </c>
      <c r="N84" s="42">
        <f t="shared" si="11"/>
        <v>0</v>
      </c>
      <c r="O84" s="5"/>
      <c r="P84" s="5"/>
      <c r="Q84" s="5"/>
      <c r="R84" s="5"/>
      <c r="S84" s="5"/>
    </row>
    <row r="85" hidden="1" spans="1:19">
      <c r="A85" s="23">
        <f t="shared" si="16"/>
        <v>84</v>
      </c>
      <c r="B85" s="20" t="str">
        <f>基本设置!B85</f>
        <v>FL-111</v>
      </c>
      <c r="C85" s="20" t="str">
        <f>基本设置!C85</f>
        <v>气管</v>
      </c>
      <c r="D85" s="20" t="str">
        <f>基本设置!D85</f>
        <v>米</v>
      </c>
      <c r="E85" s="20" t="str">
        <f>基本设置!E85</f>
        <v>#8</v>
      </c>
      <c r="F85" s="20">
        <f>基本设置!F85</f>
        <v>1.5</v>
      </c>
      <c r="G85" s="20" t="str">
        <f>基本设置!G85</f>
        <v>零星采购</v>
      </c>
      <c r="H85" s="5"/>
      <c r="I85" s="5">
        <f t="shared" si="13"/>
        <v>0</v>
      </c>
      <c r="J85" s="5">
        <f>IFERROR(VLOOKUP(B85,入库汇总!A:C,3,0),"0")</f>
        <v>4</v>
      </c>
      <c r="K85" s="5">
        <f t="shared" si="14"/>
        <v>6</v>
      </c>
      <c r="L85" s="5">
        <f>IFERROR(VLOOKUP(B85,出库汇总!A:C,3,0),"0")</f>
        <v>4</v>
      </c>
      <c r="M85" s="42">
        <f t="shared" si="15"/>
        <v>6</v>
      </c>
      <c r="N85" s="42">
        <f t="shared" si="11"/>
        <v>0</v>
      </c>
      <c r="O85" s="5"/>
      <c r="P85" s="5"/>
      <c r="Q85" s="5"/>
      <c r="R85" s="5"/>
      <c r="S85" s="5"/>
    </row>
    <row r="86" hidden="1" spans="1:19">
      <c r="A86" s="23">
        <f t="shared" si="16"/>
        <v>85</v>
      </c>
      <c r="B86" s="20" t="str">
        <f>基本设置!B86</f>
        <v>FL-112</v>
      </c>
      <c r="C86" s="20" t="str">
        <f>基本设置!C86</f>
        <v>PUL10-04</v>
      </c>
      <c r="D86" s="20" t="str">
        <f>基本设置!D86</f>
        <v>个</v>
      </c>
      <c r="E86" s="20" t="str">
        <f>基本设置!E86</f>
        <v>#8</v>
      </c>
      <c r="F86" s="20">
        <f>基本设置!F86</f>
        <v>5</v>
      </c>
      <c r="G86" s="20" t="str">
        <f>基本设置!G86</f>
        <v>零星采购</v>
      </c>
      <c r="H86" s="5"/>
      <c r="I86" s="5">
        <f t="shared" si="13"/>
        <v>0</v>
      </c>
      <c r="J86" s="5">
        <f>IFERROR(VLOOKUP(B86,入库汇总!A:C,3,0),"0")</f>
        <v>3</v>
      </c>
      <c r="K86" s="5">
        <f t="shared" si="14"/>
        <v>15</v>
      </c>
      <c r="L86" s="5">
        <f>IFERROR(VLOOKUP(B86,出库汇总!A:C,3,0),"0")</f>
        <v>3</v>
      </c>
      <c r="M86" s="42">
        <f t="shared" si="15"/>
        <v>15</v>
      </c>
      <c r="N86" s="42">
        <f t="shared" si="11"/>
        <v>0</v>
      </c>
      <c r="O86" s="5"/>
      <c r="P86" s="5"/>
      <c r="Q86" s="5"/>
      <c r="R86" s="5"/>
      <c r="S86" s="5"/>
    </row>
    <row r="87" hidden="1" spans="1:19">
      <c r="A87" s="23">
        <f t="shared" si="16"/>
        <v>86</v>
      </c>
      <c r="B87" s="20" t="str">
        <f>基本设置!B87</f>
        <v>FL-113</v>
      </c>
      <c r="C87" s="20" t="str">
        <f>基本设置!C87</f>
        <v>镀锌管帽</v>
      </c>
      <c r="D87" s="20" t="str">
        <f>基本设置!D87</f>
        <v>个</v>
      </c>
      <c r="E87" s="20">
        <f>基本设置!E87</f>
        <v>0</v>
      </c>
      <c r="F87" s="20">
        <f>基本设置!F87</f>
        <v>1</v>
      </c>
      <c r="G87" s="20" t="str">
        <f>基本设置!G87</f>
        <v>零星采购</v>
      </c>
      <c r="H87" s="5"/>
      <c r="I87" s="5">
        <f t="shared" si="13"/>
        <v>0</v>
      </c>
      <c r="J87" s="5">
        <f>IFERROR(VLOOKUP(B87,入库汇总!A:C,3,0),"0")</f>
        <v>3</v>
      </c>
      <c r="K87" s="5">
        <f t="shared" si="14"/>
        <v>3</v>
      </c>
      <c r="L87" s="5">
        <f>IFERROR(VLOOKUP(B87,出库汇总!A:C,3,0),"0")</f>
        <v>3</v>
      </c>
      <c r="M87" s="42">
        <f t="shared" si="15"/>
        <v>3</v>
      </c>
      <c r="N87" s="42">
        <f t="shared" si="11"/>
        <v>0</v>
      </c>
      <c r="O87" s="5"/>
      <c r="P87" s="5"/>
      <c r="Q87" s="5"/>
      <c r="R87" s="5"/>
      <c r="S87" s="5"/>
    </row>
    <row r="88" hidden="1" spans="1:19">
      <c r="A88" s="23">
        <f t="shared" ref="A88:A97" si="17">ROW()-1</f>
        <v>87</v>
      </c>
      <c r="B88" s="20" t="str">
        <f>基本设置!B88</f>
        <v>FL-114</v>
      </c>
      <c r="C88" s="20" t="str">
        <f>基本设置!C88</f>
        <v>三通</v>
      </c>
      <c r="D88" s="20" t="str">
        <f>基本设置!D88</f>
        <v>个</v>
      </c>
      <c r="E88" s="20">
        <f>基本设置!E88</f>
        <v>0</v>
      </c>
      <c r="F88" s="20">
        <f>基本设置!F88</f>
        <v>2.5</v>
      </c>
      <c r="G88" s="20" t="str">
        <f>基本设置!G88</f>
        <v>零星采购</v>
      </c>
      <c r="H88" s="5"/>
      <c r="I88" s="5">
        <f t="shared" ref="I88:I119" si="18">F88*H88</f>
        <v>0</v>
      </c>
      <c r="J88" s="5">
        <f>IFERROR(VLOOKUP(B88,入库汇总!A:C,3,0),"0")</f>
        <v>2</v>
      </c>
      <c r="K88" s="5">
        <f t="shared" ref="K88:K119" si="19">F88*J88</f>
        <v>5</v>
      </c>
      <c r="L88" s="5">
        <f>IFERROR(VLOOKUP(B88,出库汇总!A:C,3,0),"0")</f>
        <v>2</v>
      </c>
      <c r="M88" s="42">
        <f t="shared" ref="M88:M119" si="20">L88*F88</f>
        <v>5</v>
      </c>
      <c r="N88" s="42">
        <f t="shared" ref="N88:N119" si="21">IFERROR(SUM(H88+J88)-L88,"0")</f>
        <v>0</v>
      </c>
      <c r="O88" s="5"/>
      <c r="P88" s="5"/>
      <c r="Q88" s="5"/>
      <c r="R88" s="5"/>
      <c r="S88" s="5"/>
    </row>
    <row r="89" hidden="1" spans="1:19">
      <c r="A89" s="23">
        <f t="shared" si="17"/>
        <v>88</v>
      </c>
      <c r="B89" s="20" t="str">
        <f>基本设置!B89</f>
        <v>FL-115</v>
      </c>
      <c r="C89" s="20" t="str">
        <f>基本设置!C89</f>
        <v>管子割刀</v>
      </c>
      <c r="D89" s="20" t="str">
        <f>基本设置!D89</f>
        <v>个</v>
      </c>
      <c r="E89" s="20" t="str">
        <f>基本设置!E89</f>
        <v>#16</v>
      </c>
      <c r="F89" s="20">
        <f>基本设置!F89</f>
        <v>8.5</v>
      </c>
      <c r="G89" s="20" t="str">
        <f>基本设置!G89</f>
        <v>零星采购</v>
      </c>
      <c r="H89" s="5"/>
      <c r="I89" s="5">
        <f t="shared" si="18"/>
        <v>0</v>
      </c>
      <c r="J89" s="5">
        <f>IFERROR(VLOOKUP(B89,入库汇总!A:C,3,0),"0")</f>
        <v>1</v>
      </c>
      <c r="K89" s="5">
        <f t="shared" si="19"/>
        <v>8.5</v>
      </c>
      <c r="L89" s="5">
        <f>IFERROR(VLOOKUP(B89,出库汇总!A:C,3,0),"0")</f>
        <v>1</v>
      </c>
      <c r="M89" s="42">
        <f t="shared" si="20"/>
        <v>8.5</v>
      </c>
      <c r="N89" s="42">
        <f t="shared" si="21"/>
        <v>0</v>
      </c>
      <c r="O89" s="5"/>
      <c r="P89" s="5"/>
      <c r="Q89" s="5"/>
      <c r="R89" s="5"/>
      <c r="S89" s="5"/>
    </row>
    <row r="90" hidden="1" spans="1:19">
      <c r="A90" s="23">
        <f t="shared" si="17"/>
        <v>89</v>
      </c>
      <c r="B90" s="20" t="str">
        <f>基本设置!B90</f>
        <v>FL-116</v>
      </c>
      <c r="C90" s="20" t="str">
        <f>基本设置!C90</f>
        <v>光电开关</v>
      </c>
      <c r="D90" s="20" t="str">
        <f>基本设置!D90</f>
        <v>个</v>
      </c>
      <c r="E90" s="20">
        <f>基本设置!E90</f>
        <v>0</v>
      </c>
      <c r="F90" s="20">
        <f>基本设置!F90</f>
        <v>25</v>
      </c>
      <c r="G90" s="20" t="str">
        <f>基本设置!G90</f>
        <v>零星采购</v>
      </c>
      <c r="H90" s="5"/>
      <c r="I90" s="5">
        <f t="shared" si="18"/>
        <v>0</v>
      </c>
      <c r="J90" s="5">
        <f>IFERROR(VLOOKUP(B90,入库汇总!A:C,3,0),"0")</f>
        <v>20</v>
      </c>
      <c r="K90" s="5">
        <f t="shared" si="19"/>
        <v>500</v>
      </c>
      <c r="L90" s="5">
        <f>IFERROR(VLOOKUP(B90,出库汇总!A:C,3,0),"0")</f>
        <v>20</v>
      </c>
      <c r="M90" s="42">
        <f t="shared" si="20"/>
        <v>500</v>
      </c>
      <c r="N90" s="42">
        <f t="shared" si="21"/>
        <v>0</v>
      </c>
      <c r="O90" s="5"/>
      <c r="P90" s="5"/>
      <c r="Q90" s="5"/>
      <c r="R90" s="5"/>
      <c r="S90" s="5"/>
    </row>
    <row r="91" hidden="1" spans="1:19">
      <c r="A91" s="23">
        <f t="shared" si="17"/>
        <v>90</v>
      </c>
      <c r="B91" s="20" t="str">
        <f>基本设置!B91</f>
        <v>FL-117</v>
      </c>
      <c r="C91" s="20" t="str">
        <f>基本设置!C91</f>
        <v>按钮盒</v>
      </c>
      <c r="D91" s="20" t="str">
        <f>基本设置!D91</f>
        <v>个</v>
      </c>
      <c r="E91" s="20">
        <f>基本设置!E91</f>
        <v>0</v>
      </c>
      <c r="F91" s="20">
        <f>基本设置!F91</f>
        <v>7.5</v>
      </c>
      <c r="G91" s="20" t="str">
        <f>基本设置!G91</f>
        <v>零星采购</v>
      </c>
      <c r="H91" s="5"/>
      <c r="I91" s="5">
        <f t="shared" si="18"/>
        <v>0</v>
      </c>
      <c r="J91" s="5">
        <f>IFERROR(VLOOKUP(B91,入库汇总!A:C,3,0),"0")</f>
        <v>30</v>
      </c>
      <c r="K91" s="5">
        <f t="shared" si="19"/>
        <v>225</v>
      </c>
      <c r="L91" s="5">
        <f>IFERROR(VLOOKUP(B91,出库汇总!A:C,3,0),"0")</f>
        <v>30</v>
      </c>
      <c r="M91" s="42">
        <f t="shared" si="20"/>
        <v>225</v>
      </c>
      <c r="N91" s="42">
        <f t="shared" si="21"/>
        <v>0</v>
      </c>
      <c r="O91" s="5"/>
      <c r="P91" s="5"/>
      <c r="Q91" s="5"/>
      <c r="R91" s="5"/>
      <c r="S91" s="5"/>
    </row>
    <row r="92" hidden="1" spans="1:19">
      <c r="A92" s="23">
        <f t="shared" si="17"/>
        <v>91</v>
      </c>
      <c r="B92" s="20" t="str">
        <f>基本设置!B92</f>
        <v>FL-118</v>
      </c>
      <c r="C92" s="20" t="str">
        <f>基本设置!C92</f>
        <v>按钮</v>
      </c>
      <c r="D92" s="20" t="str">
        <f>基本设置!D92</f>
        <v>个</v>
      </c>
      <c r="E92" s="20">
        <f>基本设置!E92</f>
        <v>0</v>
      </c>
      <c r="F92" s="20">
        <f>基本设置!F92</f>
        <v>8</v>
      </c>
      <c r="G92" s="20" t="str">
        <f>基本设置!G92</f>
        <v>零星采购</v>
      </c>
      <c r="H92" s="5"/>
      <c r="I92" s="5">
        <f t="shared" si="18"/>
        <v>0</v>
      </c>
      <c r="J92" s="5">
        <f>IFERROR(VLOOKUP(B92,入库汇总!A:C,3,0),"0")</f>
        <v>30</v>
      </c>
      <c r="K92" s="5">
        <f t="shared" si="19"/>
        <v>240</v>
      </c>
      <c r="L92" s="5">
        <f>IFERROR(VLOOKUP(B92,出库汇总!A:C,3,0),"0")</f>
        <v>30</v>
      </c>
      <c r="M92" s="42">
        <f t="shared" si="20"/>
        <v>240</v>
      </c>
      <c r="N92" s="42">
        <f t="shared" si="21"/>
        <v>0</v>
      </c>
      <c r="O92" s="5"/>
      <c r="P92" s="5"/>
      <c r="Q92" s="5"/>
      <c r="R92" s="5"/>
      <c r="S92" s="5"/>
    </row>
    <row r="93" hidden="1" spans="1:19">
      <c r="A93" s="23">
        <f t="shared" si="17"/>
        <v>92</v>
      </c>
      <c r="B93" s="20" t="str">
        <f>基本设置!B93</f>
        <v>FL-119</v>
      </c>
      <c r="C93" s="20" t="str">
        <f>基本设置!C93</f>
        <v>按钮</v>
      </c>
      <c r="D93" s="20" t="str">
        <f>基本设置!D93</f>
        <v>个</v>
      </c>
      <c r="E93" s="20" t="str">
        <f>基本设置!E93</f>
        <v>开关</v>
      </c>
      <c r="F93" s="20">
        <f>基本设置!F93</f>
        <v>7</v>
      </c>
      <c r="G93" s="20" t="str">
        <f>基本设置!G93</f>
        <v>零星采购</v>
      </c>
      <c r="H93" s="5"/>
      <c r="I93" s="5">
        <f t="shared" si="18"/>
        <v>0</v>
      </c>
      <c r="J93" s="5">
        <f>IFERROR(VLOOKUP(B93,入库汇总!A:C,3,0),"0")</f>
        <v>30</v>
      </c>
      <c r="K93" s="5">
        <f t="shared" si="19"/>
        <v>210</v>
      </c>
      <c r="L93" s="5">
        <f>IFERROR(VLOOKUP(B93,出库汇总!A:C,3,0),"0")</f>
        <v>30</v>
      </c>
      <c r="M93" s="42">
        <f t="shared" si="20"/>
        <v>210</v>
      </c>
      <c r="N93" s="42">
        <f t="shared" si="21"/>
        <v>0</v>
      </c>
      <c r="O93" s="5"/>
      <c r="P93" s="5"/>
      <c r="Q93" s="5"/>
      <c r="R93" s="5"/>
      <c r="S93" s="5"/>
    </row>
    <row r="94" hidden="1" spans="1:19">
      <c r="A94" s="23">
        <f t="shared" si="17"/>
        <v>93</v>
      </c>
      <c r="B94" s="20" t="str">
        <f>基本设置!B94</f>
        <v>FL-120</v>
      </c>
      <c r="C94" s="20" t="str">
        <f>基本设置!C94</f>
        <v>16-04三通</v>
      </c>
      <c r="D94" s="20" t="str">
        <f>基本设置!D94</f>
        <v>个</v>
      </c>
      <c r="E94" s="20" t="str">
        <f>基本设置!E94</f>
        <v>绿色</v>
      </c>
      <c r="F94" s="20">
        <f>基本设置!F94</f>
        <v>7</v>
      </c>
      <c r="G94" s="20" t="str">
        <f>基本设置!G94</f>
        <v>零星采购</v>
      </c>
      <c r="H94" s="5"/>
      <c r="I94" s="5">
        <f t="shared" si="18"/>
        <v>0</v>
      </c>
      <c r="J94" s="5">
        <f>IFERROR(VLOOKUP(B94,入库汇总!A:C,3,0),"0")</f>
        <v>50</v>
      </c>
      <c r="K94" s="5">
        <f t="shared" si="19"/>
        <v>350</v>
      </c>
      <c r="L94" s="5">
        <f>IFERROR(VLOOKUP(B94,出库汇总!A:C,3,0),"0")</f>
        <v>50</v>
      </c>
      <c r="M94" s="42">
        <f t="shared" si="20"/>
        <v>350</v>
      </c>
      <c r="N94" s="42">
        <f t="shared" si="21"/>
        <v>0</v>
      </c>
      <c r="O94" s="5"/>
      <c r="P94" s="5"/>
      <c r="Q94" s="5"/>
      <c r="R94" s="5"/>
      <c r="S94" s="5"/>
    </row>
    <row r="95" hidden="1" spans="1:19">
      <c r="A95" s="23">
        <f t="shared" si="17"/>
        <v>94</v>
      </c>
      <c r="B95" s="20" t="str">
        <f>基本设置!B95</f>
        <v>FL-121</v>
      </c>
      <c r="C95" s="20" t="str">
        <f>基本设置!C95</f>
        <v>自锁接头</v>
      </c>
      <c r="D95" s="20" t="str">
        <f>基本设置!D95</f>
        <v>个</v>
      </c>
      <c r="E95" s="20">
        <f>基本设置!E95</f>
        <v>0</v>
      </c>
      <c r="F95" s="20">
        <f>基本设置!F95</f>
        <v>8</v>
      </c>
      <c r="G95" s="20" t="str">
        <f>基本设置!G95</f>
        <v>零星采购</v>
      </c>
      <c r="H95" s="5"/>
      <c r="I95" s="5">
        <f t="shared" si="18"/>
        <v>0</v>
      </c>
      <c r="J95" s="5">
        <f>IFERROR(VLOOKUP(B95,入库汇总!A:C,3,0),"0")</f>
        <v>50</v>
      </c>
      <c r="K95" s="5">
        <f t="shared" si="19"/>
        <v>400</v>
      </c>
      <c r="L95" s="5">
        <f>IFERROR(VLOOKUP(B95,出库汇总!A:C,3,0),"0")</f>
        <v>50</v>
      </c>
      <c r="M95" s="42">
        <f t="shared" si="20"/>
        <v>400</v>
      </c>
      <c r="N95" s="42">
        <f t="shared" si="21"/>
        <v>0</v>
      </c>
      <c r="O95" s="5"/>
      <c r="P95" s="5"/>
      <c r="Q95" s="5"/>
      <c r="R95" s="5"/>
      <c r="S95" s="5"/>
    </row>
    <row r="96" hidden="1" spans="1:19">
      <c r="A96" s="23">
        <f t="shared" si="17"/>
        <v>95</v>
      </c>
      <c r="B96" s="20" t="str">
        <f>基本设置!B96</f>
        <v>FL-122</v>
      </c>
      <c r="C96" s="20" t="str">
        <f>基本设置!C96</f>
        <v>铜管箍</v>
      </c>
      <c r="D96" s="20" t="str">
        <f>基本设置!D96</f>
        <v>个</v>
      </c>
      <c r="E96" s="20">
        <f>基本设置!E96</f>
        <v>0</v>
      </c>
      <c r="F96" s="20">
        <f>基本设置!F96</f>
        <v>5</v>
      </c>
      <c r="G96" s="20" t="str">
        <f>基本设置!G96</f>
        <v>零星采购</v>
      </c>
      <c r="H96" s="5"/>
      <c r="I96" s="5">
        <f t="shared" si="18"/>
        <v>0</v>
      </c>
      <c r="J96" s="5">
        <f>IFERROR(VLOOKUP(B96,入库汇总!A:C,3,0),"0")</f>
        <v>50</v>
      </c>
      <c r="K96" s="5">
        <f t="shared" si="19"/>
        <v>250</v>
      </c>
      <c r="L96" s="5">
        <f>IFERROR(VLOOKUP(B96,出库汇总!A:C,3,0),"0")</f>
        <v>50</v>
      </c>
      <c r="M96" s="42">
        <f t="shared" si="20"/>
        <v>250</v>
      </c>
      <c r="N96" s="42">
        <f t="shared" si="21"/>
        <v>0</v>
      </c>
      <c r="O96" s="5"/>
      <c r="P96" s="5"/>
      <c r="Q96" s="5"/>
      <c r="R96" s="5"/>
      <c r="S96" s="5"/>
    </row>
    <row r="97" hidden="1" spans="1:19">
      <c r="A97" s="23">
        <f t="shared" si="17"/>
        <v>96</v>
      </c>
      <c r="B97" s="20" t="str">
        <f>基本设置!B97</f>
        <v>FL-123</v>
      </c>
      <c r="C97" s="20" t="str">
        <f>基本设置!C97</f>
        <v>铜补芯</v>
      </c>
      <c r="D97" s="20" t="str">
        <f>基本设置!D97</f>
        <v>个</v>
      </c>
      <c r="E97" s="20">
        <f>基本设置!E97</f>
        <v>0</v>
      </c>
      <c r="F97" s="20">
        <f>基本设置!F97</f>
        <v>3</v>
      </c>
      <c r="G97" s="20" t="str">
        <f>基本设置!G97</f>
        <v>零星采购</v>
      </c>
      <c r="H97" s="5"/>
      <c r="I97" s="5">
        <f t="shared" si="18"/>
        <v>0</v>
      </c>
      <c r="J97" s="5">
        <f>IFERROR(VLOOKUP(B97,入库汇总!A:C,3,0),"0")</f>
        <v>50</v>
      </c>
      <c r="K97" s="5">
        <f t="shared" si="19"/>
        <v>150</v>
      </c>
      <c r="L97" s="5">
        <f>IFERROR(VLOOKUP(B97,出库汇总!A:C,3,0),"0")</f>
        <v>50</v>
      </c>
      <c r="M97" s="42">
        <f t="shared" si="20"/>
        <v>150</v>
      </c>
      <c r="N97" s="42">
        <f t="shared" si="21"/>
        <v>0</v>
      </c>
      <c r="O97" s="5"/>
      <c r="P97" s="5"/>
      <c r="Q97" s="5"/>
      <c r="R97" s="5"/>
      <c r="S97" s="5"/>
    </row>
    <row r="98" hidden="1" spans="1:19">
      <c r="A98" s="23">
        <f t="shared" ref="A98:A107" si="22">ROW()-1</f>
        <v>97</v>
      </c>
      <c r="B98" s="20" t="str">
        <f>基本设置!B98</f>
        <v>FL-124</v>
      </c>
      <c r="C98" s="20" t="str">
        <f>基本设置!C98</f>
        <v>电缆</v>
      </c>
      <c r="D98" s="20" t="str">
        <f>基本设置!D98</f>
        <v>米</v>
      </c>
      <c r="E98" s="20">
        <f>基本设置!E98</f>
        <v>0</v>
      </c>
      <c r="F98" s="20">
        <f>基本设置!F98</f>
        <v>40</v>
      </c>
      <c r="G98" s="20" t="str">
        <f>基本设置!G98</f>
        <v>零星采购</v>
      </c>
      <c r="H98" s="5"/>
      <c r="I98" s="5">
        <f t="shared" si="18"/>
        <v>0</v>
      </c>
      <c r="J98" s="5">
        <f>IFERROR(VLOOKUP(B98,入库汇总!A:C,3,0),"0")</f>
        <v>30</v>
      </c>
      <c r="K98" s="5">
        <f t="shared" si="19"/>
        <v>1200</v>
      </c>
      <c r="L98" s="5">
        <f>IFERROR(VLOOKUP(B98,出库汇总!A:C,3,0),"0")</f>
        <v>30</v>
      </c>
      <c r="M98" s="42">
        <f t="shared" si="20"/>
        <v>1200</v>
      </c>
      <c r="N98" s="42">
        <f t="shared" si="21"/>
        <v>0</v>
      </c>
      <c r="O98" s="5"/>
      <c r="P98" s="5"/>
      <c r="Q98" s="5"/>
      <c r="R98" s="5"/>
      <c r="S98" s="5"/>
    </row>
    <row r="99" hidden="1" spans="1:19">
      <c r="A99" s="23">
        <f t="shared" si="22"/>
        <v>98</v>
      </c>
      <c r="B99" s="20" t="str">
        <f>基本设置!B99</f>
        <v>FL-125</v>
      </c>
      <c r="C99" s="20" t="str">
        <f>基本设置!C99</f>
        <v>连接杆</v>
      </c>
      <c r="D99" s="20" t="str">
        <f>基本设置!D99</f>
        <v>个</v>
      </c>
      <c r="E99" s="20" t="str">
        <f>基本设置!E99</f>
        <v>10平方</v>
      </c>
      <c r="F99" s="20">
        <f>基本设置!F99</f>
        <v>9</v>
      </c>
      <c r="G99" s="20" t="str">
        <f>基本设置!G99</f>
        <v>零星采购</v>
      </c>
      <c r="H99" s="5"/>
      <c r="I99" s="5">
        <f t="shared" si="18"/>
        <v>0</v>
      </c>
      <c r="J99" s="5">
        <f>IFERROR(VLOOKUP(B99,入库汇总!A:C,3,0),"0")</f>
        <v>1</v>
      </c>
      <c r="K99" s="5">
        <f t="shared" si="19"/>
        <v>9</v>
      </c>
      <c r="L99" s="5">
        <f>IFERROR(VLOOKUP(B99,出库汇总!A:C,3,0),"0")</f>
        <v>1</v>
      </c>
      <c r="M99" s="42">
        <f t="shared" si="20"/>
        <v>9</v>
      </c>
      <c r="N99" s="42">
        <f t="shared" si="21"/>
        <v>0</v>
      </c>
      <c r="O99" s="5"/>
      <c r="P99" s="5"/>
      <c r="Q99" s="5"/>
      <c r="R99" s="5"/>
      <c r="S99" s="5"/>
    </row>
    <row r="100" hidden="1" spans="1:19">
      <c r="A100" s="23">
        <f t="shared" si="22"/>
        <v>99</v>
      </c>
      <c r="B100" s="20" t="str">
        <f>基本设置!B100</f>
        <v>FL-126</v>
      </c>
      <c r="C100" s="20" t="str">
        <f>基本设置!C100</f>
        <v>气管</v>
      </c>
      <c r="D100" s="20" t="str">
        <f>基本设置!D100</f>
        <v>米</v>
      </c>
      <c r="E100" s="20">
        <f>基本设置!E100</f>
        <v>0</v>
      </c>
      <c r="F100" s="20">
        <f>基本设置!F100</f>
        <v>4</v>
      </c>
      <c r="G100" s="20" t="str">
        <f>基本设置!G100</f>
        <v>零星采购</v>
      </c>
      <c r="H100" s="5"/>
      <c r="I100" s="5">
        <f t="shared" si="18"/>
        <v>0</v>
      </c>
      <c r="J100" s="5">
        <f>IFERROR(VLOOKUP(B100,入库汇总!A:C,3,0),"0")</f>
        <v>70</v>
      </c>
      <c r="K100" s="5">
        <f t="shared" si="19"/>
        <v>280</v>
      </c>
      <c r="L100" s="5">
        <f>IFERROR(VLOOKUP(B100,出库汇总!A:C,3,0),"0")</f>
        <v>70</v>
      </c>
      <c r="M100" s="42">
        <f t="shared" si="20"/>
        <v>280</v>
      </c>
      <c r="N100" s="42">
        <f t="shared" si="21"/>
        <v>0</v>
      </c>
      <c r="O100" s="5"/>
      <c r="P100" s="5"/>
      <c r="Q100" s="5"/>
      <c r="R100" s="5"/>
      <c r="S100" s="5"/>
    </row>
    <row r="101" hidden="1" spans="1:19">
      <c r="A101" s="23">
        <f t="shared" si="22"/>
        <v>100</v>
      </c>
      <c r="B101" s="20" t="str">
        <f>基本设置!B101</f>
        <v>FL-127</v>
      </c>
      <c r="C101" s="20" t="str">
        <f>基本设置!C101</f>
        <v>插头</v>
      </c>
      <c r="D101" s="20" t="str">
        <f>基本设置!D101</f>
        <v>个</v>
      </c>
      <c r="E101" s="20">
        <f>基本设置!E101</f>
        <v>0</v>
      </c>
      <c r="F101" s="20">
        <f>基本设置!F101</f>
        <v>10</v>
      </c>
      <c r="G101" s="20" t="str">
        <f>基本设置!G101</f>
        <v>零星采购</v>
      </c>
      <c r="H101" s="5"/>
      <c r="I101" s="5">
        <f t="shared" si="18"/>
        <v>0</v>
      </c>
      <c r="J101" s="5">
        <f>IFERROR(VLOOKUP(B101,入库汇总!A:C,3,0),"0")</f>
        <v>1</v>
      </c>
      <c r="K101" s="5">
        <f t="shared" si="19"/>
        <v>10</v>
      </c>
      <c r="L101" s="5">
        <f>IFERROR(VLOOKUP(B101,出库汇总!A:C,3,0),"0")</f>
        <v>1</v>
      </c>
      <c r="M101" s="42">
        <f t="shared" si="20"/>
        <v>10</v>
      </c>
      <c r="N101" s="42">
        <f t="shared" si="21"/>
        <v>0</v>
      </c>
      <c r="O101" s="5"/>
      <c r="P101" s="5"/>
      <c r="Q101" s="5"/>
      <c r="R101" s="5"/>
      <c r="S101" s="5"/>
    </row>
    <row r="102" hidden="1" spans="1:19">
      <c r="A102" s="23">
        <f t="shared" si="22"/>
        <v>101</v>
      </c>
      <c r="B102" s="20" t="str">
        <f>基本设置!B102</f>
        <v>FL-128</v>
      </c>
      <c r="C102" s="20" t="str">
        <f>基本设置!C102</f>
        <v>正泰控制按钮</v>
      </c>
      <c r="D102" s="20" t="str">
        <f>基本设置!D102</f>
        <v>个</v>
      </c>
      <c r="E102" s="20" t="str">
        <f>基本设置!E102</f>
        <v>5*16A</v>
      </c>
      <c r="F102" s="20">
        <f>基本设置!F102</f>
        <v>9</v>
      </c>
      <c r="G102" s="20" t="str">
        <f>基本设置!G102</f>
        <v>零星采购</v>
      </c>
      <c r="H102" s="5"/>
      <c r="I102" s="5">
        <f t="shared" si="18"/>
        <v>0</v>
      </c>
      <c r="J102" s="5">
        <f>IFERROR(VLOOKUP(B102,入库汇总!A:C,3,0),"0")</f>
        <v>1</v>
      </c>
      <c r="K102" s="5">
        <f t="shared" si="19"/>
        <v>9</v>
      </c>
      <c r="L102" s="5">
        <f>IFERROR(VLOOKUP(B102,出库汇总!A:C,3,0),"0")</f>
        <v>1</v>
      </c>
      <c r="M102" s="42">
        <f t="shared" si="20"/>
        <v>9</v>
      </c>
      <c r="N102" s="42">
        <f t="shared" si="21"/>
        <v>0</v>
      </c>
      <c r="O102" s="5"/>
      <c r="P102" s="5"/>
      <c r="Q102" s="5"/>
      <c r="R102" s="5"/>
      <c r="S102" s="5"/>
    </row>
    <row r="103" hidden="1" spans="1:19">
      <c r="A103" s="23">
        <f t="shared" si="22"/>
        <v>102</v>
      </c>
      <c r="B103" s="20" t="str">
        <f>基本设置!B103</f>
        <v>FL-129</v>
      </c>
      <c r="C103" s="20" t="str">
        <f>基本设置!C103</f>
        <v>铜铝塑管内丝</v>
      </c>
      <c r="D103" s="20" t="str">
        <f>基本设置!D103</f>
        <v>根</v>
      </c>
      <c r="E103" s="20">
        <f>基本设置!E103</f>
        <v>0</v>
      </c>
      <c r="F103" s="20">
        <f>基本设置!F103</f>
        <v>11</v>
      </c>
      <c r="G103" s="20" t="str">
        <f>基本设置!G103</f>
        <v>零星采购</v>
      </c>
      <c r="H103" s="5"/>
      <c r="I103" s="5">
        <f t="shared" si="18"/>
        <v>0</v>
      </c>
      <c r="J103" s="5">
        <f>IFERROR(VLOOKUP(B103,入库汇总!A:C,3,0),"0")</f>
        <v>1</v>
      </c>
      <c r="K103" s="5">
        <f t="shared" si="19"/>
        <v>11</v>
      </c>
      <c r="L103" s="5">
        <f>IFERROR(VLOOKUP(B103,出库汇总!A:C,3,0),"0")</f>
        <v>1</v>
      </c>
      <c r="M103" s="42">
        <f t="shared" si="20"/>
        <v>11</v>
      </c>
      <c r="N103" s="42">
        <f t="shared" si="21"/>
        <v>0</v>
      </c>
      <c r="O103" s="5"/>
      <c r="P103" s="5"/>
      <c r="Q103" s="5"/>
      <c r="R103" s="5"/>
      <c r="S103" s="5"/>
    </row>
    <row r="104" hidden="1" spans="1:19">
      <c r="A104" s="23">
        <f t="shared" si="22"/>
        <v>103</v>
      </c>
      <c r="B104" s="20" t="str">
        <f>基本设置!B104</f>
        <v>FL-130</v>
      </c>
      <c r="C104" s="20" t="str">
        <f>基本设置!C104</f>
        <v>铝塑管</v>
      </c>
      <c r="D104" s="20" t="str">
        <f>基本设置!D104</f>
        <v>米</v>
      </c>
      <c r="E104" s="20">
        <f>基本设置!E104</f>
        <v>0</v>
      </c>
      <c r="F104" s="20">
        <f>基本设置!F104</f>
        <v>4</v>
      </c>
      <c r="G104" s="20" t="str">
        <f>基本设置!G104</f>
        <v>零星采购</v>
      </c>
      <c r="H104" s="5"/>
      <c r="I104" s="5">
        <f t="shared" si="18"/>
        <v>0</v>
      </c>
      <c r="J104" s="5">
        <f>IFERROR(VLOOKUP(B104,入库汇总!A:C,3,0),"0")</f>
        <v>15</v>
      </c>
      <c r="K104" s="5">
        <f t="shared" si="19"/>
        <v>60</v>
      </c>
      <c r="L104" s="5">
        <f>IFERROR(VLOOKUP(B104,出库汇总!A:C,3,0),"0")</f>
        <v>15</v>
      </c>
      <c r="M104" s="42">
        <f t="shared" si="20"/>
        <v>60</v>
      </c>
      <c r="N104" s="42">
        <f t="shared" si="21"/>
        <v>0</v>
      </c>
      <c r="O104" s="5"/>
      <c r="P104" s="5"/>
      <c r="Q104" s="5"/>
      <c r="R104" s="5"/>
      <c r="S104" s="5"/>
    </row>
    <row r="105" hidden="1" spans="1:19">
      <c r="A105" s="23">
        <f t="shared" si="22"/>
        <v>104</v>
      </c>
      <c r="B105" s="20" t="str">
        <f>基本设置!B105</f>
        <v>FL-131</v>
      </c>
      <c r="C105" s="20" t="str">
        <f>基本设置!C105</f>
        <v>铝塑管外丝直接</v>
      </c>
      <c r="D105" s="20" t="str">
        <f>基本设置!D105</f>
        <v>个</v>
      </c>
      <c r="E105" s="20">
        <f>基本设置!E105</f>
        <v>0</v>
      </c>
      <c r="F105" s="20">
        <f>基本设置!F105</f>
        <v>11</v>
      </c>
      <c r="G105" s="20" t="str">
        <f>基本设置!G105</f>
        <v>零星采购</v>
      </c>
      <c r="H105" s="5"/>
      <c r="I105" s="5">
        <f t="shared" si="18"/>
        <v>0</v>
      </c>
      <c r="J105" s="5">
        <f>IFERROR(VLOOKUP(B105,入库汇总!A:C,3,0),"0")</f>
        <v>2</v>
      </c>
      <c r="K105" s="5">
        <f t="shared" si="19"/>
        <v>22</v>
      </c>
      <c r="L105" s="5">
        <f>IFERROR(VLOOKUP(B105,出库汇总!A:C,3,0),"0")</f>
        <v>2</v>
      </c>
      <c r="M105" s="42">
        <f t="shared" si="20"/>
        <v>22</v>
      </c>
      <c r="N105" s="42">
        <f t="shared" si="21"/>
        <v>0</v>
      </c>
      <c r="O105" s="5"/>
      <c r="P105" s="5"/>
      <c r="Q105" s="5"/>
      <c r="R105" s="5"/>
      <c r="S105" s="5"/>
    </row>
    <row r="106" hidden="1" spans="1:19">
      <c r="A106" s="23">
        <f t="shared" si="22"/>
        <v>105</v>
      </c>
      <c r="B106" s="20" t="str">
        <f>基本设置!B106</f>
        <v>FL-132</v>
      </c>
      <c r="C106" s="20" t="str">
        <f>基本设置!C106</f>
        <v>绳子</v>
      </c>
      <c r="D106" s="20" t="str">
        <f>基本设置!D106</f>
        <v>捆</v>
      </c>
      <c r="E106" s="20">
        <f>基本设置!E106</f>
        <v>0</v>
      </c>
      <c r="F106" s="20">
        <f>基本设置!F106</f>
        <v>120</v>
      </c>
      <c r="G106" s="20" t="str">
        <f>基本设置!G106</f>
        <v>零星采购</v>
      </c>
      <c r="H106" s="5"/>
      <c r="I106" s="5">
        <f t="shared" si="18"/>
        <v>0</v>
      </c>
      <c r="J106" s="5">
        <f>IFERROR(VLOOKUP(B106,入库汇总!A:C,3,0),"0")</f>
        <v>2</v>
      </c>
      <c r="K106" s="5">
        <f t="shared" si="19"/>
        <v>240</v>
      </c>
      <c r="L106" s="5">
        <f>IFERROR(VLOOKUP(B106,出库汇总!A:C,3,0),"0")</f>
        <v>2</v>
      </c>
      <c r="M106" s="42">
        <f t="shared" si="20"/>
        <v>240</v>
      </c>
      <c r="N106" s="42">
        <f t="shared" si="21"/>
        <v>0</v>
      </c>
      <c r="O106" s="5"/>
      <c r="P106" s="5"/>
      <c r="Q106" s="5"/>
      <c r="R106" s="5"/>
      <c r="S106" s="5"/>
    </row>
    <row r="107" hidden="1" spans="1:19">
      <c r="A107" s="23">
        <f t="shared" si="22"/>
        <v>106</v>
      </c>
      <c r="B107" s="20">
        <f>基本设置!B107</f>
        <v>0</v>
      </c>
      <c r="C107" s="20">
        <f>基本设置!C107</f>
        <v>0</v>
      </c>
      <c r="D107" s="20">
        <f>基本设置!D107</f>
        <v>0</v>
      </c>
      <c r="E107" s="20">
        <f>基本设置!E107</f>
        <v>0</v>
      </c>
      <c r="F107" s="20">
        <f>基本设置!F107</f>
        <v>0</v>
      </c>
      <c r="G107" s="20">
        <f>基本设置!G107</f>
        <v>0</v>
      </c>
      <c r="H107" s="5"/>
      <c r="I107" s="5">
        <f t="shared" si="18"/>
        <v>0</v>
      </c>
      <c r="J107" s="5" t="str">
        <f>IFERROR(VLOOKUP(B107,入库汇总!A:C,3,0),"0")</f>
        <v>0</v>
      </c>
      <c r="K107" s="5">
        <f t="shared" si="19"/>
        <v>0</v>
      </c>
      <c r="L107" s="5" t="str">
        <f>IFERROR(VLOOKUP(B107,出库汇总!A:C,3,0),"0")</f>
        <v>0</v>
      </c>
      <c r="M107" s="42">
        <f t="shared" si="20"/>
        <v>0</v>
      </c>
      <c r="N107" s="42">
        <f t="shared" si="21"/>
        <v>0</v>
      </c>
      <c r="O107" s="5"/>
      <c r="P107" s="5"/>
      <c r="Q107" s="5"/>
      <c r="R107" s="5"/>
      <c r="S107" s="5"/>
    </row>
    <row r="108" hidden="1" spans="1:19">
      <c r="A108" s="23">
        <f t="shared" ref="A108:A117" si="23">ROW()-1</f>
        <v>107</v>
      </c>
      <c r="B108" s="20">
        <f>基本设置!B108</f>
        <v>0</v>
      </c>
      <c r="C108" s="20">
        <f>基本设置!C108</f>
        <v>0</v>
      </c>
      <c r="D108" s="20">
        <f>基本设置!D108</f>
        <v>0</v>
      </c>
      <c r="E108" s="20">
        <f>基本设置!E108</f>
        <v>0</v>
      </c>
      <c r="F108" s="20">
        <f>基本设置!F108</f>
        <v>0</v>
      </c>
      <c r="G108" s="20">
        <f>基本设置!G108</f>
        <v>0</v>
      </c>
      <c r="H108" s="5"/>
      <c r="I108" s="5">
        <f t="shared" si="18"/>
        <v>0</v>
      </c>
      <c r="J108" s="5" t="str">
        <f>IFERROR(VLOOKUP(B108,入库汇总!A:C,3,0),"0")</f>
        <v>0</v>
      </c>
      <c r="K108" s="5">
        <f t="shared" si="19"/>
        <v>0</v>
      </c>
      <c r="L108" s="5" t="str">
        <f>IFERROR(VLOOKUP(B108,出库汇总!A:C,3,0),"0")</f>
        <v>0</v>
      </c>
      <c r="M108" s="42">
        <f t="shared" si="20"/>
        <v>0</v>
      </c>
      <c r="N108" s="42">
        <f t="shared" si="21"/>
        <v>0</v>
      </c>
      <c r="O108" s="5"/>
      <c r="P108" s="5"/>
      <c r="Q108" s="5"/>
      <c r="R108" s="5"/>
      <c r="S108" s="5"/>
    </row>
    <row r="109" hidden="1" spans="1:19">
      <c r="A109" s="23">
        <f t="shared" si="23"/>
        <v>108</v>
      </c>
      <c r="B109" s="20">
        <f>基本设置!B109</f>
        <v>0</v>
      </c>
      <c r="C109" s="20">
        <f>基本设置!C109</f>
        <v>0</v>
      </c>
      <c r="D109" s="20">
        <f>基本设置!D109</f>
        <v>0</v>
      </c>
      <c r="E109" s="20">
        <f>基本设置!E109</f>
        <v>0</v>
      </c>
      <c r="F109" s="20">
        <f>基本设置!F109</f>
        <v>0</v>
      </c>
      <c r="G109" s="20">
        <f>基本设置!G109</f>
        <v>0</v>
      </c>
      <c r="H109" s="5"/>
      <c r="I109" s="5">
        <f t="shared" si="18"/>
        <v>0</v>
      </c>
      <c r="J109" s="5" t="str">
        <f>IFERROR(VLOOKUP(B109,入库汇总!A:C,3,0),"0")</f>
        <v>0</v>
      </c>
      <c r="K109" s="5">
        <f t="shared" si="19"/>
        <v>0</v>
      </c>
      <c r="L109" s="5" t="str">
        <f>IFERROR(VLOOKUP(B109,出库汇总!A:C,3,0),"0")</f>
        <v>0</v>
      </c>
      <c r="M109" s="42">
        <f t="shared" si="20"/>
        <v>0</v>
      </c>
      <c r="N109" s="42">
        <f t="shared" si="21"/>
        <v>0</v>
      </c>
      <c r="O109" s="5"/>
      <c r="P109" s="5"/>
      <c r="Q109" s="5"/>
      <c r="R109" s="5"/>
      <c r="S109" s="5"/>
    </row>
    <row r="110" hidden="1" spans="1:19">
      <c r="A110" s="23">
        <f t="shared" si="23"/>
        <v>109</v>
      </c>
      <c r="B110" s="20">
        <f>基本设置!B110</f>
        <v>0</v>
      </c>
      <c r="C110" s="20">
        <f>基本设置!C110</f>
        <v>0</v>
      </c>
      <c r="D110" s="20">
        <f>基本设置!D110</f>
        <v>0</v>
      </c>
      <c r="E110" s="20">
        <f>基本设置!E110</f>
        <v>0</v>
      </c>
      <c r="F110" s="20">
        <f>基本设置!F110</f>
        <v>0</v>
      </c>
      <c r="G110" s="20">
        <f>基本设置!G110</f>
        <v>0</v>
      </c>
      <c r="H110" s="5"/>
      <c r="I110" s="5">
        <f t="shared" si="18"/>
        <v>0</v>
      </c>
      <c r="J110" s="5" t="str">
        <f>IFERROR(VLOOKUP(B110,入库汇总!A:C,3,0),"0")</f>
        <v>0</v>
      </c>
      <c r="K110" s="5">
        <f t="shared" si="19"/>
        <v>0</v>
      </c>
      <c r="L110" s="5" t="str">
        <f>IFERROR(VLOOKUP(B110,出库汇总!A:C,3,0),"0")</f>
        <v>0</v>
      </c>
      <c r="M110" s="42">
        <f t="shared" si="20"/>
        <v>0</v>
      </c>
      <c r="N110" s="42">
        <f t="shared" si="21"/>
        <v>0</v>
      </c>
      <c r="O110" s="5"/>
      <c r="P110" s="5"/>
      <c r="Q110" s="5"/>
      <c r="R110" s="5"/>
      <c r="S110" s="5"/>
    </row>
    <row r="111" hidden="1" spans="1:19">
      <c r="A111" s="23">
        <f t="shared" si="23"/>
        <v>110</v>
      </c>
      <c r="B111" s="20">
        <f>基本设置!B111</f>
        <v>0</v>
      </c>
      <c r="C111" s="20">
        <f>基本设置!C111</f>
        <v>0</v>
      </c>
      <c r="D111" s="20">
        <f>基本设置!D111</f>
        <v>0</v>
      </c>
      <c r="E111" s="20">
        <f>基本设置!E111</f>
        <v>0</v>
      </c>
      <c r="F111" s="20">
        <f>基本设置!F111</f>
        <v>0</v>
      </c>
      <c r="G111" s="20">
        <f>基本设置!G111</f>
        <v>0</v>
      </c>
      <c r="H111" s="5"/>
      <c r="I111" s="5">
        <f t="shared" si="18"/>
        <v>0</v>
      </c>
      <c r="J111" s="5" t="str">
        <f>IFERROR(VLOOKUP(B111,入库汇总!A:C,3,0),"0")</f>
        <v>0</v>
      </c>
      <c r="K111" s="5">
        <f t="shared" si="19"/>
        <v>0</v>
      </c>
      <c r="L111" s="5" t="str">
        <f>IFERROR(VLOOKUP(B111,出库汇总!A:C,3,0),"0")</f>
        <v>0</v>
      </c>
      <c r="M111" s="42">
        <f t="shared" si="20"/>
        <v>0</v>
      </c>
      <c r="N111" s="42">
        <f t="shared" si="21"/>
        <v>0</v>
      </c>
      <c r="O111" s="5"/>
      <c r="P111" s="5"/>
      <c r="Q111" s="5"/>
      <c r="R111" s="5"/>
      <c r="S111" s="5"/>
    </row>
    <row r="112" hidden="1" spans="1:19">
      <c r="A112" s="23">
        <f t="shared" si="23"/>
        <v>111</v>
      </c>
      <c r="B112" s="20">
        <f>基本设置!B112</f>
        <v>0</v>
      </c>
      <c r="C112" s="20">
        <f>基本设置!C112</f>
        <v>0</v>
      </c>
      <c r="D112" s="20">
        <f>基本设置!D112</f>
        <v>0</v>
      </c>
      <c r="E112" s="20">
        <f>基本设置!E112</f>
        <v>0</v>
      </c>
      <c r="F112" s="20">
        <f>基本设置!F112</f>
        <v>0</v>
      </c>
      <c r="G112" s="20">
        <f>基本设置!G112</f>
        <v>0</v>
      </c>
      <c r="H112" s="5"/>
      <c r="I112" s="5">
        <f t="shared" si="18"/>
        <v>0</v>
      </c>
      <c r="J112" s="5" t="str">
        <f>IFERROR(VLOOKUP(B112,入库汇总!A:C,3,0),"0")</f>
        <v>0</v>
      </c>
      <c r="K112" s="5">
        <f t="shared" si="19"/>
        <v>0</v>
      </c>
      <c r="L112" s="5" t="str">
        <f>IFERROR(VLOOKUP(B112,出库汇总!A:C,3,0),"0")</f>
        <v>0</v>
      </c>
      <c r="M112" s="42">
        <f t="shared" si="20"/>
        <v>0</v>
      </c>
      <c r="N112" s="42">
        <f t="shared" si="21"/>
        <v>0</v>
      </c>
      <c r="O112" s="5"/>
      <c r="P112" s="5"/>
      <c r="Q112" s="5"/>
      <c r="R112" s="5"/>
      <c r="S112" s="5"/>
    </row>
    <row r="113" hidden="1" spans="1:19">
      <c r="A113" s="23">
        <f t="shared" si="23"/>
        <v>112</v>
      </c>
      <c r="B113" s="20">
        <f>基本设置!B113</f>
        <v>0</v>
      </c>
      <c r="C113" s="20">
        <f>基本设置!C113</f>
        <v>0</v>
      </c>
      <c r="D113" s="20">
        <f>基本设置!D113</f>
        <v>0</v>
      </c>
      <c r="E113" s="20">
        <f>基本设置!E113</f>
        <v>0</v>
      </c>
      <c r="F113" s="20">
        <f>基本设置!F113</f>
        <v>0</v>
      </c>
      <c r="G113" s="20">
        <f>基本设置!G113</f>
        <v>0</v>
      </c>
      <c r="H113" s="5"/>
      <c r="I113" s="5">
        <f t="shared" si="18"/>
        <v>0</v>
      </c>
      <c r="J113" s="5" t="str">
        <f>IFERROR(VLOOKUP(B113,入库汇总!A:C,3,0),"0")</f>
        <v>0</v>
      </c>
      <c r="K113" s="5">
        <f t="shared" si="19"/>
        <v>0</v>
      </c>
      <c r="L113" s="5" t="str">
        <f>IFERROR(VLOOKUP(B113,出库汇总!A:C,3,0),"0")</f>
        <v>0</v>
      </c>
      <c r="M113" s="42">
        <f t="shared" si="20"/>
        <v>0</v>
      </c>
      <c r="N113" s="42">
        <f t="shared" si="21"/>
        <v>0</v>
      </c>
      <c r="O113" s="5"/>
      <c r="P113" s="5"/>
      <c r="Q113" s="5"/>
      <c r="R113" s="5"/>
      <c r="S113" s="5"/>
    </row>
    <row r="114" hidden="1" spans="1:19">
      <c r="A114" s="23">
        <f t="shared" si="23"/>
        <v>113</v>
      </c>
      <c r="B114" s="20">
        <f>基本设置!B114</f>
        <v>0</v>
      </c>
      <c r="C114" s="20">
        <f>基本设置!C114</f>
        <v>0</v>
      </c>
      <c r="D114" s="20">
        <f>基本设置!D114</f>
        <v>0</v>
      </c>
      <c r="E114" s="20">
        <f>基本设置!E114</f>
        <v>0</v>
      </c>
      <c r="F114" s="20">
        <f>基本设置!F114</f>
        <v>0</v>
      </c>
      <c r="G114" s="20">
        <f>基本设置!G114</f>
        <v>0</v>
      </c>
      <c r="H114" s="5"/>
      <c r="I114" s="5">
        <f t="shared" si="18"/>
        <v>0</v>
      </c>
      <c r="J114" s="5" t="str">
        <f>IFERROR(VLOOKUP(B114,入库汇总!A:C,3,0),"0")</f>
        <v>0</v>
      </c>
      <c r="K114" s="5">
        <f t="shared" si="19"/>
        <v>0</v>
      </c>
      <c r="L114" s="5" t="str">
        <f>IFERROR(VLOOKUP(B114,出库汇总!A:C,3,0),"0")</f>
        <v>0</v>
      </c>
      <c r="M114" s="42">
        <f t="shared" si="20"/>
        <v>0</v>
      </c>
      <c r="N114" s="42">
        <f t="shared" si="21"/>
        <v>0</v>
      </c>
      <c r="O114" s="5"/>
      <c r="P114" s="5"/>
      <c r="Q114" s="5"/>
      <c r="R114" s="5"/>
      <c r="S114" s="5"/>
    </row>
    <row r="115" hidden="1" spans="1:19">
      <c r="A115" s="23">
        <f t="shared" si="23"/>
        <v>114</v>
      </c>
      <c r="B115" s="20">
        <f>基本设置!B115</f>
        <v>0</v>
      </c>
      <c r="C115" s="20">
        <f>基本设置!C115</f>
        <v>0</v>
      </c>
      <c r="D115" s="20">
        <f>基本设置!D115</f>
        <v>0</v>
      </c>
      <c r="E115" s="20">
        <f>基本设置!E115</f>
        <v>0</v>
      </c>
      <c r="F115" s="20">
        <f>基本设置!F115</f>
        <v>0</v>
      </c>
      <c r="G115" s="20">
        <f>基本设置!G115</f>
        <v>0</v>
      </c>
      <c r="H115" s="5"/>
      <c r="I115" s="5">
        <f t="shared" si="18"/>
        <v>0</v>
      </c>
      <c r="J115" s="5" t="str">
        <f>IFERROR(VLOOKUP(B115,入库汇总!A:C,3,0),"0")</f>
        <v>0</v>
      </c>
      <c r="K115" s="5">
        <f t="shared" si="19"/>
        <v>0</v>
      </c>
      <c r="L115" s="5" t="str">
        <f>IFERROR(VLOOKUP(B115,出库汇总!A:C,3,0),"0")</f>
        <v>0</v>
      </c>
      <c r="M115" s="42">
        <f t="shared" si="20"/>
        <v>0</v>
      </c>
      <c r="N115" s="42">
        <f t="shared" si="21"/>
        <v>0</v>
      </c>
      <c r="O115" s="5"/>
      <c r="P115" s="5"/>
      <c r="Q115" s="5"/>
      <c r="R115" s="5"/>
      <c r="S115" s="5"/>
    </row>
    <row r="116" hidden="1" spans="1:19">
      <c r="A116" s="23">
        <f t="shared" si="23"/>
        <v>115</v>
      </c>
      <c r="B116" s="20">
        <f>基本设置!B116</f>
        <v>0</v>
      </c>
      <c r="C116" s="20">
        <f>基本设置!C116</f>
        <v>0</v>
      </c>
      <c r="D116" s="20">
        <f>基本设置!D116</f>
        <v>0</v>
      </c>
      <c r="E116" s="20">
        <f>基本设置!E116</f>
        <v>0</v>
      </c>
      <c r="F116" s="20">
        <f>基本设置!F116</f>
        <v>0</v>
      </c>
      <c r="G116" s="20">
        <f>基本设置!G116</f>
        <v>0</v>
      </c>
      <c r="H116" s="5"/>
      <c r="I116" s="5">
        <f t="shared" si="18"/>
        <v>0</v>
      </c>
      <c r="J116" s="5" t="str">
        <f>IFERROR(VLOOKUP(B116,入库汇总!A:C,3,0),"0")</f>
        <v>0</v>
      </c>
      <c r="K116" s="5">
        <f t="shared" si="19"/>
        <v>0</v>
      </c>
      <c r="L116" s="5" t="str">
        <f>IFERROR(VLOOKUP(B116,出库汇总!A:C,3,0),"0")</f>
        <v>0</v>
      </c>
      <c r="M116" s="42">
        <f t="shared" si="20"/>
        <v>0</v>
      </c>
      <c r="N116" s="42">
        <f t="shared" si="21"/>
        <v>0</v>
      </c>
      <c r="O116" s="5"/>
      <c r="P116" s="5"/>
      <c r="Q116" s="5"/>
      <c r="R116" s="5"/>
      <c r="S116" s="5"/>
    </row>
    <row r="117" hidden="1" spans="1:19">
      <c r="A117" s="23">
        <f t="shared" si="23"/>
        <v>116</v>
      </c>
      <c r="B117" s="20">
        <f>基本设置!B117</f>
        <v>0</v>
      </c>
      <c r="C117" s="20">
        <f>基本设置!C117</f>
        <v>0</v>
      </c>
      <c r="D117" s="20">
        <f>基本设置!D117</f>
        <v>0</v>
      </c>
      <c r="E117" s="20">
        <f>基本设置!E117</f>
        <v>0</v>
      </c>
      <c r="F117" s="20">
        <f>基本设置!F117</f>
        <v>0</v>
      </c>
      <c r="G117" s="20">
        <f>基本设置!G117</f>
        <v>0</v>
      </c>
      <c r="H117" s="5"/>
      <c r="I117" s="5">
        <f t="shared" si="18"/>
        <v>0</v>
      </c>
      <c r="J117" s="5" t="str">
        <f>IFERROR(VLOOKUP(B117,入库汇总!A:C,3,0),"0")</f>
        <v>0</v>
      </c>
      <c r="K117" s="5">
        <f t="shared" si="19"/>
        <v>0</v>
      </c>
      <c r="L117" s="5" t="str">
        <f>IFERROR(VLOOKUP(B117,出库汇总!A:C,3,0),"0")</f>
        <v>0</v>
      </c>
      <c r="M117" s="42">
        <f t="shared" si="20"/>
        <v>0</v>
      </c>
      <c r="N117" s="42">
        <f t="shared" si="21"/>
        <v>0</v>
      </c>
      <c r="O117" s="5"/>
      <c r="P117" s="5"/>
      <c r="Q117" s="5"/>
      <c r="R117" s="5"/>
      <c r="S117" s="5"/>
    </row>
    <row r="118" hidden="1" spans="1:19">
      <c r="A118" s="23">
        <f t="shared" ref="A118:A127" si="24">ROW()-1</f>
        <v>117</v>
      </c>
      <c r="B118" s="20">
        <f>基本设置!B118</f>
        <v>0</v>
      </c>
      <c r="C118" s="20">
        <f>基本设置!C118</f>
        <v>0</v>
      </c>
      <c r="D118" s="20">
        <f>基本设置!D118</f>
        <v>0</v>
      </c>
      <c r="E118" s="20">
        <f>基本设置!E118</f>
        <v>0</v>
      </c>
      <c r="F118" s="20">
        <f>基本设置!F118</f>
        <v>0</v>
      </c>
      <c r="G118" s="20">
        <f>基本设置!G118</f>
        <v>0</v>
      </c>
      <c r="H118" s="5"/>
      <c r="I118" s="5">
        <f t="shared" si="18"/>
        <v>0</v>
      </c>
      <c r="J118" s="5" t="str">
        <f>IFERROR(VLOOKUP(B118,入库汇总!A:C,3,0),"0")</f>
        <v>0</v>
      </c>
      <c r="K118" s="5">
        <f t="shared" si="19"/>
        <v>0</v>
      </c>
      <c r="L118" s="5" t="str">
        <f>IFERROR(VLOOKUP(B118,出库汇总!A:C,3,0),"0")</f>
        <v>0</v>
      </c>
      <c r="M118" s="42">
        <f t="shared" si="20"/>
        <v>0</v>
      </c>
      <c r="N118" s="42">
        <f t="shared" si="21"/>
        <v>0</v>
      </c>
      <c r="O118" s="5"/>
      <c r="P118" s="5"/>
      <c r="Q118" s="5"/>
      <c r="R118" s="5"/>
      <c r="S118" s="5"/>
    </row>
    <row r="119" hidden="1" spans="1:19">
      <c r="A119" s="23">
        <f t="shared" si="24"/>
        <v>118</v>
      </c>
      <c r="B119" s="20">
        <f>基本设置!B119</f>
        <v>0</v>
      </c>
      <c r="C119" s="20">
        <f>基本设置!C119</f>
        <v>0</v>
      </c>
      <c r="D119" s="20">
        <f>基本设置!D119</f>
        <v>0</v>
      </c>
      <c r="E119" s="20">
        <f>基本设置!E119</f>
        <v>0</v>
      </c>
      <c r="F119" s="20">
        <f>基本设置!F119</f>
        <v>0</v>
      </c>
      <c r="G119" s="20">
        <f>基本设置!G119</f>
        <v>0</v>
      </c>
      <c r="H119" s="5"/>
      <c r="I119" s="5">
        <f t="shared" si="18"/>
        <v>0</v>
      </c>
      <c r="J119" s="5" t="str">
        <f>IFERROR(VLOOKUP(B119,入库汇总!A:C,3,0),"0")</f>
        <v>0</v>
      </c>
      <c r="K119" s="5">
        <f t="shared" si="19"/>
        <v>0</v>
      </c>
      <c r="L119" s="5" t="str">
        <f>IFERROR(VLOOKUP(B119,出库汇总!A:C,3,0),"0")</f>
        <v>0</v>
      </c>
      <c r="M119" s="42">
        <f t="shared" si="20"/>
        <v>0</v>
      </c>
      <c r="N119" s="42">
        <f t="shared" si="21"/>
        <v>0</v>
      </c>
      <c r="O119" s="5"/>
      <c r="P119" s="5"/>
      <c r="Q119" s="5"/>
      <c r="R119" s="5"/>
      <c r="S119" s="5"/>
    </row>
    <row r="120" hidden="1" spans="1:19">
      <c r="A120" s="23">
        <f t="shared" si="24"/>
        <v>119</v>
      </c>
      <c r="B120" s="20">
        <f>基本设置!B120</f>
        <v>0</v>
      </c>
      <c r="C120" s="20">
        <f>基本设置!C120</f>
        <v>0</v>
      </c>
      <c r="D120" s="20">
        <f>基本设置!D120</f>
        <v>0</v>
      </c>
      <c r="E120" s="20">
        <f>基本设置!E120</f>
        <v>0</v>
      </c>
      <c r="F120" s="20">
        <f>基本设置!F120</f>
        <v>0</v>
      </c>
      <c r="G120" s="20">
        <f>基本设置!G120</f>
        <v>0</v>
      </c>
      <c r="H120" s="5"/>
      <c r="I120" s="5">
        <f t="shared" ref="I120:I138" si="25">F120*H120</f>
        <v>0</v>
      </c>
      <c r="J120" s="5" t="str">
        <f>IFERROR(VLOOKUP(B120,入库汇总!A:C,3,0),"0")</f>
        <v>0</v>
      </c>
      <c r="K120" s="5">
        <f t="shared" ref="K120:K138" si="26">F120*J120</f>
        <v>0</v>
      </c>
      <c r="L120" s="5" t="str">
        <f>IFERROR(VLOOKUP(B120,出库汇总!A:C,3,0),"0")</f>
        <v>0</v>
      </c>
      <c r="M120" s="42">
        <f t="shared" ref="M120:M138" si="27">L120*F120</f>
        <v>0</v>
      </c>
      <c r="N120" s="42">
        <f t="shared" ref="N120:N138" si="28">IFERROR(SUM(H120+J120)-L120,"0")</f>
        <v>0</v>
      </c>
      <c r="O120" s="5"/>
      <c r="P120" s="5"/>
      <c r="Q120" s="5"/>
      <c r="R120" s="5"/>
      <c r="S120" s="5"/>
    </row>
    <row r="121" hidden="1" spans="1:19">
      <c r="A121" s="23">
        <f t="shared" si="24"/>
        <v>120</v>
      </c>
      <c r="B121" s="20">
        <f>基本设置!B121</f>
        <v>0</v>
      </c>
      <c r="C121" s="20">
        <f>基本设置!C121</f>
        <v>0</v>
      </c>
      <c r="D121" s="20">
        <f>基本设置!D121</f>
        <v>0</v>
      </c>
      <c r="E121" s="20">
        <f>基本设置!E121</f>
        <v>0</v>
      </c>
      <c r="F121" s="20">
        <f>基本设置!F121</f>
        <v>0</v>
      </c>
      <c r="G121" s="20">
        <f>基本设置!G121</f>
        <v>0</v>
      </c>
      <c r="H121" s="5"/>
      <c r="I121" s="5">
        <f t="shared" si="25"/>
        <v>0</v>
      </c>
      <c r="J121" s="5" t="str">
        <f>IFERROR(VLOOKUP(B121,入库汇总!A:C,3,0),"0")</f>
        <v>0</v>
      </c>
      <c r="K121" s="5">
        <f t="shared" si="26"/>
        <v>0</v>
      </c>
      <c r="L121" s="5" t="str">
        <f>IFERROR(VLOOKUP(B121,出库汇总!A:C,3,0),"0")</f>
        <v>0</v>
      </c>
      <c r="M121" s="42">
        <f t="shared" si="27"/>
        <v>0</v>
      </c>
      <c r="N121" s="42">
        <f t="shared" si="28"/>
        <v>0</v>
      </c>
      <c r="O121" s="5"/>
      <c r="P121" s="5"/>
      <c r="Q121" s="5"/>
      <c r="R121" s="5"/>
      <c r="S121" s="5"/>
    </row>
    <row r="122" hidden="1" spans="1:19">
      <c r="A122" s="23">
        <f t="shared" si="24"/>
        <v>121</v>
      </c>
      <c r="B122" s="20">
        <f>基本设置!B122</f>
        <v>0</v>
      </c>
      <c r="C122" s="20">
        <f>基本设置!C122</f>
        <v>0</v>
      </c>
      <c r="D122" s="20">
        <f>基本设置!D122</f>
        <v>0</v>
      </c>
      <c r="E122" s="20">
        <f>基本设置!E122</f>
        <v>0</v>
      </c>
      <c r="F122" s="20">
        <f>基本设置!F122</f>
        <v>0</v>
      </c>
      <c r="G122" s="20">
        <f>基本设置!G122</f>
        <v>0</v>
      </c>
      <c r="H122" s="5"/>
      <c r="I122" s="5">
        <f t="shared" si="25"/>
        <v>0</v>
      </c>
      <c r="J122" s="5" t="str">
        <f>IFERROR(VLOOKUP(B122,入库汇总!A:C,3,0),"0")</f>
        <v>0</v>
      </c>
      <c r="K122" s="5">
        <f t="shared" si="26"/>
        <v>0</v>
      </c>
      <c r="L122" s="5" t="str">
        <f>IFERROR(VLOOKUP(B122,出库汇总!A:C,3,0),"0")</f>
        <v>0</v>
      </c>
      <c r="M122" s="42">
        <f t="shared" si="27"/>
        <v>0</v>
      </c>
      <c r="N122" s="42">
        <f t="shared" si="28"/>
        <v>0</v>
      </c>
      <c r="O122" s="5"/>
      <c r="P122" s="5"/>
      <c r="Q122" s="5"/>
      <c r="R122" s="5"/>
      <c r="S122" s="5"/>
    </row>
    <row r="123" hidden="1" spans="1:19">
      <c r="A123" s="23">
        <f t="shared" si="24"/>
        <v>122</v>
      </c>
      <c r="B123" s="20">
        <f>基本设置!B123</f>
        <v>0</v>
      </c>
      <c r="C123" s="20">
        <f>基本设置!C123</f>
        <v>0</v>
      </c>
      <c r="D123" s="20">
        <f>基本设置!D123</f>
        <v>0</v>
      </c>
      <c r="E123" s="20">
        <f>基本设置!E123</f>
        <v>0</v>
      </c>
      <c r="F123" s="20">
        <f>基本设置!F123</f>
        <v>0</v>
      </c>
      <c r="G123" s="20">
        <f>基本设置!G123</f>
        <v>0</v>
      </c>
      <c r="H123" s="5"/>
      <c r="I123" s="5">
        <f t="shared" si="25"/>
        <v>0</v>
      </c>
      <c r="J123" s="5" t="str">
        <f>IFERROR(VLOOKUP(B123,入库汇总!A:C,3,0),"0")</f>
        <v>0</v>
      </c>
      <c r="K123" s="5">
        <f t="shared" si="26"/>
        <v>0</v>
      </c>
      <c r="L123" s="5" t="str">
        <f>IFERROR(VLOOKUP(B123,出库汇总!A:C,3,0),"0")</f>
        <v>0</v>
      </c>
      <c r="M123" s="42">
        <f t="shared" si="27"/>
        <v>0</v>
      </c>
      <c r="N123" s="42">
        <f t="shared" si="28"/>
        <v>0</v>
      </c>
      <c r="O123" s="5"/>
      <c r="P123" s="5"/>
      <c r="Q123" s="5"/>
      <c r="R123" s="5"/>
      <c r="S123" s="5"/>
    </row>
    <row r="124" hidden="1" spans="1:19">
      <c r="A124" s="23">
        <f t="shared" si="24"/>
        <v>123</v>
      </c>
      <c r="B124" s="20">
        <f>基本设置!B124</f>
        <v>0</v>
      </c>
      <c r="C124" s="20">
        <f>基本设置!C124</f>
        <v>0</v>
      </c>
      <c r="D124" s="20">
        <f>基本设置!D124</f>
        <v>0</v>
      </c>
      <c r="E124" s="20">
        <f>基本设置!E124</f>
        <v>0</v>
      </c>
      <c r="F124" s="20">
        <f>基本设置!F124</f>
        <v>0</v>
      </c>
      <c r="G124" s="20">
        <f>基本设置!G124</f>
        <v>0</v>
      </c>
      <c r="H124" s="5"/>
      <c r="I124" s="5">
        <f t="shared" si="25"/>
        <v>0</v>
      </c>
      <c r="J124" s="5" t="str">
        <f>IFERROR(VLOOKUP(B124,入库汇总!A:C,3,0),"0")</f>
        <v>0</v>
      </c>
      <c r="K124" s="5">
        <f t="shared" si="26"/>
        <v>0</v>
      </c>
      <c r="L124" s="5" t="str">
        <f>IFERROR(VLOOKUP(B124,出库汇总!A:C,3,0),"0")</f>
        <v>0</v>
      </c>
      <c r="M124" s="42">
        <f t="shared" si="27"/>
        <v>0</v>
      </c>
      <c r="N124" s="42">
        <f t="shared" si="28"/>
        <v>0</v>
      </c>
      <c r="O124" s="5"/>
      <c r="P124" s="5"/>
      <c r="Q124" s="5"/>
      <c r="R124" s="5"/>
      <c r="S124" s="5"/>
    </row>
    <row r="125" hidden="1" spans="1:19">
      <c r="A125" s="23">
        <f t="shared" si="24"/>
        <v>124</v>
      </c>
      <c r="B125" s="20">
        <f>基本设置!B125</f>
        <v>0</v>
      </c>
      <c r="C125" s="20">
        <f>基本设置!C125</f>
        <v>0</v>
      </c>
      <c r="D125" s="20">
        <f>基本设置!D125</f>
        <v>0</v>
      </c>
      <c r="E125" s="20">
        <f>基本设置!E125</f>
        <v>0</v>
      </c>
      <c r="F125" s="20">
        <f>基本设置!F125</f>
        <v>0</v>
      </c>
      <c r="G125" s="20">
        <f>基本设置!G125</f>
        <v>0</v>
      </c>
      <c r="H125" s="5"/>
      <c r="I125" s="5">
        <f t="shared" si="25"/>
        <v>0</v>
      </c>
      <c r="J125" s="5" t="str">
        <f>IFERROR(VLOOKUP(B125,入库汇总!A:C,3,0),"0")</f>
        <v>0</v>
      </c>
      <c r="K125" s="5">
        <f t="shared" si="26"/>
        <v>0</v>
      </c>
      <c r="L125" s="5" t="str">
        <f>IFERROR(VLOOKUP(B125,出库汇总!A:C,3,0),"0")</f>
        <v>0</v>
      </c>
      <c r="M125" s="42">
        <f t="shared" si="27"/>
        <v>0</v>
      </c>
      <c r="N125" s="42">
        <f t="shared" si="28"/>
        <v>0</v>
      </c>
      <c r="O125" s="5"/>
      <c r="P125" s="5"/>
      <c r="Q125" s="5"/>
      <c r="R125" s="5"/>
      <c r="S125" s="5"/>
    </row>
    <row r="126" hidden="1" spans="1:19">
      <c r="A126" s="23">
        <f t="shared" si="24"/>
        <v>125</v>
      </c>
      <c r="B126" s="20">
        <f>基本设置!B126</f>
        <v>0</v>
      </c>
      <c r="C126" s="20">
        <f>基本设置!C126</f>
        <v>0</v>
      </c>
      <c r="D126" s="20">
        <f>基本设置!D126</f>
        <v>0</v>
      </c>
      <c r="E126" s="20">
        <f>基本设置!E126</f>
        <v>0</v>
      </c>
      <c r="F126" s="20">
        <f>基本设置!F126</f>
        <v>0</v>
      </c>
      <c r="G126" s="20">
        <f>基本设置!G126</f>
        <v>0</v>
      </c>
      <c r="H126" s="5"/>
      <c r="I126" s="5">
        <f t="shared" si="25"/>
        <v>0</v>
      </c>
      <c r="J126" s="5" t="str">
        <f>IFERROR(VLOOKUP(B126,入库汇总!A:C,3,0),"0")</f>
        <v>0</v>
      </c>
      <c r="K126" s="5">
        <f t="shared" si="26"/>
        <v>0</v>
      </c>
      <c r="L126" s="5" t="str">
        <f>IFERROR(VLOOKUP(B126,出库汇总!A:C,3,0),"0")</f>
        <v>0</v>
      </c>
      <c r="M126" s="42">
        <f t="shared" si="27"/>
        <v>0</v>
      </c>
      <c r="N126" s="42">
        <f t="shared" si="28"/>
        <v>0</v>
      </c>
      <c r="O126" s="5"/>
      <c r="P126" s="5"/>
      <c r="Q126" s="5"/>
      <c r="R126" s="5"/>
      <c r="S126" s="5"/>
    </row>
    <row r="127" hidden="1" spans="1:19">
      <c r="A127" s="23">
        <f t="shared" si="24"/>
        <v>126</v>
      </c>
      <c r="B127" s="20">
        <f>基本设置!B127</f>
        <v>0</v>
      </c>
      <c r="C127" s="20">
        <f>基本设置!C127</f>
        <v>0</v>
      </c>
      <c r="D127" s="20">
        <f>基本设置!D127</f>
        <v>0</v>
      </c>
      <c r="E127" s="20">
        <f>基本设置!E127</f>
        <v>0</v>
      </c>
      <c r="F127" s="20">
        <f>基本设置!F127</f>
        <v>0</v>
      </c>
      <c r="G127" s="20">
        <f>基本设置!G127</f>
        <v>0</v>
      </c>
      <c r="H127" s="5"/>
      <c r="I127" s="5">
        <f t="shared" si="25"/>
        <v>0</v>
      </c>
      <c r="J127" s="5" t="str">
        <f>IFERROR(VLOOKUP(B127,入库汇总!A:C,3,0),"0")</f>
        <v>0</v>
      </c>
      <c r="K127" s="5">
        <f t="shared" si="26"/>
        <v>0</v>
      </c>
      <c r="L127" s="5" t="str">
        <f>IFERROR(VLOOKUP(B127,出库汇总!A:C,3,0),"0")</f>
        <v>0</v>
      </c>
      <c r="M127" s="42">
        <f t="shared" si="27"/>
        <v>0</v>
      </c>
      <c r="N127" s="42">
        <f t="shared" si="28"/>
        <v>0</v>
      </c>
      <c r="O127" s="5"/>
      <c r="P127" s="5"/>
      <c r="Q127" s="5"/>
      <c r="R127" s="5"/>
      <c r="S127" s="5"/>
    </row>
    <row r="128" hidden="1" spans="1:19">
      <c r="A128" s="23">
        <f t="shared" ref="A128:A138" si="29">ROW()-1</f>
        <v>127</v>
      </c>
      <c r="B128" s="20">
        <f>基本设置!B128</f>
        <v>0</v>
      </c>
      <c r="C128" s="20">
        <f>基本设置!C128</f>
        <v>0</v>
      </c>
      <c r="D128" s="20">
        <f>基本设置!D128</f>
        <v>0</v>
      </c>
      <c r="E128" s="20">
        <f>基本设置!E128</f>
        <v>0</v>
      </c>
      <c r="F128" s="20">
        <f>基本设置!F128</f>
        <v>0</v>
      </c>
      <c r="G128" s="20">
        <f>基本设置!G128</f>
        <v>0</v>
      </c>
      <c r="H128" s="5"/>
      <c r="I128" s="5">
        <f t="shared" si="25"/>
        <v>0</v>
      </c>
      <c r="J128" s="5" t="str">
        <f>IFERROR(VLOOKUP(B128,入库汇总!A:C,3,0),"0")</f>
        <v>0</v>
      </c>
      <c r="K128" s="5">
        <f t="shared" si="26"/>
        <v>0</v>
      </c>
      <c r="L128" s="5" t="str">
        <f>IFERROR(VLOOKUP(B128,出库汇总!A:C,3,0),"0")</f>
        <v>0</v>
      </c>
      <c r="M128" s="42">
        <f t="shared" si="27"/>
        <v>0</v>
      </c>
      <c r="N128" s="42">
        <f t="shared" si="28"/>
        <v>0</v>
      </c>
      <c r="O128" s="5"/>
      <c r="P128" s="5"/>
      <c r="Q128" s="5"/>
      <c r="R128" s="5"/>
      <c r="S128" s="5"/>
    </row>
    <row r="129" hidden="1" spans="1:19">
      <c r="A129" s="23">
        <f t="shared" si="29"/>
        <v>128</v>
      </c>
      <c r="B129" s="20">
        <f>基本设置!B129</f>
        <v>0</v>
      </c>
      <c r="C129" s="20">
        <f>基本设置!C129</f>
        <v>0</v>
      </c>
      <c r="D129" s="20">
        <f>基本设置!D129</f>
        <v>0</v>
      </c>
      <c r="E129" s="20">
        <f>基本设置!E129</f>
        <v>0</v>
      </c>
      <c r="F129" s="20">
        <f>基本设置!F129</f>
        <v>0</v>
      </c>
      <c r="G129" s="20">
        <f>基本设置!G129</f>
        <v>0</v>
      </c>
      <c r="H129" s="5"/>
      <c r="I129" s="5">
        <f t="shared" si="25"/>
        <v>0</v>
      </c>
      <c r="J129" s="5" t="str">
        <f>IFERROR(VLOOKUP(B129,入库汇总!A:C,3,0),"0")</f>
        <v>0</v>
      </c>
      <c r="K129" s="5">
        <f t="shared" si="26"/>
        <v>0</v>
      </c>
      <c r="L129" s="5" t="str">
        <f>IFERROR(VLOOKUP(B129,出库汇总!A:C,3,0),"0")</f>
        <v>0</v>
      </c>
      <c r="M129" s="42">
        <f t="shared" si="27"/>
        <v>0</v>
      </c>
      <c r="N129" s="42">
        <f t="shared" si="28"/>
        <v>0</v>
      </c>
      <c r="O129" s="5"/>
      <c r="P129" s="5"/>
      <c r="Q129" s="5"/>
      <c r="R129" s="5"/>
      <c r="S129" s="5"/>
    </row>
    <row r="130" hidden="1" spans="1:19">
      <c r="A130" s="23">
        <f t="shared" si="29"/>
        <v>129</v>
      </c>
      <c r="B130" s="20">
        <f>基本设置!B130</f>
        <v>0</v>
      </c>
      <c r="C130" s="20">
        <f>基本设置!C130</f>
        <v>0</v>
      </c>
      <c r="D130" s="20">
        <f>基本设置!D130</f>
        <v>0</v>
      </c>
      <c r="E130" s="20">
        <f>基本设置!E130</f>
        <v>0</v>
      </c>
      <c r="F130" s="20">
        <f>基本设置!F130</f>
        <v>0</v>
      </c>
      <c r="G130" s="20">
        <f>基本设置!G130</f>
        <v>0</v>
      </c>
      <c r="H130" s="5"/>
      <c r="I130" s="5">
        <f t="shared" si="25"/>
        <v>0</v>
      </c>
      <c r="J130" s="5" t="str">
        <f>IFERROR(VLOOKUP(B130,入库汇总!A:C,3,0),"0")</f>
        <v>0</v>
      </c>
      <c r="K130" s="5">
        <f t="shared" si="26"/>
        <v>0</v>
      </c>
      <c r="L130" s="5" t="str">
        <f>IFERROR(VLOOKUP(B130,出库汇总!A:C,3,0),"0")</f>
        <v>0</v>
      </c>
      <c r="M130" s="42">
        <f t="shared" si="27"/>
        <v>0</v>
      </c>
      <c r="N130" s="42">
        <f t="shared" si="28"/>
        <v>0</v>
      </c>
      <c r="O130" s="5"/>
      <c r="P130" s="5"/>
      <c r="Q130" s="5"/>
      <c r="R130" s="5"/>
      <c r="S130" s="5"/>
    </row>
    <row r="131" hidden="1" spans="1:19">
      <c r="A131" s="23">
        <f t="shared" si="29"/>
        <v>130</v>
      </c>
      <c r="B131" s="20">
        <f>基本设置!B131</f>
        <v>0</v>
      </c>
      <c r="C131" s="20">
        <f>基本设置!C131</f>
        <v>0</v>
      </c>
      <c r="D131" s="20">
        <f>基本设置!D131</f>
        <v>0</v>
      </c>
      <c r="E131" s="20">
        <f>基本设置!E131</f>
        <v>0</v>
      </c>
      <c r="F131" s="20">
        <f>基本设置!F131</f>
        <v>0</v>
      </c>
      <c r="G131" s="20">
        <f>基本设置!G131</f>
        <v>0</v>
      </c>
      <c r="H131" s="5"/>
      <c r="I131" s="5">
        <f t="shared" si="25"/>
        <v>0</v>
      </c>
      <c r="J131" s="5" t="str">
        <f>IFERROR(VLOOKUP(B131,入库汇总!A:C,3,0),"0")</f>
        <v>0</v>
      </c>
      <c r="K131" s="5">
        <f t="shared" si="26"/>
        <v>0</v>
      </c>
      <c r="L131" s="5" t="str">
        <f>IFERROR(VLOOKUP(B131,出库汇总!A:C,3,0),"0")</f>
        <v>0</v>
      </c>
      <c r="M131" s="42">
        <f t="shared" si="27"/>
        <v>0</v>
      </c>
      <c r="N131" s="42">
        <f t="shared" si="28"/>
        <v>0</v>
      </c>
      <c r="O131" s="5"/>
      <c r="P131" s="5"/>
      <c r="Q131" s="5"/>
      <c r="R131" s="5"/>
      <c r="S131" s="5"/>
    </row>
    <row r="132" hidden="1" spans="1:19">
      <c r="A132" s="23">
        <f t="shared" si="29"/>
        <v>131</v>
      </c>
      <c r="B132" s="20">
        <f>基本设置!B132</f>
        <v>0</v>
      </c>
      <c r="C132" s="20">
        <f>基本设置!C132</f>
        <v>0</v>
      </c>
      <c r="D132" s="20">
        <f>基本设置!D132</f>
        <v>0</v>
      </c>
      <c r="E132" s="20">
        <f>基本设置!E132</f>
        <v>0</v>
      </c>
      <c r="F132" s="20">
        <f>基本设置!F132</f>
        <v>0</v>
      </c>
      <c r="G132" s="20">
        <f>基本设置!G132</f>
        <v>0</v>
      </c>
      <c r="H132" s="5"/>
      <c r="I132" s="5">
        <f t="shared" si="25"/>
        <v>0</v>
      </c>
      <c r="J132" s="5" t="str">
        <f>IFERROR(VLOOKUP(B132,入库汇总!A:C,3,0),"0")</f>
        <v>0</v>
      </c>
      <c r="K132" s="5">
        <f t="shared" si="26"/>
        <v>0</v>
      </c>
      <c r="L132" s="5" t="str">
        <f>IFERROR(VLOOKUP(B132,出库汇总!A:C,3,0),"0")</f>
        <v>0</v>
      </c>
      <c r="M132" s="42">
        <f t="shared" si="27"/>
        <v>0</v>
      </c>
      <c r="N132" s="42">
        <f t="shared" si="28"/>
        <v>0</v>
      </c>
      <c r="O132" s="5"/>
      <c r="P132" s="5"/>
      <c r="Q132" s="5"/>
      <c r="R132" s="5"/>
      <c r="S132" s="5"/>
    </row>
    <row r="133" hidden="1" spans="1:19">
      <c r="A133" s="23">
        <f t="shared" si="29"/>
        <v>132</v>
      </c>
      <c r="B133" s="20">
        <f>基本设置!B133</f>
        <v>0</v>
      </c>
      <c r="C133" s="20">
        <f>基本设置!C133</f>
        <v>0</v>
      </c>
      <c r="D133" s="20">
        <f>基本设置!D133</f>
        <v>0</v>
      </c>
      <c r="E133" s="20">
        <f>基本设置!E133</f>
        <v>0</v>
      </c>
      <c r="F133" s="20">
        <f>基本设置!F133</f>
        <v>0</v>
      </c>
      <c r="G133" s="20">
        <f>基本设置!G133</f>
        <v>0</v>
      </c>
      <c r="H133" s="5"/>
      <c r="I133" s="5">
        <f t="shared" si="25"/>
        <v>0</v>
      </c>
      <c r="J133" s="5" t="str">
        <f>IFERROR(VLOOKUP(B133,入库汇总!A:C,3,0),"0")</f>
        <v>0</v>
      </c>
      <c r="K133" s="5">
        <f t="shared" si="26"/>
        <v>0</v>
      </c>
      <c r="L133" s="5" t="str">
        <f>IFERROR(VLOOKUP(B133,出库汇总!A:C,3,0),"0")</f>
        <v>0</v>
      </c>
      <c r="M133" s="42">
        <f t="shared" si="27"/>
        <v>0</v>
      </c>
      <c r="N133" s="42">
        <f t="shared" si="28"/>
        <v>0</v>
      </c>
      <c r="O133" s="5"/>
      <c r="P133" s="5"/>
      <c r="Q133" s="5"/>
      <c r="R133" s="5"/>
      <c r="S133" s="5"/>
    </row>
    <row r="134" hidden="1" spans="1:19">
      <c r="A134" s="23">
        <f t="shared" si="29"/>
        <v>133</v>
      </c>
      <c r="B134" s="20">
        <f>基本设置!B134</f>
        <v>0</v>
      </c>
      <c r="C134" s="20">
        <f>基本设置!C134</f>
        <v>0</v>
      </c>
      <c r="D134" s="20">
        <f>基本设置!D134</f>
        <v>0</v>
      </c>
      <c r="E134" s="20">
        <f>基本设置!E134</f>
        <v>0</v>
      </c>
      <c r="F134" s="20">
        <f>基本设置!F134</f>
        <v>0</v>
      </c>
      <c r="G134" s="20">
        <f>基本设置!G134</f>
        <v>0</v>
      </c>
      <c r="H134" s="5"/>
      <c r="I134" s="5">
        <f t="shared" si="25"/>
        <v>0</v>
      </c>
      <c r="J134" s="5" t="str">
        <f>IFERROR(VLOOKUP(B134,入库汇总!A:C,3,0),"0")</f>
        <v>0</v>
      </c>
      <c r="K134" s="5">
        <f t="shared" si="26"/>
        <v>0</v>
      </c>
      <c r="L134" s="5" t="str">
        <f>IFERROR(VLOOKUP(B134,出库汇总!A:C,3,0),"0")</f>
        <v>0</v>
      </c>
      <c r="M134" s="42">
        <f t="shared" si="27"/>
        <v>0</v>
      </c>
      <c r="N134" s="42">
        <f t="shared" si="28"/>
        <v>0</v>
      </c>
      <c r="O134" s="5"/>
      <c r="P134" s="5"/>
      <c r="Q134" s="5"/>
      <c r="R134" s="5"/>
      <c r="S134" s="5"/>
    </row>
    <row r="135" hidden="1" spans="1:19">
      <c r="A135" s="23">
        <f t="shared" si="29"/>
        <v>134</v>
      </c>
      <c r="B135" s="20">
        <f>基本设置!B135</f>
        <v>0</v>
      </c>
      <c r="C135" s="20">
        <f>基本设置!C135</f>
        <v>0</v>
      </c>
      <c r="D135" s="20">
        <f>基本设置!D135</f>
        <v>0</v>
      </c>
      <c r="E135" s="20">
        <f>基本设置!E135</f>
        <v>0</v>
      </c>
      <c r="F135" s="20">
        <f>基本设置!F135</f>
        <v>0</v>
      </c>
      <c r="G135" s="20">
        <f>基本设置!G135</f>
        <v>0</v>
      </c>
      <c r="H135" s="5"/>
      <c r="I135" s="5">
        <f t="shared" si="25"/>
        <v>0</v>
      </c>
      <c r="J135" s="5" t="str">
        <f>IFERROR(VLOOKUP(B135,入库汇总!A:C,3,0),"0")</f>
        <v>0</v>
      </c>
      <c r="K135" s="5">
        <f t="shared" si="26"/>
        <v>0</v>
      </c>
      <c r="L135" s="5" t="str">
        <f>IFERROR(VLOOKUP(B135,出库汇总!A:C,3,0),"0")</f>
        <v>0</v>
      </c>
      <c r="M135" s="42">
        <f t="shared" si="27"/>
        <v>0</v>
      </c>
      <c r="N135" s="42">
        <f t="shared" si="28"/>
        <v>0</v>
      </c>
      <c r="O135" s="5"/>
      <c r="P135" s="5"/>
      <c r="Q135" s="5"/>
      <c r="R135" s="5"/>
      <c r="S135" s="5"/>
    </row>
    <row r="136" hidden="1" spans="1:19">
      <c r="A136" s="23">
        <f t="shared" si="29"/>
        <v>135</v>
      </c>
      <c r="B136" s="20">
        <f>基本设置!B136</f>
        <v>0</v>
      </c>
      <c r="C136" s="20">
        <f>基本设置!C136</f>
        <v>0</v>
      </c>
      <c r="D136" s="20">
        <f>基本设置!D136</f>
        <v>0</v>
      </c>
      <c r="E136" s="20">
        <f>基本设置!E136</f>
        <v>0</v>
      </c>
      <c r="F136" s="20">
        <f>基本设置!F136</f>
        <v>0</v>
      </c>
      <c r="G136" s="20">
        <f>基本设置!G136</f>
        <v>0</v>
      </c>
      <c r="H136" s="5"/>
      <c r="I136" s="5">
        <f t="shared" si="25"/>
        <v>0</v>
      </c>
      <c r="J136" s="5" t="str">
        <f>IFERROR(VLOOKUP(B136,入库汇总!A:C,3,0),"0")</f>
        <v>0</v>
      </c>
      <c r="K136" s="5">
        <f t="shared" si="26"/>
        <v>0</v>
      </c>
      <c r="L136" s="5" t="str">
        <f>IFERROR(VLOOKUP(B136,出库汇总!A:C,3,0),"0")</f>
        <v>0</v>
      </c>
      <c r="M136" s="42">
        <f t="shared" si="27"/>
        <v>0</v>
      </c>
      <c r="N136" s="42">
        <f t="shared" si="28"/>
        <v>0</v>
      </c>
      <c r="O136" s="5"/>
      <c r="P136" s="5"/>
      <c r="Q136" s="5"/>
      <c r="R136" s="5"/>
      <c r="S136" s="5"/>
    </row>
    <row r="137" hidden="1" spans="1:19">
      <c r="A137" s="23">
        <f t="shared" si="29"/>
        <v>136</v>
      </c>
      <c r="B137" s="20">
        <f>基本设置!B137</f>
        <v>0</v>
      </c>
      <c r="C137" s="20">
        <f>基本设置!C137</f>
        <v>0</v>
      </c>
      <c r="D137" s="20">
        <f>基本设置!D137</f>
        <v>0</v>
      </c>
      <c r="E137" s="20">
        <f>基本设置!E137</f>
        <v>0</v>
      </c>
      <c r="F137" s="20">
        <f>基本设置!F137</f>
        <v>0</v>
      </c>
      <c r="G137" s="20">
        <f>基本设置!G137</f>
        <v>0</v>
      </c>
      <c r="H137" s="5"/>
      <c r="I137" s="5">
        <f t="shared" si="25"/>
        <v>0</v>
      </c>
      <c r="J137" s="5" t="str">
        <f>IFERROR(VLOOKUP(B137,入库汇总!A:C,3,0),"0")</f>
        <v>0</v>
      </c>
      <c r="K137" s="5">
        <f t="shared" si="26"/>
        <v>0</v>
      </c>
      <c r="L137" s="5" t="str">
        <f>IFERROR(VLOOKUP(B137,出库汇总!A:C,3,0),"0")</f>
        <v>0</v>
      </c>
      <c r="M137" s="42">
        <f t="shared" si="27"/>
        <v>0</v>
      </c>
      <c r="N137" s="42">
        <f t="shared" si="28"/>
        <v>0</v>
      </c>
      <c r="O137" s="5"/>
      <c r="P137" s="5"/>
      <c r="Q137" s="5"/>
      <c r="R137" s="5"/>
      <c r="S137" s="5"/>
    </row>
    <row r="138" hidden="1" spans="1:19">
      <c r="A138" s="23">
        <f t="shared" si="29"/>
        <v>137</v>
      </c>
      <c r="B138" s="20">
        <f>基本设置!B138</f>
        <v>0</v>
      </c>
      <c r="C138" s="20">
        <f>基本设置!C138</f>
        <v>0</v>
      </c>
      <c r="D138" s="20">
        <f>基本设置!D138</f>
        <v>0</v>
      </c>
      <c r="E138" s="20">
        <f>基本设置!E138</f>
        <v>0</v>
      </c>
      <c r="F138" s="20">
        <f>基本设置!F138</f>
        <v>0</v>
      </c>
      <c r="G138" s="20">
        <f>基本设置!G138</f>
        <v>0</v>
      </c>
      <c r="H138" s="5"/>
      <c r="I138" s="5">
        <f t="shared" si="25"/>
        <v>0</v>
      </c>
      <c r="J138" s="5" t="str">
        <f>IFERROR(VLOOKUP(B138,入库汇总!A:C,3,0),"0")</f>
        <v>0</v>
      </c>
      <c r="K138" s="5">
        <f t="shared" si="26"/>
        <v>0</v>
      </c>
      <c r="L138" s="5" t="str">
        <f>IFERROR(VLOOKUP(B138,出库汇总!A:C,3,0),"0")</f>
        <v>0</v>
      </c>
      <c r="M138" s="42">
        <f t="shared" si="27"/>
        <v>0</v>
      </c>
      <c r="N138" s="42">
        <f t="shared" si="28"/>
        <v>0</v>
      </c>
      <c r="O138" s="5"/>
      <c r="P138" s="5"/>
      <c r="Q138" s="5"/>
      <c r="R138" s="5"/>
      <c r="S138" s="5"/>
    </row>
  </sheetData>
  <autoFilter xmlns:etc="http://www.wps.cn/officeDocument/2017/etCustomData" ref="A1:V138" etc:filterBottomFollowUsedRange="0">
    <filterColumn colId="2">
      <filters>
        <filter val="手套"/>
      </filters>
    </filterColumn>
    <extLst/>
  </autoFilter>
  <hyperlinks>
    <hyperlink ref="T1" location="首页!A1" display="首页"/>
  </hyperlinks>
  <pageMargins left="0.7" right="0.7" top="0.75" bottom="0.75" header="0.3" footer="0.3"/>
  <pageSetup paperSize="9" scale="10" orientation="landscape" verticalDpi="18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workbookViewId="0">
      <pane ySplit="1" topLeftCell="A87" activePane="bottomLeft" state="frozen"/>
      <selection/>
      <selection pane="bottomLeft" activeCell="C106" sqref="C106"/>
    </sheetView>
  </sheetViews>
  <sheetFormatPr defaultColWidth="9" defaultRowHeight="16.5" customHeight="1" outlineLevelCol="6"/>
  <cols>
    <col min="1" max="1" width="9" style="35"/>
    <col min="2" max="2" width="17.4444444444444" style="35" customWidth="1"/>
    <col min="3" max="3" width="34.7777777777778" style="35" customWidth="1"/>
    <col min="4" max="4" width="15.4444444444444" style="35" customWidth="1"/>
    <col min="5" max="5" width="24.8888888888889" style="35" customWidth="1"/>
    <col min="6" max="6" width="11" style="35" customWidth="1"/>
    <col min="7" max="7" width="34.4444444444444" style="35" customWidth="1"/>
    <col min="8" max="16384" width="9" style="35"/>
  </cols>
  <sheetData>
    <row r="1" s="34" customFormat="1" ht="22.5" customHeight="1" spans="1:7">
      <c r="A1" s="36" t="s">
        <v>1</v>
      </c>
      <c r="B1" s="36" t="s">
        <v>12</v>
      </c>
      <c r="C1" s="18" t="s">
        <v>8</v>
      </c>
      <c r="D1" s="18" t="s">
        <v>14</v>
      </c>
      <c r="E1" s="36" t="s">
        <v>13</v>
      </c>
      <c r="F1" s="36" t="s">
        <v>15</v>
      </c>
      <c r="G1" s="36" t="s">
        <v>16</v>
      </c>
    </row>
    <row r="2" ht="18.75" customHeight="1" spans="1:7">
      <c r="A2" s="23">
        <f t="shared" ref="A2:A20" si="0">ROW()-1</f>
        <v>1</v>
      </c>
      <c r="B2" s="23" t="s">
        <v>30</v>
      </c>
      <c r="C2" s="23" t="s">
        <v>31</v>
      </c>
      <c r="D2" s="23" t="s">
        <v>32</v>
      </c>
      <c r="E2" s="23" t="s">
        <v>33</v>
      </c>
      <c r="F2" s="23">
        <v>34.6</v>
      </c>
      <c r="G2" s="23"/>
    </row>
    <row r="3" ht="18.75" customHeight="1" spans="1:7">
      <c r="A3" s="23">
        <f t="shared" si="0"/>
        <v>2</v>
      </c>
      <c r="B3" s="23" t="s">
        <v>34</v>
      </c>
      <c r="C3" s="23" t="s">
        <v>35</v>
      </c>
      <c r="D3" s="23" t="s">
        <v>36</v>
      </c>
      <c r="E3" s="23" t="s">
        <v>36</v>
      </c>
      <c r="F3" s="23"/>
      <c r="G3" s="23"/>
    </row>
    <row r="4" ht="18.75" customHeight="1" spans="1:7">
      <c r="A4" s="23">
        <f t="shared" si="0"/>
        <v>3</v>
      </c>
      <c r="B4" s="23" t="s">
        <v>37</v>
      </c>
      <c r="C4" s="23" t="s">
        <v>38</v>
      </c>
      <c r="D4" s="23" t="s">
        <v>32</v>
      </c>
      <c r="E4" s="23"/>
      <c r="F4" s="23"/>
      <c r="G4" s="23"/>
    </row>
    <row r="5" ht="18.75" customHeight="1" spans="1:7">
      <c r="A5" s="23">
        <f t="shared" si="0"/>
        <v>4</v>
      </c>
      <c r="B5" s="23" t="s">
        <v>39</v>
      </c>
      <c r="C5" s="23" t="s">
        <v>40</v>
      </c>
      <c r="D5" s="23" t="s">
        <v>32</v>
      </c>
      <c r="E5" s="23"/>
      <c r="F5" s="23"/>
      <c r="G5" s="23"/>
    </row>
    <row r="6" ht="18.75" customHeight="1" spans="1:7">
      <c r="A6" s="23">
        <f t="shared" si="0"/>
        <v>5</v>
      </c>
      <c r="B6" s="23" t="s">
        <v>41</v>
      </c>
      <c r="C6" s="23" t="s">
        <v>42</v>
      </c>
      <c r="D6" s="23" t="s">
        <v>43</v>
      </c>
      <c r="E6" s="23"/>
      <c r="F6" s="23">
        <v>1.98</v>
      </c>
      <c r="G6" s="23"/>
    </row>
    <row r="7" ht="18.75" customHeight="1" spans="1:7">
      <c r="A7" s="23">
        <f t="shared" si="0"/>
        <v>6</v>
      </c>
      <c r="B7" s="23" t="s">
        <v>44</v>
      </c>
      <c r="C7" s="23" t="s">
        <v>45</v>
      </c>
      <c r="D7" s="23" t="s">
        <v>43</v>
      </c>
      <c r="E7" s="23"/>
      <c r="F7" s="23"/>
      <c r="G7" s="23"/>
    </row>
    <row r="8" ht="18.75" customHeight="1" spans="1:7">
      <c r="A8" s="23">
        <f t="shared" si="0"/>
        <v>7</v>
      </c>
      <c r="B8" s="23" t="s">
        <v>46</v>
      </c>
      <c r="C8" s="23" t="s">
        <v>47</v>
      </c>
      <c r="D8" s="23" t="s">
        <v>43</v>
      </c>
      <c r="E8" s="23"/>
      <c r="F8" s="23"/>
      <c r="G8" s="23"/>
    </row>
    <row r="9" ht="18.75" customHeight="1" spans="1:7">
      <c r="A9" s="23">
        <f t="shared" si="0"/>
        <v>8</v>
      </c>
      <c r="B9" s="23" t="s">
        <v>48</v>
      </c>
      <c r="C9" s="23" t="s">
        <v>49</v>
      </c>
      <c r="D9" s="23" t="s">
        <v>43</v>
      </c>
      <c r="E9" s="23"/>
      <c r="F9" s="23"/>
      <c r="G9" s="23"/>
    </row>
    <row r="10" ht="18.75" customHeight="1" spans="1:7">
      <c r="A10" s="23">
        <f t="shared" si="0"/>
        <v>9</v>
      </c>
      <c r="B10" s="23" t="s">
        <v>50</v>
      </c>
      <c r="C10" s="23" t="s">
        <v>51</v>
      </c>
      <c r="D10" s="23" t="s">
        <v>52</v>
      </c>
      <c r="E10" s="23"/>
      <c r="F10" s="23">
        <v>3</v>
      </c>
      <c r="G10" s="23" t="s">
        <v>53</v>
      </c>
    </row>
    <row r="11" ht="18.75" customHeight="1" spans="1:7">
      <c r="A11" s="23">
        <f t="shared" si="0"/>
        <v>10</v>
      </c>
      <c r="B11" s="23" t="s">
        <v>54</v>
      </c>
      <c r="C11" s="23" t="s">
        <v>55</v>
      </c>
      <c r="D11" s="23" t="s">
        <v>56</v>
      </c>
      <c r="E11" s="23" t="s">
        <v>57</v>
      </c>
      <c r="F11" s="23">
        <v>7</v>
      </c>
      <c r="G11" s="23" t="s">
        <v>53</v>
      </c>
    </row>
    <row r="12" ht="18.75" customHeight="1" spans="1:7">
      <c r="A12" s="23">
        <f t="shared" si="0"/>
        <v>11</v>
      </c>
      <c r="B12" s="23" t="s">
        <v>58</v>
      </c>
      <c r="C12" s="23" t="s">
        <v>59</v>
      </c>
      <c r="D12" s="23" t="s">
        <v>43</v>
      </c>
      <c r="E12" s="23"/>
      <c r="F12" s="23">
        <v>76</v>
      </c>
      <c r="G12" s="23" t="s">
        <v>60</v>
      </c>
    </row>
    <row r="13" ht="18.75" customHeight="1" spans="1:7">
      <c r="A13" s="23">
        <f t="shared" si="0"/>
        <v>12</v>
      </c>
      <c r="B13" s="23" t="s">
        <v>61</v>
      </c>
      <c r="C13" s="23" t="s">
        <v>62</v>
      </c>
      <c r="D13" s="23" t="s">
        <v>43</v>
      </c>
      <c r="E13" s="23"/>
      <c r="F13" s="23">
        <v>89</v>
      </c>
      <c r="G13" s="23" t="s">
        <v>60</v>
      </c>
    </row>
    <row r="14" ht="18.75" customHeight="1" spans="1:7">
      <c r="A14" s="23">
        <f t="shared" si="0"/>
        <v>13</v>
      </c>
      <c r="B14" s="23" t="s">
        <v>63</v>
      </c>
      <c r="C14" s="23" t="s">
        <v>64</v>
      </c>
      <c r="D14" s="23" t="s">
        <v>65</v>
      </c>
      <c r="E14" s="23"/>
      <c r="F14" s="23">
        <v>7.92</v>
      </c>
      <c r="G14" s="23"/>
    </row>
    <row r="15" ht="18.75" customHeight="1" spans="1:7">
      <c r="A15" s="23">
        <f t="shared" si="0"/>
        <v>14</v>
      </c>
      <c r="B15" s="23" t="s">
        <v>66</v>
      </c>
      <c r="C15" s="23" t="s">
        <v>67</v>
      </c>
      <c r="D15" s="23" t="s">
        <v>52</v>
      </c>
      <c r="E15" s="23"/>
      <c r="F15" s="23"/>
      <c r="G15" s="23"/>
    </row>
    <row r="16" ht="18.75" customHeight="1" spans="1:7">
      <c r="A16" s="23">
        <f t="shared" si="0"/>
        <v>15</v>
      </c>
      <c r="B16" s="23" t="s">
        <v>68</v>
      </c>
      <c r="C16" s="23" t="s">
        <v>69</v>
      </c>
      <c r="D16" s="23" t="s">
        <v>65</v>
      </c>
      <c r="E16" s="23"/>
      <c r="F16" s="23"/>
      <c r="G16" s="23"/>
    </row>
    <row r="17" ht="18.75" customHeight="1" spans="1:7">
      <c r="A17" s="23">
        <f t="shared" si="0"/>
        <v>16</v>
      </c>
      <c r="B17" s="23" t="s">
        <v>70</v>
      </c>
      <c r="C17" s="23" t="s">
        <v>71</v>
      </c>
      <c r="D17" s="23" t="s">
        <v>32</v>
      </c>
      <c r="E17" s="23"/>
      <c r="F17" s="23"/>
      <c r="G17" s="23"/>
    </row>
    <row r="18" ht="18.75" customHeight="1" spans="1:7">
      <c r="A18" s="23">
        <f t="shared" si="0"/>
        <v>17</v>
      </c>
      <c r="B18" s="23" t="s">
        <v>72</v>
      </c>
      <c r="C18" s="23" t="s">
        <v>73</v>
      </c>
      <c r="D18" s="23" t="s">
        <v>65</v>
      </c>
      <c r="E18" s="23"/>
      <c r="F18" s="23"/>
      <c r="G18" s="23"/>
    </row>
    <row r="19" ht="18.75" customHeight="1" spans="1:7">
      <c r="A19" s="23">
        <f t="shared" si="0"/>
        <v>18</v>
      </c>
      <c r="B19" s="23" t="s">
        <v>74</v>
      </c>
      <c r="C19" s="23" t="s">
        <v>75</v>
      </c>
      <c r="D19" s="23" t="s">
        <v>43</v>
      </c>
      <c r="E19" s="23"/>
      <c r="F19" s="23">
        <v>26</v>
      </c>
      <c r="G19" s="23" t="s">
        <v>76</v>
      </c>
    </row>
    <row r="20" ht="18.75" customHeight="1" spans="1:7">
      <c r="A20" s="23">
        <f t="shared" si="0"/>
        <v>19</v>
      </c>
      <c r="B20" s="23" t="s">
        <v>77</v>
      </c>
      <c r="C20" s="19" t="s">
        <v>78</v>
      </c>
      <c r="D20" s="23" t="s">
        <v>43</v>
      </c>
      <c r="E20" s="23"/>
      <c r="F20" s="23">
        <v>68</v>
      </c>
      <c r="G20" s="23" t="s">
        <v>76</v>
      </c>
    </row>
    <row r="21" ht="18.75" customHeight="1" spans="1:7">
      <c r="A21" s="23">
        <f t="shared" ref="A21:A30" si="1">ROW()-1</f>
        <v>20</v>
      </c>
      <c r="B21" s="23" t="s">
        <v>79</v>
      </c>
      <c r="C21" s="23" t="s">
        <v>80</v>
      </c>
      <c r="D21" s="23" t="s">
        <v>43</v>
      </c>
      <c r="E21" s="23"/>
      <c r="F21" s="23">
        <v>36</v>
      </c>
      <c r="G21" s="23" t="s">
        <v>53</v>
      </c>
    </row>
    <row r="22" ht="18.75" customHeight="1" spans="1:7">
      <c r="A22" s="23">
        <f t="shared" si="1"/>
        <v>21</v>
      </c>
      <c r="B22" s="23" t="s">
        <v>81</v>
      </c>
      <c r="C22" s="23" t="s">
        <v>82</v>
      </c>
      <c r="D22" s="23" t="s">
        <v>43</v>
      </c>
      <c r="E22" s="23"/>
      <c r="F22" s="23">
        <v>20</v>
      </c>
      <c r="G22" s="23" t="s">
        <v>53</v>
      </c>
    </row>
    <row r="23" ht="18.75" customHeight="1" spans="1:7">
      <c r="A23" s="23">
        <f t="shared" si="1"/>
        <v>22</v>
      </c>
      <c r="B23" s="23" t="s">
        <v>83</v>
      </c>
      <c r="C23" s="23" t="s">
        <v>84</v>
      </c>
      <c r="D23" s="23" t="s">
        <v>43</v>
      </c>
      <c r="E23" s="23"/>
      <c r="F23" s="23">
        <v>8</v>
      </c>
      <c r="G23" s="23" t="s">
        <v>53</v>
      </c>
    </row>
    <row r="24" ht="18.75" customHeight="1" spans="1:7">
      <c r="A24" s="23">
        <f t="shared" si="1"/>
        <v>23</v>
      </c>
      <c r="B24" s="23" t="s">
        <v>85</v>
      </c>
      <c r="C24" s="23" t="s">
        <v>86</v>
      </c>
      <c r="D24" s="23" t="s">
        <v>43</v>
      </c>
      <c r="E24" s="23"/>
      <c r="F24" s="23">
        <v>15</v>
      </c>
      <c r="G24" s="23" t="s">
        <v>53</v>
      </c>
    </row>
    <row r="25" ht="18.75" customHeight="1" spans="1:7">
      <c r="A25" s="23">
        <f t="shared" si="1"/>
        <v>24</v>
      </c>
      <c r="B25" s="23" t="s">
        <v>87</v>
      </c>
      <c r="C25" s="23" t="s">
        <v>88</v>
      </c>
      <c r="D25" s="23" t="s">
        <v>89</v>
      </c>
      <c r="E25" s="23"/>
      <c r="F25" s="23">
        <v>45</v>
      </c>
      <c r="G25" s="23" t="s">
        <v>53</v>
      </c>
    </row>
    <row r="26" ht="18.75" customHeight="1" spans="1:7">
      <c r="A26" s="23">
        <f t="shared" si="1"/>
        <v>25</v>
      </c>
      <c r="B26" s="23" t="s">
        <v>90</v>
      </c>
      <c r="C26" s="23" t="s">
        <v>91</v>
      </c>
      <c r="D26" s="23" t="s">
        <v>56</v>
      </c>
      <c r="E26" s="23"/>
      <c r="F26" s="23">
        <v>12</v>
      </c>
      <c r="G26" s="23" t="s">
        <v>53</v>
      </c>
    </row>
    <row r="27" ht="18.75" customHeight="1" spans="1:7">
      <c r="A27" s="23">
        <f t="shared" si="1"/>
        <v>26</v>
      </c>
      <c r="B27" s="23" t="s">
        <v>92</v>
      </c>
      <c r="C27" s="23" t="s">
        <v>93</v>
      </c>
      <c r="D27" s="23" t="s">
        <v>94</v>
      </c>
      <c r="E27" s="23"/>
      <c r="F27" s="23">
        <v>20</v>
      </c>
      <c r="G27" s="23" t="s">
        <v>53</v>
      </c>
    </row>
    <row r="28" ht="18.75" customHeight="1" spans="1:7">
      <c r="A28" s="23">
        <f t="shared" si="1"/>
        <v>27</v>
      </c>
      <c r="B28" s="23" t="s">
        <v>95</v>
      </c>
      <c r="C28" s="23" t="s">
        <v>96</v>
      </c>
      <c r="D28" s="23" t="s">
        <v>97</v>
      </c>
      <c r="E28" s="23"/>
      <c r="F28" s="23">
        <v>10</v>
      </c>
      <c r="G28" s="23" t="s">
        <v>53</v>
      </c>
    </row>
    <row r="29" ht="18.75" customHeight="1" spans="1:7">
      <c r="A29" s="23">
        <f t="shared" si="1"/>
        <v>28</v>
      </c>
      <c r="B29" s="23" t="s">
        <v>98</v>
      </c>
      <c r="C29" s="23" t="s">
        <v>99</v>
      </c>
      <c r="D29" s="23" t="s">
        <v>100</v>
      </c>
      <c r="E29" s="23"/>
      <c r="F29" s="23">
        <f>4.95+0.74</f>
        <v>5.69</v>
      </c>
      <c r="G29" s="23" t="s">
        <v>60</v>
      </c>
    </row>
    <row r="30" ht="18.75" customHeight="1" spans="1:7">
      <c r="A30" s="23">
        <f t="shared" si="1"/>
        <v>29</v>
      </c>
      <c r="B30" s="23" t="s">
        <v>101</v>
      </c>
      <c r="C30" s="23" t="s">
        <v>102</v>
      </c>
      <c r="D30" s="23" t="s">
        <v>100</v>
      </c>
      <c r="E30" s="23"/>
      <c r="F30" s="23">
        <v>32</v>
      </c>
      <c r="G30" s="23" t="s">
        <v>60</v>
      </c>
    </row>
    <row r="31" ht="18.75" customHeight="1" spans="1:7">
      <c r="A31" s="23">
        <f t="shared" ref="A31:A43" si="2">ROW()-1</f>
        <v>30</v>
      </c>
      <c r="B31" s="23" t="s">
        <v>103</v>
      </c>
      <c r="C31" s="23" t="s">
        <v>104</v>
      </c>
      <c r="D31" s="23" t="s">
        <v>43</v>
      </c>
      <c r="E31" s="23"/>
      <c r="F31" s="23">
        <v>3</v>
      </c>
      <c r="G31" s="23" t="s">
        <v>60</v>
      </c>
    </row>
    <row r="32" ht="18.75" customHeight="1" spans="1:7">
      <c r="A32" s="23">
        <f t="shared" si="2"/>
        <v>31</v>
      </c>
      <c r="B32" s="23" t="s">
        <v>105</v>
      </c>
      <c r="C32" s="23" t="s">
        <v>106</v>
      </c>
      <c r="D32" s="23" t="s">
        <v>43</v>
      </c>
      <c r="E32" s="23"/>
      <c r="F32" s="23">
        <v>18</v>
      </c>
      <c r="G32" s="23" t="s">
        <v>60</v>
      </c>
    </row>
    <row r="33" ht="18.75" customHeight="1" spans="1:7">
      <c r="A33" s="23">
        <f t="shared" si="2"/>
        <v>32</v>
      </c>
      <c r="B33" s="23" t="s">
        <v>107</v>
      </c>
      <c r="C33" s="23" t="s">
        <v>108</v>
      </c>
      <c r="D33" s="23" t="s">
        <v>109</v>
      </c>
      <c r="E33" s="23"/>
      <c r="F33" s="23">
        <v>1</v>
      </c>
      <c r="G33" s="23" t="s">
        <v>60</v>
      </c>
    </row>
    <row r="34" ht="18.75" customHeight="1" spans="1:7">
      <c r="A34" s="23">
        <f t="shared" si="2"/>
        <v>33</v>
      </c>
      <c r="B34" s="23" t="s">
        <v>110</v>
      </c>
      <c r="C34" s="23" t="s">
        <v>111</v>
      </c>
      <c r="D34" s="23" t="s">
        <v>100</v>
      </c>
      <c r="E34" s="23"/>
      <c r="F34" s="23">
        <v>10</v>
      </c>
      <c r="G34" s="23" t="s">
        <v>60</v>
      </c>
    </row>
    <row r="35" ht="18.75" customHeight="1" spans="1:7">
      <c r="A35" s="23">
        <f t="shared" si="2"/>
        <v>34</v>
      </c>
      <c r="B35" s="23" t="s">
        <v>112</v>
      </c>
      <c r="C35" s="23" t="s">
        <v>113</v>
      </c>
      <c r="D35" s="23" t="s">
        <v>114</v>
      </c>
      <c r="E35" s="23"/>
      <c r="F35" s="23">
        <v>20</v>
      </c>
      <c r="G35" s="23" t="s">
        <v>60</v>
      </c>
    </row>
    <row r="36" ht="18.75" customHeight="1" spans="1:7">
      <c r="A36" s="23">
        <f t="shared" si="2"/>
        <v>35</v>
      </c>
      <c r="B36" s="23" t="s">
        <v>115</v>
      </c>
      <c r="C36" s="23" t="s">
        <v>116</v>
      </c>
      <c r="D36" s="23" t="s">
        <v>43</v>
      </c>
      <c r="E36" s="23"/>
      <c r="F36" s="23">
        <v>3</v>
      </c>
      <c r="G36" s="23" t="s">
        <v>60</v>
      </c>
    </row>
    <row r="37" ht="18.75" customHeight="1" spans="1:7">
      <c r="A37" s="23">
        <f t="shared" si="2"/>
        <v>36</v>
      </c>
      <c r="B37" s="23" t="s">
        <v>117</v>
      </c>
      <c r="C37" s="23" t="s">
        <v>118</v>
      </c>
      <c r="D37" s="23" t="s">
        <v>43</v>
      </c>
      <c r="E37" s="23"/>
      <c r="F37" s="23">
        <v>10</v>
      </c>
      <c r="G37" s="23" t="s">
        <v>60</v>
      </c>
    </row>
    <row r="38" ht="18.75" customHeight="1" spans="1:7">
      <c r="A38" s="23">
        <f t="shared" si="2"/>
        <v>37</v>
      </c>
      <c r="B38" s="23" t="s">
        <v>119</v>
      </c>
      <c r="C38" s="23" t="s">
        <v>120</v>
      </c>
      <c r="D38" s="23" t="s">
        <v>32</v>
      </c>
      <c r="E38" s="23"/>
      <c r="F38" s="23">
        <v>45</v>
      </c>
      <c r="G38" s="23" t="s">
        <v>60</v>
      </c>
    </row>
    <row r="39" ht="18.75" customHeight="1" spans="1:7">
      <c r="A39" s="23">
        <f t="shared" si="2"/>
        <v>38</v>
      </c>
      <c r="B39" s="23" t="s">
        <v>121</v>
      </c>
      <c r="C39" s="23" t="s">
        <v>122</v>
      </c>
      <c r="D39" s="23" t="s">
        <v>43</v>
      </c>
      <c r="E39" s="23"/>
      <c r="F39" s="23">
        <v>9</v>
      </c>
      <c r="G39" s="23" t="s">
        <v>60</v>
      </c>
    </row>
    <row r="40" customHeight="1" spans="1:7">
      <c r="A40" s="23">
        <f t="shared" si="2"/>
        <v>39</v>
      </c>
      <c r="B40" s="23" t="s">
        <v>123</v>
      </c>
      <c r="C40" s="23" t="s">
        <v>124</v>
      </c>
      <c r="D40" s="23" t="s">
        <v>43</v>
      </c>
      <c r="E40" s="23"/>
      <c r="F40" s="23">
        <v>27</v>
      </c>
      <c r="G40" s="23" t="s">
        <v>125</v>
      </c>
    </row>
    <row r="41" customHeight="1" spans="1:7">
      <c r="A41" s="23">
        <f t="shared" si="2"/>
        <v>40</v>
      </c>
      <c r="B41" s="23" t="s">
        <v>126</v>
      </c>
      <c r="C41" s="23" t="s">
        <v>127</v>
      </c>
      <c r="D41" s="23" t="s">
        <v>43</v>
      </c>
      <c r="E41" s="23"/>
      <c r="F41" s="23">
        <v>22</v>
      </c>
      <c r="G41" s="23" t="s">
        <v>125</v>
      </c>
    </row>
    <row r="42" customHeight="1" spans="1:7">
      <c r="A42" s="23">
        <f t="shared" si="2"/>
        <v>41</v>
      </c>
      <c r="B42" s="23" t="s">
        <v>128</v>
      </c>
      <c r="C42" s="23" t="s">
        <v>129</v>
      </c>
      <c r="D42" s="23" t="s">
        <v>130</v>
      </c>
      <c r="E42" s="23"/>
      <c r="F42" s="23">
        <v>30</v>
      </c>
      <c r="G42" s="23" t="s">
        <v>125</v>
      </c>
    </row>
    <row r="43" customHeight="1" spans="1:7">
      <c r="A43" s="23">
        <f t="shared" si="2"/>
        <v>42</v>
      </c>
      <c r="B43" s="23" t="s">
        <v>131</v>
      </c>
      <c r="C43" s="23" t="s">
        <v>132</v>
      </c>
      <c r="D43" s="35" t="s">
        <v>133</v>
      </c>
      <c r="E43" s="23"/>
      <c r="F43" s="23">
        <v>25</v>
      </c>
      <c r="G43" s="23" t="s">
        <v>125</v>
      </c>
    </row>
    <row r="44" customHeight="1" spans="1:7">
      <c r="A44" s="23">
        <f t="shared" ref="A44:A69" si="3">ROW()-1</f>
        <v>43</v>
      </c>
      <c r="B44" s="23" t="s">
        <v>134</v>
      </c>
      <c r="C44" s="23" t="s">
        <v>135</v>
      </c>
      <c r="D44" s="23" t="s">
        <v>43</v>
      </c>
      <c r="E44" s="23"/>
      <c r="F44" s="23">
        <v>249</v>
      </c>
      <c r="G44" s="23" t="s">
        <v>125</v>
      </c>
    </row>
    <row r="45" customHeight="1" spans="1:7">
      <c r="A45" s="23">
        <f t="shared" si="3"/>
        <v>44</v>
      </c>
      <c r="B45" s="23" t="s">
        <v>136</v>
      </c>
      <c r="C45" s="23" t="s">
        <v>137</v>
      </c>
      <c r="D45" s="23" t="s">
        <v>43</v>
      </c>
      <c r="E45" s="23"/>
      <c r="F45" s="23">
        <v>6</v>
      </c>
      <c r="G45" s="23" t="s">
        <v>125</v>
      </c>
    </row>
    <row r="46" customHeight="1" spans="1:7">
      <c r="A46" s="23">
        <f t="shared" si="3"/>
        <v>45</v>
      </c>
      <c r="B46" s="23" t="s">
        <v>138</v>
      </c>
      <c r="C46" s="23" t="s">
        <v>139</v>
      </c>
      <c r="D46" s="23" t="s">
        <v>43</v>
      </c>
      <c r="E46" s="23"/>
      <c r="F46" s="23">
        <v>2</v>
      </c>
      <c r="G46" s="23" t="s">
        <v>125</v>
      </c>
    </row>
    <row r="47" customHeight="1" spans="1:7">
      <c r="A47" s="23">
        <f t="shared" si="3"/>
        <v>46</v>
      </c>
      <c r="B47" s="23" t="s">
        <v>140</v>
      </c>
      <c r="C47" s="23" t="s">
        <v>141</v>
      </c>
      <c r="D47" s="23" t="s">
        <v>43</v>
      </c>
      <c r="E47" s="23"/>
      <c r="F47" s="23">
        <v>1</v>
      </c>
      <c r="G47" s="23" t="s">
        <v>125</v>
      </c>
    </row>
    <row r="48" customHeight="1" spans="1:7">
      <c r="A48" s="23">
        <f t="shared" si="3"/>
        <v>47</v>
      </c>
      <c r="B48" s="23" t="s">
        <v>142</v>
      </c>
      <c r="C48" s="23" t="s">
        <v>143</v>
      </c>
      <c r="D48" s="23" t="s">
        <v>43</v>
      </c>
      <c r="E48" s="23"/>
      <c r="F48" s="23">
        <v>10</v>
      </c>
      <c r="G48" s="23" t="s">
        <v>125</v>
      </c>
    </row>
    <row r="49" customHeight="1" spans="1:7">
      <c r="A49" s="23">
        <f t="shared" si="3"/>
        <v>48</v>
      </c>
      <c r="B49" s="23" t="s">
        <v>144</v>
      </c>
      <c r="C49" s="23" t="s">
        <v>145</v>
      </c>
      <c r="D49" s="23" t="s">
        <v>146</v>
      </c>
      <c r="E49" s="23"/>
      <c r="F49" s="23">
        <v>8</v>
      </c>
      <c r="G49" s="23" t="s">
        <v>125</v>
      </c>
    </row>
    <row r="50" customHeight="1" spans="1:7">
      <c r="A50" s="23">
        <f t="shared" si="3"/>
        <v>49</v>
      </c>
      <c r="B50" s="23" t="s">
        <v>147</v>
      </c>
      <c r="C50" s="23" t="s">
        <v>148</v>
      </c>
      <c r="D50" s="23" t="s">
        <v>65</v>
      </c>
      <c r="E50" s="23"/>
      <c r="F50" s="23">
        <v>4.7</v>
      </c>
      <c r="G50" s="23" t="s">
        <v>125</v>
      </c>
    </row>
    <row r="51" customHeight="1" spans="1:7">
      <c r="A51" s="23">
        <f t="shared" si="3"/>
        <v>50</v>
      </c>
      <c r="B51" s="23" t="s">
        <v>149</v>
      </c>
      <c r="C51" s="23" t="s">
        <v>150</v>
      </c>
      <c r="D51" s="23" t="s">
        <v>65</v>
      </c>
      <c r="E51" s="23"/>
      <c r="F51" s="23">
        <v>4.7</v>
      </c>
      <c r="G51" s="23" t="s">
        <v>125</v>
      </c>
    </row>
    <row r="52" customHeight="1" spans="1:7">
      <c r="A52" s="23">
        <f t="shared" si="3"/>
        <v>51</v>
      </c>
      <c r="B52" s="23" t="s">
        <v>151</v>
      </c>
      <c r="C52" s="23" t="s">
        <v>152</v>
      </c>
      <c r="D52" s="23" t="s">
        <v>43</v>
      </c>
      <c r="E52" s="23"/>
      <c r="F52" s="23">
        <v>67.6</v>
      </c>
      <c r="G52" s="23" t="s">
        <v>125</v>
      </c>
    </row>
    <row r="53" customHeight="1" spans="1:7">
      <c r="A53" s="23">
        <f t="shared" si="3"/>
        <v>52</v>
      </c>
      <c r="B53" s="23" t="s">
        <v>153</v>
      </c>
      <c r="C53" s="23" t="s">
        <v>154</v>
      </c>
      <c r="D53" s="23" t="s">
        <v>43</v>
      </c>
      <c r="E53" s="23"/>
      <c r="F53" s="23">
        <v>6</v>
      </c>
      <c r="G53" s="23" t="s">
        <v>125</v>
      </c>
    </row>
    <row r="54" customHeight="1" spans="1:7">
      <c r="A54" s="23">
        <f t="shared" si="3"/>
        <v>53</v>
      </c>
      <c r="B54" s="23" t="s">
        <v>155</v>
      </c>
      <c r="C54" s="23" t="s">
        <v>156</v>
      </c>
      <c r="D54" s="23" t="s">
        <v>65</v>
      </c>
      <c r="E54" s="23"/>
      <c r="F54" s="23">
        <v>30</v>
      </c>
      <c r="G54" s="23" t="s">
        <v>125</v>
      </c>
    </row>
    <row r="55" customHeight="1" spans="1:7">
      <c r="A55" s="23">
        <f t="shared" si="3"/>
        <v>54</v>
      </c>
      <c r="B55" s="23" t="s">
        <v>157</v>
      </c>
      <c r="C55" s="23" t="s">
        <v>158</v>
      </c>
      <c r="D55" s="23" t="s">
        <v>43</v>
      </c>
      <c r="E55" s="23"/>
      <c r="F55" s="23">
        <v>5</v>
      </c>
      <c r="G55" s="23" t="s">
        <v>125</v>
      </c>
    </row>
    <row r="56" customHeight="1" spans="1:7">
      <c r="A56" s="23">
        <f t="shared" si="3"/>
        <v>55</v>
      </c>
      <c r="B56" s="23" t="s">
        <v>159</v>
      </c>
      <c r="C56" s="23" t="s">
        <v>160</v>
      </c>
      <c r="D56" s="23" t="s">
        <v>32</v>
      </c>
      <c r="E56" s="23"/>
      <c r="F56" s="23">
        <v>20</v>
      </c>
      <c r="G56" s="23" t="s">
        <v>125</v>
      </c>
    </row>
    <row r="57" customHeight="1" spans="1:7">
      <c r="A57" s="23">
        <f t="shared" si="3"/>
        <v>56</v>
      </c>
      <c r="B57" s="23" t="s">
        <v>161</v>
      </c>
      <c r="C57" s="23" t="s">
        <v>162</v>
      </c>
      <c r="D57" s="23" t="s">
        <v>32</v>
      </c>
      <c r="E57" s="23"/>
      <c r="F57" s="23">
        <v>16</v>
      </c>
      <c r="G57" s="23" t="s">
        <v>125</v>
      </c>
    </row>
    <row r="58" customHeight="1" spans="1:7">
      <c r="A58" s="23">
        <f t="shared" si="3"/>
        <v>57</v>
      </c>
      <c r="B58" s="23" t="s">
        <v>163</v>
      </c>
      <c r="C58" s="23" t="s">
        <v>164</v>
      </c>
      <c r="D58" s="23" t="s">
        <v>56</v>
      </c>
      <c r="E58" s="23"/>
      <c r="F58" s="23">
        <v>11</v>
      </c>
      <c r="G58" s="23" t="s">
        <v>125</v>
      </c>
    </row>
    <row r="59" ht="19.5" customHeight="1" spans="1:7">
      <c r="A59" s="23">
        <f t="shared" si="3"/>
        <v>58</v>
      </c>
      <c r="B59" s="23" t="s">
        <v>165</v>
      </c>
      <c r="C59" s="23" t="s">
        <v>166</v>
      </c>
      <c r="D59" s="23" t="s">
        <v>56</v>
      </c>
      <c r="E59" s="23"/>
      <c r="F59" s="23">
        <v>8</v>
      </c>
      <c r="G59" s="23" t="s">
        <v>125</v>
      </c>
    </row>
    <row r="60" ht="19.5" customHeight="1" spans="1:7">
      <c r="A60" s="23">
        <f t="shared" si="3"/>
        <v>59</v>
      </c>
      <c r="B60" s="23" t="s">
        <v>167</v>
      </c>
      <c r="C60" s="23" t="s">
        <v>168</v>
      </c>
      <c r="D60" s="23" t="s">
        <v>169</v>
      </c>
      <c r="E60" s="23"/>
      <c r="F60" s="23">
        <v>34</v>
      </c>
      <c r="G60" s="23" t="s">
        <v>125</v>
      </c>
    </row>
    <row r="61" customHeight="1" spans="1:7">
      <c r="A61" s="23">
        <f t="shared" si="3"/>
        <v>60</v>
      </c>
      <c r="B61" s="23" t="s">
        <v>170</v>
      </c>
      <c r="C61" s="23" t="s">
        <v>171</v>
      </c>
      <c r="D61" s="23" t="s">
        <v>32</v>
      </c>
      <c r="E61" s="23"/>
      <c r="F61" s="23"/>
      <c r="G61" s="23" t="s">
        <v>172</v>
      </c>
    </row>
    <row r="62" customHeight="1" spans="1:7">
      <c r="A62" s="23">
        <f t="shared" si="3"/>
        <v>61</v>
      </c>
      <c r="B62" s="23" t="s">
        <v>173</v>
      </c>
      <c r="C62" s="23" t="s">
        <v>174</v>
      </c>
      <c r="D62" s="23" t="s">
        <v>32</v>
      </c>
      <c r="E62" s="23"/>
      <c r="F62" s="23"/>
      <c r="G62" s="23" t="s">
        <v>172</v>
      </c>
    </row>
    <row r="63" customHeight="1" spans="1:7">
      <c r="A63" s="23">
        <f t="shared" si="3"/>
        <v>62</v>
      </c>
      <c r="B63" s="23" t="s">
        <v>175</v>
      </c>
      <c r="C63" s="23" t="s">
        <v>176</v>
      </c>
      <c r="D63" s="23" t="s">
        <v>43</v>
      </c>
      <c r="E63" s="23"/>
      <c r="F63" s="23"/>
      <c r="G63" s="23" t="s">
        <v>125</v>
      </c>
    </row>
    <row r="64" customHeight="1" spans="1:7">
      <c r="A64" s="23">
        <f t="shared" si="3"/>
        <v>63</v>
      </c>
      <c r="B64" s="23" t="s">
        <v>177</v>
      </c>
      <c r="C64" s="23" t="s">
        <v>178</v>
      </c>
      <c r="D64" s="23" t="s">
        <v>36</v>
      </c>
      <c r="E64" s="23"/>
      <c r="F64" s="23"/>
      <c r="G64" s="23" t="s">
        <v>125</v>
      </c>
    </row>
    <row r="65" customHeight="1" spans="1:7">
      <c r="A65" s="23">
        <f t="shared" si="3"/>
        <v>64</v>
      </c>
      <c r="B65" s="23" t="s">
        <v>179</v>
      </c>
      <c r="C65" s="23" t="s">
        <v>180</v>
      </c>
      <c r="D65" s="23" t="s">
        <v>43</v>
      </c>
      <c r="E65" s="23"/>
      <c r="F65" s="23"/>
      <c r="G65" s="23" t="s">
        <v>125</v>
      </c>
    </row>
    <row r="66" customHeight="1" spans="1:7">
      <c r="A66" s="23">
        <f t="shared" si="3"/>
        <v>65</v>
      </c>
      <c r="B66" s="23" t="s">
        <v>181</v>
      </c>
      <c r="C66" s="23" t="s">
        <v>182</v>
      </c>
      <c r="D66" s="23" t="s">
        <v>133</v>
      </c>
      <c r="E66" s="23"/>
      <c r="F66" s="23"/>
      <c r="G66" s="23" t="s">
        <v>125</v>
      </c>
    </row>
    <row r="67" customHeight="1" spans="1:7">
      <c r="A67" s="23">
        <f t="shared" si="3"/>
        <v>66</v>
      </c>
      <c r="B67" s="23" t="s">
        <v>183</v>
      </c>
      <c r="C67" s="23" t="s">
        <v>184</v>
      </c>
      <c r="D67" s="23" t="s">
        <v>65</v>
      </c>
      <c r="E67" s="23"/>
      <c r="F67" s="23"/>
      <c r="G67" s="23" t="s">
        <v>125</v>
      </c>
    </row>
    <row r="68" customHeight="1" spans="1:7">
      <c r="A68" s="23">
        <f t="shared" si="3"/>
        <v>67</v>
      </c>
      <c r="B68" s="23" t="s">
        <v>185</v>
      </c>
      <c r="C68" s="23" t="s">
        <v>186</v>
      </c>
      <c r="D68" s="23" t="s">
        <v>65</v>
      </c>
      <c r="E68" s="23"/>
      <c r="F68" s="23"/>
      <c r="G68" s="23" t="s">
        <v>125</v>
      </c>
    </row>
    <row r="69" customHeight="1" spans="1:7">
      <c r="A69" s="23">
        <f t="shared" si="3"/>
        <v>68</v>
      </c>
      <c r="B69" s="23" t="s">
        <v>187</v>
      </c>
      <c r="C69" s="23" t="s">
        <v>188</v>
      </c>
      <c r="D69" s="23" t="s">
        <v>65</v>
      </c>
      <c r="E69" s="23"/>
      <c r="F69" s="23"/>
      <c r="G69" s="23" t="s">
        <v>125</v>
      </c>
    </row>
    <row r="70" customHeight="1" spans="1:7">
      <c r="A70" s="23">
        <f t="shared" ref="A70:A77" si="4">ROW()-1</f>
        <v>69</v>
      </c>
      <c r="B70" s="23" t="s">
        <v>189</v>
      </c>
      <c r="C70" s="23" t="s">
        <v>190</v>
      </c>
      <c r="D70" s="23" t="s">
        <v>65</v>
      </c>
      <c r="E70" s="23"/>
      <c r="F70" s="23"/>
      <c r="G70" s="23" t="s">
        <v>125</v>
      </c>
    </row>
    <row r="71" customHeight="1" spans="1:7">
      <c r="A71" s="23">
        <f t="shared" si="4"/>
        <v>70</v>
      </c>
      <c r="B71" s="23" t="s">
        <v>191</v>
      </c>
      <c r="C71" s="23" t="s">
        <v>192</v>
      </c>
      <c r="D71" s="23" t="s">
        <v>43</v>
      </c>
      <c r="E71" s="23"/>
      <c r="F71" s="23"/>
      <c r="G71" s="23" t="s">
        <v>125</v>
      </c>
    </row>
    <row r="72" customHeight="1" spans="1:7">
      <c r="A72" s="23">
        <f t="shared" si="4"/>
        <v>71</v>
      </c>
      <c r="B72" s="23" t="s">
        <v>193</v>
      </c>
      <c r="C72" s="23" t="s">
        <v>194</v>
      </c>
      <c r="D72" s="23" t="s">
        <v>43</v>
      </c>
      <c r="E72" s="23"/>
      <c r="F72" s="23"/>
      <c r="G72" s="23" t="s">
        <v>125</v>
      </c>
    </row>
    <row r="73" customHeight="1" spans="1:7">
      <c r="A73" s="23">
        <f t="shared" si="4"/>
        <v>72</v>
      </c>
      <c r="B73" s="23" t="s">
        <v>195</v>
      </c>
      <c r="C73" s="23" t="s">
        <v>196</v>
      </c>
      <c r="D73" s="23" t="s">
        <v>133</v>
      </c>
      <c r="E73" s="23"/>
      <c r="F73" s="23"/>
      <c r="G73" s="23" t="s">
        <v>125</v>
      </c>
    </row>
    <row r="74" customHeight="1" spans="1:7">
      <c r="A74" s="23">
        <f t="shared" si="4"/>
        <v>73</v>
      </c>
      <c r="B74" s="23" t="s">
        <v>197</v>
      </c>
      <c r="C74" s="23" t="s">
        <v>198</v>
      </c>
      <c r="D74" s="23" t="s">
        <v>52</v>
      </c>
      <c r="E74" s="23"/>
      <c r="F74" s="23"/>
      <c r="G74" s="23" t="s">
        <v>125</v>
      </c>
    </row>
    <row r="75" ht="16" customHeight="1" spans="1:7">
      <c r="A75" s="23">
        <f t="shared" si="4"/>
        <v>74</v>
      </c>
      <c r="B75" s="23" t="s">
        <v>199</v>
      </c>
      <c r="C75" s="23" t="s">
        <v>200</v>
      </c>
      <c r="D75" s="23" t="s">
        <v>43</v>
      </c>
      <c r="E75" s="23"/>
      <c r="F75" s="23"/>
      <c r="G75" s="23" t="s">
        <v>125</v>
      </c>
    </row>
    <row r="76" customHeight="1" spans="1:7">
      <c r="A76" s="23">
        <f t="shared" si="4"/>
        <v>75</v>
      </c>
      <c r="B76" s="23" t="s">
        <v>201</v>
      </c>
      <c r="C76" s="23" t="s">
        <v>202</v>
      </c>
      <c r="D76" s="23" t="s">
        <v>43</v>
      </c>
      <c r="E76" s="23"/>
      <c r="F76" s="23"/>
      <c r="G76" s="23" t="s">
        <v>125</v>
      </c>
    </row>
    <row r="77" customHeight="1" spans="1:7">
      <c r="A77" s="23">
        <f t="shared" si="4"/>
        <v>76</v>
      </c>
      <c r="B77" s="23" t="s">
        <v>203</v>
      </c>
      <c r="C77" s="23" t="s">
        <v>204</v>
      </c>
      <c r="D77" s="23" t="s">
        <v>43</v>
      </c>
      <c r="E77" s="23"/>
      <c r="F77" s="23"/>
      <c r="G77" s="23" t="s">
        <v>125</v>
      </c>
    </row>
    <row r="78" customHeight="1" spans="1:7">
      <c r="A78" s="23">
        <f t="shared" ref="A78:A87" si="5">ROW()-1</f>
        <v>77</v>
      </c>
      <c r="B78" s="23" t="s">
        <v>205</v>
      </c>
      <c r="C78" s="23" t="s">
        <v>206</v>
      </c>
      <c r="D78" s="23" t="s">
        <v>43</v>
      </c>
      <c r="E78" s="23"/>
      <c r="F78" s="23">
        <v>10</v>
      </c>
      <c r="G78" s="23" t="s">
        <v>125</v>
      </c>
    </row>
    <row r="79" customHeight="1" spans="1:7">
      <c r="A79" s="23">
        <f t="shared" si="5"/>
        <v>78</v>
      </c>
      <c r="B79" s="23" t="s">
        <v>207</v>
      </c>
      <c r="C79" s="23" t="s">
        <v>208</v>
      </c>
      <c r="D79" s="23" t="s">
        <v>43</v>
      </c>
      <c r="E79" s="23"/>
      <c r="F79" s="23">
        <v>25</v>
      </c>
      <c r="G79" s="23" t="s">
        <v>125</v>
      </c>
    </row>
    <row r="80" customHeight="1" spans="1:7">
      <c r="A80" s="23">
        <f t="shared" si="5"/>
        <v>79</v>
      </c>
      <c r="B80" s="23" t="s">
        <v>209</v>
      </c>
      <c r="C80" s="23" t="s">
        <v>210</v>
      </c>
      <c r="D80" s="23" t="s">
        <v>43</v>
      </c>
      <c r="E80" s="23"/>
      <c r="F80" s="23">
        <v>2</v>
      </c>
      <c r="G80" s="23" t="s">
        <v>125</v>
      </c>
    </row>
    <row r="81" customHeight="1" spans="1:7">
      <c r="A81" s="23">
        <f t="shared" si="5"/>
        <v>80</v>
      </c>
      <c r="B81" s="23" t="s">
        <v>211</v>
      </c>
      <c r="C81" s="23" t="s">
        <v>212</v>
      </c>
      <c r="D81" s="23" t="s">
        <v>43</v>
      </c>
      <c r="E81" s="23"/>
      <c r="F81" s="23">
        <v>2</v>
      </c>
      <c r="G81" s="23" t="s">
        <v>125</v>
      </c>
    </row>
    <row r="82" customHeight="1" spans="1:7">
      <c r="A82" s="23">
        <f t="shared" si="5"/>
        <v>81</v>
      </c>
      <c r="B82" s="23" t="s">
        <v>213</v>
      </c>
      <c r="C82" s="23" t="s">
        <v>214</v>
      </c>
      <c r="D82" s="23" t="s">
        <v>43</v>
      </c>
      <c r="E82" s="23"/>
      <c r="F82" s="23">
        <v>4</v>
      </c>
      <c r="G82" s="23" t="s">
        <v>125</v>
      </c>
    </row>
    <row r="83" customHeight="1" spans="1:7">
      <c r="A83" s="23">
        <f t="shared" si="5"/>
        <v>82</v>
      </c>
      <c r="B83" s="23" t="s">
        <v>215</v>
      </c>
      <c r="C83" s="23" t="s">
        <v>216</v>
      </c>
      <c r="D83" s="23" t="s">
        <v>43</v>
      </c>
      <c r="E83" s="23"/>
      <c r="F83" s="23">
        <v>2</v>
      </c>
      <c r="G83" s="23" t="s">
        <v>125</v>
      </c>
    </row>
    <row r="84" customHeight="1" spans="1:7">
      <c r="A84" s="23">
        <f t="shared" si="5"/>
        <v>83</v>
      </c>
      <c r="B84" s="23" t="s">
        <v>217</v>
      </c>
      <c r="C84" s="23" t="s">
        <v>218</v>
      </c>
      <c r="D84" s="23" t="s">
        <v>43</v>
      </c>
      <c r="E84" s="23"/>
      <c r="F84" s="23">
        <v>1</v>
      </c>
      <c r="G84" s="23" t="s">
        <v>125</v>
      </c>
    </row>
    <row r="85" customHeight="1" spans="1:7">
      <c r="A85" s="23">
        <f t="shared" si="5"/>
        <v>84</v>
      </c>
      <c r="B85" s="23" t="s">
        <v>219</v>
      </c>
      <c r="C85" s="23" t="s">
        <v>220</v>
      </c>
      <c r="D85" s="23" t="s">
        <v>221</v>
      </c>
      <c r="E85" s="23" t="s">
        <v>222</v>
      </c>
      <c r="F85" s="23">
        <v>1.5</v>
      </c>
      <c r="G85" s="23" t="s">
        <v>125</v>
      </c>
    </row>
    <row r="86" customHeight="1" spans="1:7">
      <c r="A86" s="23">
        <f t="shared" si="5"/>
        <v>85</v>
      </c>
      <c r="B86" s="23" t="s">
        <v>223</v>
      </c>
      <c r="C86" s="23" t="s">
        <v>224</v>
      </c>
      <c r="D86" s="23" t="s">
        <v>43</v>
      </c>
      <c r="E86" s="23" t="s">
        <v>222</v>
      </c>
      <c r="F86" s="23">
        <v>5</v>
      </c>
      <c r="G86" s="23" t="s">
        <v>125</v>
      </c>
    </row>
    <row r="87" customHeight="1" spans="1:7">
      <c r="A87" s="23">
        <f t="shared" si="5"/>
        <v>86</v>
      </c>
      <c r="B87" s="23" t="s">
        <v>225</v>
      </c>
      <c r="C87" s="23" t="s">
        <v>226</v>
      </c>
      <c r="D87" s="23" t="s">
        <v>43</v>
      </c>
      <c r="E87" s="23"/>
      <c r="F87" s="23">
        <v>1</v>
      </c>
      <c r="G87" s="23" t="s">
        <v>125</v>
      </c>
    </row>
    <row r="88" customHeight="1" spans="1:7">
      <c r="A88" s="23">
        <f t="shared" ref="A88:A97" si="6">ROW()-1</f>
        <v>87</v>
      </c>
      <c r="B88" s="23" t="s">
        <v>227</v>
      </c>
      <c r="C88" s="23" t="s">
        <v>218</v>
      </c>
      <c r="D88" s="23" t="s">
        <v>43</v>
      </c>
      <c r="E88" s="23"/>
      <c r="F88" s="23">
        <v>2.5</v>
      </c>
      <c r="G88" s="23" t="s">
        <v>125</v>
      </c>
    </row>
    <row r="89" customHeight="1" spans="1:7">
      <c r="A89" s="23">
        <f t="shared" si="6"/>
        <v>88</v>
      </c>
      <c r="B89" s="23" t="s">
        <v>228</v>
      </c>
      <c r="C89" s="23" t="s">
        <v>229</v>
      </c>
      <c r="D89" s="23" t="s">
        <v>43</v>
      </c>
      <c r="E89" s="23" t="s">
        <v>230</v>
      </c>
      <c r="F89" s="23">
        <v>8.5</v>
      </c>
      <c r="G89" s="23" t="s">
        <v>125</v>
      </c>
    </row>
    <row r="90" customHeight="1" spans="1:7">
      <c r="A90" s="23">
        <f t="shared" si="6"/>
        <v>89</v>
      </c>
      <c r="B90" s="23" t="s">
        <v>231</v>
      </c>
      <c r="C90" s="23" t="s">
        <v>232</v>
      </c>
      <c r="D90" s="23" t="s">
        <v>43</v>
      </c>
      <c r="E90" s="23"/>
      <c r="F90" s="23">
        <v>25</v>
      </c>
      <c r="G90" s="23" t="s">
        <v>125</v>
      </c>
    </row>
    <row r="91" customHeight="1" spans="1:7">
      <c r="A91" s="23">
        <f t="shared" si="6"/>
        <v>90</v>
      </c>
      <c r="B91" s="23" t="s">
        <v>233</v>
      </c>
      <c r="C91" s="23" t="s">
        <v>234</v>
      </c>
      <c r="D91" s="23" t="s">
        <v>43</v>
      </c>
      <c r="E91" s="23"/>
      <c r="F91" s="23">
        <v>7.5</v>
      </c>
      <c r="G91" s="23" t="s">
        <v>125</v>
      </c>
    </row>
    <row r="92" customHeight="1" spans="1:7">
      <c r="A92" s="23">
        <f t="shared" si="6"/>
        <v>91</v>
      </c>
      <c r="B92" s="23" t="s">
        <v>235</v>
      </c>
      <c r="C92" s="23" t="s">
        <v>236</v>
      </c>
      <c r="D92" s="23" t="s">
        <v>43</v>
      </c>
      <c r="E92" s="23"/>
      <c r="F92" s="23">
        <v>8</v>
      </c>
      <c r="G92" s="23" t="s">
        <v>125</v>
      </c>
    </row>
    <row r="93" customHeight="1" spans="1:7">
      <c r="A93" s="23">
        <f t="shared" si="6"/>
        <v>92</v>
      </c>
      <c r="B93" s="23" t="s">
        <v>237</v>
      </c>
      <c r="C93" s="23" t="s">
        <v>236</v>
      </c>
      <c r="D93" s="23" t="s">
        <v>43</v>
      </c>
      <c r="E93" s="23" t="s">
        <v>238</v>
      </c>
      <c r="F93" s="23">
        <v>7</v>
      </c>
      <c r="G93" s="23" t="s">
        <v>125</v>
      </c>
    </row>
    <row r="94" customHeight="1" spans="1:7">
      <c r="A94" s="23">
        <f t="shared" si="6"/>
        <v>93</v>
      </c>
      <c r="B94" s="23" t="s">
        <v>239</v>
      </c>
      <c r="C94" s="23" t="s">
        <v>240</v>
      </c>
      <c r="D94" s="23" t="s">
        <v>43</v>
      </c>
      <c r="E94" s="23" t="s">
        <v>241</v>
      </c>
      <c r="F94" s="23">
        <v>7</v>
      </c>
      <c r="G94" s="23" t="s">
        <v>125</v>
      </c>
    </row>
    <row r="95" customHeight="1" spans="1:7">
      <c r="A95" s="23">
        <f t="shared" si="6"/>
        <v>94</v>
      </c>
      <c r="B95" s="23" t="s">
        <v>242</v>
      </c>
      <c r="C95" s="23" t="s">
        <v>243</v>
      </c>
      <c r="D95" s="23" t="s">
        <v>43</v>
      </c>
      <c r="E95" s="23"/>
      <c r="F95" s="23">
        <v>8</v>
      </c>
      <c r="G95" s="23" t="s">
        <v>125</v>
      </c>
    </row>
    <row r="96" customHeight="1" spans="1:7">
      <c r="A96" s="23">
        <f t="shared" si="6"/>
        <v>95</v>
      </c>
      <c r="B96" s="23" t="s">
        <v>244</v>
      </c>
      <c r="C96" s="23" t="s">
        <v>245</v>
      </c>
      <c r="D96" s="23" t="s">
        <v>43</v>
      </c>
      <c r="E96" s="23"/>
      <c r="F96" s="23">
        <v>5</v>
      </c>
      <c r="G96" s="23" t="s">
        <v>125</v>
      </c>
    </row>
    <row r="97" customHeight="1" spans="1:7">
      <c r="A97" s="23">
        <f t="shared" si="6"/>
        <v>96</v>
      </c>
      <c r="B97" s="23" t="s">
        <v>246</v>
      </c>
      <c r="C97" s="23" t="s">
        <v>247</v>
      </c>
      <c r="D97" s="23" t="s">
        <v>43</v>
      </c>
      <c r="E97" s="23"/>
      <c r="F97" s="23">
        <v>3</v>
      </c>
      <c r="G97" s="23" t="s">
        <v>125</v>
      </c>
    </row>
    <row r="98" customHeight="1" spans="1:7">
      <c r="A98" s="23">
        <f t="shared" ref="A98:A106" si="7">ROW()-1</f>
        <v>97</v>
      </c>
      <c r="B98" s="23" t="s">
        <v>248</v>
      </c>
      <c r="C98" s="23" t="s">
        <v>249</v>
      </c>
      <c r="D98" s="23" t="s">
        <v>221</v>
      </c>
      <c r="E98" s="23"/>
      <c r="F98" s="23">
        <v>40</v>
      </c>
      <c r="G98" s="23" t="s">
        <v>125</v>
      </c>
    </row>
    <row r="99" customHeight="1" spans="1:7">
      <c r="A99" s="23">
        <f t="shared" si="7"/>
        <v>98</v>
      </c>
      <c r="B99" s="23" t="s">
        <v>250</v>
      </c>
      <c r="C99" s="23" t="s">
        <v>251</v>
      </c>
      <c r="D99" s="23" t="s">
        <v>43</v>
      </c>
      <c r="E99" s="23" t="s">
        <v>252</v>
      </c>
      <c r="F99" s="23">
        <v>9</v>
      </c>
      <c r="G99" s="23" t="s">
        <v>125</v>
      </c>
    </row>
    <row r="100" customHeight="1" spans="1:7">
      <c r="A100" s="23">
        <f t="shared" si="7"/>
        <v>99</v>
      </c>
      <c r="B100" s="23" t="s">
        <v>253</v>
      </c>
      <c r="C100" s="23" t="s">
        <v>220</v>
      </c>
      <c r="D100" s="23" t="s">
        <v>221</v>
      </c>
      <c r="E100" s="23"/>
      <c r="F100" s="23">
        <v>4</v>
      </c>
      <c r="G100" s="23" t="s">
        <v>125</v>
      </c>
    </row>
    <row r="101" customHeight="1" spans="1:7">
      <c r="A101" s="23">
        <f t="shared" si="7"/>
        <v>100</v>
      </c>
      <c r="B101" s="23" t="s">
        <v>254</v>
      </c>
      <c r="C101" s="23" t="s">
        <v>255</v>
      </c>
      <c r="D101" s="23" t="s">
        <v>43</v>
      </c>
      <c r="E101" s="23"/>
      <c r="F101" s="23">
        <v>10</v>
      </c>
      <c r="G101" s="23" t="s">
        <v>125</v>
      </c>
    </row>
    <row r="102" customHeight="1" spans="1:7">
      <c r="A102" s="23">
        <f t="shared" si="7"/>
        <v>101</v>
      </c>
      <c r="B102" s="23" t="s">
        <v>256</v>
      </c>
      <c r="C102" s="23" t="s">
        <v>257</v>
      </c>
      <c r="D102" s="23" t="s">
        <v>43</v>
      </c>
      <c r="E102" s="23" t="s">
        <v>258</v>
      </c>
      <c r="F102" s="23">
        <v>9</v>
      </c>
      <c r="G102" s="23" t="s">
        <v>125</v>
      </c>
    </row>
    <row r="103" customHeight="1" spans="1:7">
      <c r="A103" s="23">
        <f t="shared" si="7"/>
        <v>102</v>
      </c>
      <c r="B103" s="23" t="s">
        <v>259</v>
      </c>
      <c r="C103" s="23" t="s">
        <v>260</v>
      </c>
      <c r="D103" s="23" t="s">
        <v>114</v>
      </c>
      <c r="E103" s="23"/>
      <c r="F103" s="23">
        <v>11</v>
      </c>
      <c r="G103" s="23" t="s">
        <v>125</v>
      </c>
    </row>
    <row r="104" customHeight="1" spans="1:7">
      <c r="A104" s="23">
        <f t="shared" si="7"/>
        <v>103</v>
      </c>
      <c r="B104" s="23" t="s">
        <v>261</v>
      </c>
      <c r="C104" s="23" t="s">
        <v>262</v>
      </c>
      <c r="D104" s="23" t="s">
        <v>221</v>
      </c>
      <c r="E104" s="23"/>
      <c r="F104" s="23">
        <v>4</v>
      </c>
      <c r="G104" s="23" t="s">
        <v>125</v>
      </c>
    </row>
    <row r="105" customHeight="1" spans="1:7">
      <c r="A105" s="23">
        <f t="shared" si="7"/>
        <v>104</v>
      </c>
      <c r="B105" s="23" t="s">
        <v>263</v>
      </c>
      <c r="C105" s="23" t="s">
        <v>264</v>
      </c>
      <c r="D105" s="23" t="s">
        <v>43</v>
      </c>
      <c r="E105" s="23"/>
      <c r="F105" s="23">
        <v>11</v>
      </c>
      <c r="G105" s="23" t="s">
        <v>125</v>
      </c>
    </row>
    <row r="106" customHeight="1" spans="1:7">
      <c r="A106" s="23">
        <f t="shared" si="7"/>
        <v>105</v>
      </c>
      <c r="B106" s="23" t="s">
        <v>265</v>
      </c>
      <c r="C106" s="23" t="s">
        <v>266</v>
      </c>
      <c r="D106" s="23" t="s">
        <v>267</v>
      </c>
      <c r="E106" s="23"/>
      <c r="F106" s="23">
        <v>120</v>
      </c>
      <c r="G106" s="23" t="s">
        <v>125</v>
      </c>
    </row>
  </sheetData>
  <autoFilter xmlns:etc="http://www.wps.cn/officeDocument/2017/etCustomData" ref="A1:G106" etc:filterBottomFollowUsedRange="0">
    <extLst/>
  </autoFilter>
  <conditionalFormatting sqref="B$1:B$1048576">
    <cfRule type="duplicateValues" dxfId="1" priority="51"/>
  </conditionalFormatting>
  <conditionalFormatting sqref="C$1:C$1048576">
    <cfRule type="duplicateValues" dxfId="1" priority="2"/>
  </conditionalFormatting>
  <pageMargins left="0.7" right="0.7" top="0.75" bottom="0.75" header="0.3" footer="0.3"/>
  <pageSetup paperSize="9" orientation="portrait" horizontalDpi="180" verticalDpi="18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57"/>
  <sheetViews>
    <sheetView workbookViewId="0">
      <pane ySplit="1" topLeftCell="A26" activePane="bottomLeft" state="frozen"/>
      <selection/>
      <selection pane="bottomLeft" activeCell="B56" sqref="B56"/>
    </sheetView>
  </sheetViews>
  <sheetFormatPr defaultColWidth="9" defaultRowHeight="14.4"/>
  <cols>
    <col min="1" max="1" width="6.44444444444444" style="12" customWidth="1"/>
    <col min="2" max="2" width="16.1111111111111" style="12" customWidth="1"/>
    <col min="3" max="3" width="22" style="12" customWidth="1"/>
    <col min="4" max="4" width="26.5555555555556" style="12" customWidth="1"/>
    <col min="5" max="5" width="14.8888888888889" style="12" customWidth="1"/>
    <col min="6" max="6" width="16.3333333333333" style="12" customWidth="1"/>
    <col min="7" max="7" width="12.6666666666667" style="31" customWidth="1"/>
    <col min="8" max="8" width="34.4444444444444" style="31" customWidth="1"/>
    <col min="9" max="9" width="11" style="12" customWidth="1"/>
    <col min="10" max="10" width="21.6666666666667" style="12" customWidth="1"/>
    <col min="11" max="11" width="25.7777777777778" style="12" customWidth="1"/>
    <col min="12" max="16384" width="9" style="12"/>
  </cols>
  <sheetData>
    <row r="1" ht="19.5" customHeight="1" spans="1:11">
      <c r="A1" s="14" t="s">
        <v>1</v>
      </c>
      <c r="B1" s="15" t="s">
        <v>12</v>
      </c>
      <c r="C1" s="14" t="s">
        <v>8</v>
      </c>
      <c r="D1" s="14" t="s">
        <v>13</v>
      </c>
      <c r="E1" s="15" t="s">
        <v>19</v>
      </c>
      <c r="F1" s="15" t="s">
        <v>268</v>
      </c>
      <c r="G1" s="18" t="s">
        <v>15</v>
      </c>
      <c r="H1" s="18" t="s">
        <v>16</v>
      </c>
      <c r="I1" s="18" t="s">
        <v>20</v>
      </c>
      <c r="J1" s="14" t="s">
        <v>5</v>
      </c>
      <c r="K1" s="10" t="s">
        <v>28</v>
      </c>
    </row>
    <row r="2" ht="20.25" customHeight="1" spans="1:10">
      <c r="A2" s="19">
        <f>ROW()-1</f>
        <v>1</v>
      </c>
      <c r="B2" s="6" t="s">
        <v>30</v>
      </c>
      <c r="C2" s="32" t="str">
        <f>IFERROR(VLOOKUP(B2,基本设置!B:C,2,0),"")</f>
        <v>双面胶</v>
      </c>
      <c r="D2" s="19" t="str">
        <f>IFERROR(VLOOKUP($B2,基本设置!$B:$G,4,0),"")</f>
        <v>红色</v>
      </c>
      <c r="E2" s="6">
        <v>100</v>
      </c>
      <c r="F2" s="21">
        <v>45663</v>
      </c>
      <c r="G2" s="19">
        <f>IFERROR(VLOOKUP($B2,基本设置!B:G,5,0),"")</f>
        <v>34.6</v>
      </c>
      <c r="H2" s="19" t="s">
        <v>125</v>
      </c>
      <c r="I2" s="19">
        <f t="shared" ref="I2:I8" si="0">IFERROR((E2*G2),"")</f>
        <v>3460</v>
      </c>
      <c r="J2" s="6" t="s">
        <v>269</v>
      </c>
    </row>
    <row r="3" ht="20.25" customHeight="1" spans="1:10">
      <c r="A3" s="19">
        <f t="shared" ref="A3:A17" si="1">ROW()-1</f>
        <v>2</v>
      </c>
      <c r="B3" s="6" t="s">
        <v>163</v>
      </c>
      <c r="C3" s="32" t="str">
        <f>IFERROR(VLOOKUP(B3,基本设置!B:C,2,0),"")</f>
        <v>百丽珠</v>
      </c>
      <c r="D3" s="19">
        <f>IFERROR(VLOOKUP($B3,基本设置!$B:$G,4,0),"")</f>
        <v>0</v>
      </c>
      <c r="E3" s="6">
        <v>6</v>
      </c>
      <c r="F3" s="21">
        <v>45663</v>
      </c>
      <c r="G3" s="19">
        <f>IFERROR(VLOOKUP($B3,基本设置!B:G,5,0),"")</f>
        <v>11</v>
      </c>
      <c r="H3" s="19" t="s">
        <v>125</v>
      </c>
      <c r="I3" s="19">
        <f t="shared" si="0"/>
        <v>66</v>
      </c>
      <c r="J3" s="6" t="s">
        <v>270</v>
      </c>
    </row>
    <row r="4" ht="20.25" customHeight="1" spans="1:10">
      <c r="A4" s="19">
        <f t="shared" si="1"/>
        <v>3</v>
      </c>
      <c r="B4" s="23" t="s">
        <v>165</v>
      </c>
      <c r="C4" s="32" t="str">
        <f>IFERROR(VLOOKUP(B4,基本设置!B:C,2,0),"")</f>
        <v>泡沫清洗剂</v>
      </c>
      <c r="D4" s="19">
        <f>IFERROR(VLOOKUP($B4,基本设置!$B:$G,4,0),"")</f>
        <v>0</v>
      </c>
      <c r="E4" s="6">
        <v>12</v>
      </c>
      <c r="F4" s="21">
        <v>45663</v>
      </c>
      <c r="G4" s="19">
        <f>IFERROR(VLOOKUP($B4,基本设置!B:G,5,0),"")</f>
        <v>8</v>
      </c>
      <c r="H4" s="19" t="s">
        <v>125</v>
      </c>
      <c r="I4" s="19">
        <f t="shared" si="0"/>
        <v>96</v>
      </c>
      <c r="J4" s="6" t="s">
        <v>270</v>
      </c>
    </row>
    <row r="5" ht="20.25" customHeight="1" spans="1:10">
      <c r="A5" s="19">
        <f t="shared" si="1"/>
        <v>4</v>
      </c>
      <c r="B5" s="6" t="s">
        <v>54</v>
      </c>
      <c r="C5" s="32" t="str">
        <f>IFERROR(VLOOKUP(B5,基本设置!B:C,2,0),"")</f>
        <v>自喷漆</v>
      </c>
      <c r="D5" s="19" t="str">
        <f>IFERROR(VLOOKUP($B5,基本设置!$B:$G,4,0),"")</f>
        <v>黑色</v>
      </c>
      <c r="E5" s="6">
        <f>6*24</f>
        <v>144</v>
      </c>
      <c r="F5" s="21">
        <v>45665</v>
      </c>
      <c r="G5" s="19">
        <f>IFERROR(VLOOKUP($B5,基本设置!B:G,5,0),"")</f>
        <v>7</v>
      </c>
      <c r="H5" s="19" t="s">
        <v>125</v>
      </c>
      <c r="I5" s="19">
        <f t="shared" si="0"/>
        <v>1008</v>
      </c>
      <c r="J5" s="6" t="s">
        <v>269</v>
      </c>
    </row>
    <row r="6" ht="20.25" customHeight="1" spans="1:10">
      <c r="A6" s="19">
        <f t="shared" si="1"/>
        <v>5</v>
      </c>
      <c r="B6" s="6" t="s">
        <v>177</v>
      </c>
      <c r="C6" s="32" t="str">
        <f>IFERROR(VLOOKUP(B6,基本设置!B:C,2,0),"")</f>
        <v>头枕塑料袋</v>
      </c>
      <c r="D6" s="19">
        <f>IFERROR(VLOOKUP($B6,基本设置!$B:$G,4,0),"")</f>
        <v>0</v>
      </c>
      <c r="E6" s="6">
        <v>140</v>
      </c>
      <c r="F6" s="21">
        <v>45665</v>
      </c>
      <c r="G6" s="19">
        <f>IFERROR(VLOOKUP($B6,基本设置!B:G,5,0),"")</f>
        <v>0</v>
      </c>
      <c r="H6" s="19" t="s">
        <v>125</v>
      </c>
      <c r="I6" s="19">
        <f t="shared" si="0"/>
        <v>0</v>
      </c>
      <c r="J6" s="6" t="s">
        <v>269</v>
      </c>
    </row>
    <row r="7" ht="20.25" customHeight="1" spans="1:10">
      <c r="A7" s="19">
        <f t="shared" si="1"/>
        <v>6</v>
      </c>
      <c r="B7" s="23" t="s">
        <v>41</v>
      </c>
      <c r="C7" s="32" t="str">
        <f>IFERROR(VLOOKUP(B7,基本设置!B:C,2,0),"")</f>
        <v>防风打火机小</v>
      </c>
      <c r="D7" s="19">
        <f>IFERROR(VLOOKUP($B7,基本设置!$B:$G,4,0),"")</f>
        <v>0</v>
      </c>
      <c r="E7" s="6">
        <v>50</v>
      </c>
      <c r="F7" s="21">
        <v>45665</v>
      </c>
      <c r="G7" s="19">
        <f>IFERROR(VLOOKUP($B7,基本设置!B:G,5,0),"")</f>
        <v>1.98</v>
      </c>
      <c r="H7" s="19" t="s">
        <v>125</v>
      </c>
      <c r="I7" s="19">
        <f t="shared" si="0"/>
        <v>99</v>
      </c>
      <c r="J7" s="6" t="s">
        <v>269</v>
      </c>
    </row>
    <row r="8" ht="20.25" customHeight="1" spans="1:10">
      <c r="A8" s="19">
        <f t="shared" si="1"/>
        <v>7</v>
      </c>
      <c r="B8" s="23" t="s">
        <v>175</v>
      </c>
      <c r="C8" s="32" t="str">
        <f>IFERROR(VLOOKUP(B8,基本设置!B:C,2,0),"")</f>
        <v>防风打火机大</v>
      </c>
      <c r="D8" s="19">
        <f>IFERROR(VLOOKUP($B8,基本设置!$B:$G,4,0),"")</f>
        <v>0</v>
      </c>
      <c r="E8" s="6">
        <v>6</v>
      </c>
      <c r="F8" s="21">
        <v>45665</v>
      </c>
      <c r="G8" s="19">
        <f>IFERROR(VLOOKUP($B8,基本设置!B:G,5,0),"")</f>
        <v>0</v>
      </c>
      <c r="H8" s="19" t="s">
        <v>125</v>
      </c>
      <c r="I8" s="19">
        <f t="shared" si="0"/>
        <v>0</v>
      </c>
      <c r="J8" s="6" t="s">
        <v>269</v>
      </c>
    </row>
    <row r="9" ht="20.25" customHeight="1" spans="1:10">
      <c r="A9" s="19">
        <f t="shared" si="1"/>
        <v>8</v>
      </c>
      <c r="B9" s="23" t="s">
        <v>179</v>
      </c>
      <c r="C9" s="32" t="str">
        <f>IFERROR(VLOOKUP(B9,基本设置!B:C,2,0),"")</f>
        <v>熨烫机气管</v>
      </c>
      <c r="D9" s="19">
        <f>IFERROR(VLOOKUP($B9,基本设置!$B:$G,4,0),"")</f>
        <v>0</v>
      </c>
      <c r="E9" s="6">
        <v>2</v>
      </c>
      <c r="F9" s="21">
        <v>45665</v>
      </c>
      <c r="G9" s="19">
        <f>IFERROR(VLOOKUP($B9,基本设置!B:G,5,0),"")</f>
        <v>0</v>
      </c>
      <c r="H9" s="19" t="s">
        <v>125</v>
      </c>
      <c r="I9" s="19">
        <f t="shared" ref="I9:I24" si="2">IFERROR((E9*G9),"")</f>
        <v>0</v>
      </c>
      <c r="J9" s="6" t="s">
        <v>270</v>
      </c>
    </row>
    <row r="10" ht="20.25" customHeight="1" spans="1:10">
      <c r="A10" s="19">
        <f t="shared" si="1"/>
        <v>9</v>
      </c>
      <c r="B10" s="6" t="s">
        <v>181</v>
      </c>
      <c r="C10" s="32" t="str">
        <f>IFERROR(VLOOKUP(B10,基本设置!B:C,2,0),"")</f>
        <v>黄色油漆</v>
      </c>
      <c r="D10" s="19">
        <f>IFERROR(VLOOKUP($B10,基本设置!$B:$G,4,0),"")</f>
        <v>0</v>
      </c>
      <c r="E10" s="6">
        <v>2</v>
      </c>
      <c r="F10" s="21">
        <v>45665</v>
      </c>
      <c r="G10" s="19">
        <f>IFERROR(VLOOKUP($B10,基本设置!B:G,5,0),"")</f>
        <v>0</v>
      </c>
      <c r="H10" s="19" t="s">
        <v>125</v>
      </c>
      <c r="I10" s="19">
        <f t="shared" si="2"/>
        <v>0</v>
      </c>
      <c r="J10" s="6" t="s">
        <v>271</v>
      </c>
    </row>
    <row r="11" ht="20.25" customHeight="1" spans="1:10">
      <c r="A11" s="19">
        <f t="shared" si="1"/>
        <v>10</v>
      </c>
      <c r="B11" s="23" t="s">
        <v>183</v>
      </c>
      <c r="C11" s="32" t="str">
        <f>IFERROR(VLOOKUP(B11,基本设置!B:C,2,0),"")</f>
        <v>簸箕</v>
      </c>
      <c r="D11" s="19">
        <f>IFERROR(VLOOKUP($B11,基本设置!$B:$G,4,0),"")</f>
        <v>0</v>
      </c>
      <c r="E11" s="6">
        <v>3</v>
      </c>
      <c r="F11" s="21">
        <v>45665</v>
      </c>
      <c r="G11" s="19">
        <f>IFERROR(VLOOKUP($B11,基本设置!B:G,5,0),"")</f>
        <v>0</v>
      </c>
      <c r="H11" s="19" t="s">
        <v>125</v>
      </c>
      <c r="I11" s="19">
        <f t="shared" si="2"/>
        <v>0</v>
      </c>
      <c r="J11" s="6" t="s">
        <v>271</v>
      </c>
    </row>
    <row r="12" ht="20.25" customHeight="1" spans="1:10">
      <c r="A12" s="19">
        <f t="shared" si="1"/>
        <v>11</v>
      </c>
      <c r="B12" s="23" t="s">
        <v>185</v>
      </c>
      <c r="C12" s="32" t="str">
        <f>IFERROR(VLOOKUP(B12,基本设置!B:C,2,0),"")</f>
        <v>大扫把</v>
      </c>
      <c r="D12" s="19">
        <f>IFERROR(VLOOKUP($B12,基本设置!$B:$G,4,0),"")</f>
        <v>0</v>
      </c>
      <c r="E12" s="6">
        <v>3</v>
      </c>
      <c r="F12" s="21">
        <v>45665</v>
      </c>
      <c r="G12" s="19">
        <f>IFERROR(VLOOKUP($B12,基本设置!B:G,5,0),"")</f>
        <v>0</v>
      </c>
      <c r="H12" s="19" t="s">
        <v>125</v>
      </c>
      <c r="I12" s="19">
        <f t="shared" si="2"/>
        <v>0</v>
      </c>
      <c r="J12" s="6" t="s">
        <v>271</v>
      </c>
    </row>
    <row r="13" ht="20.25" customHeight="1" spans="1:10">
      <c r="A13" s="19">
        <f t="shared" si="1"/>
        <v>12</v>
      </c>
      <c r="B13" s="23" t="s">
        <v>87</v>
      </c>
      <c r="C13" s="32" t="str">
        <f>IFERROR(VLOOKUP(B13,基本设置!B:C,2,0),"")</f>
        <v>电瓶液</v>
      </c>
      <c r="D13" s="19">
        <f>IFERROR(VLOOKUP($B13,基本设置!$B:$G,4,0),"")</f>
        <v>0</v>
      </c>
      <c r="E13" s="6">
        <v>2</v>
      </c>
      <c r="F13" s="21">
        <v>45665</v>
      </c>
      <c r="G13" s="19">
        <f>IFERROR(VLOOKUP($B13,基本设置!B:G,5,0),"")</f>
        <v>45</v>
      </c>
      <c r="H13" s="19" t="s">
        <v>125</v>
      </c>
      <c r="I13" s="19">
        <f t="shared" si="2"/>
        <v>90</v>
      </c>
      <c r="J13" s="6" t="s">
        <v>271</v>
      </c>
    </row>
    <row r="14" ht="20.25" customHeight="1" spans="1:10">
      <c r="A14" s="19">
        <f t="shared" si="1"/>
        <v>13</v>
      </c>
      <c r="B14" s="23" t="s">
        <v>179</v>
      </c>
      <c r="C14" s="32" t="str">
        <f>IFERROR(VLOOKUP(B14,基本设置!B:C,2,0),"")</f>
        <v>熨烫机气管</v>
      </c>
      <c r="D14" s="19">
        <f>IFERROR(VLOOKUP($B14,基本设置!$B:$G,4,0),"")</f>
        <v>0</v>
      </c>
      <c r="E14" s="6">
        <v>2</v>
      </c>
      <c r="F14" s="21">
        <v>45665</v>
      </c>
      <c r="G14" s="19">
        <f>IFERROR(VLOOKUP($B14,基本设置!B:G,5,0),"")</f>
        <v>0</v>
      </c>
      <c r="H14" s="19" t="s">
        <v>125</v>
      </c>
      <c r="I14" s="19">
        <f t="shared" si="2"/>
        <v>0</v>
      </c>
      <c r="J14" s="6" t="s">
        <v>270</v>
      </c>
    </row>
    <row r="15" ht="20.25" customHeight="1" spans="1:10">
      <c r="A15" s="19">
        <f t="shared" si="1"/>
        <v>14</v>
      </c>
      <c r="B15" s="23" t="s">
        <v>50</v>
      </c>
      <c r="C15" s="32" t="str">
        <f>IFERROR(VLOOKUP(B15,基本设置!B:C,2,0),"")</f>
        <v>改锥头</v>
      </c>
      <c r="D15" s="19">
        <f>IFERROR(VLOOKUP($B15,基本设置!$B:$G,4,0),"")</f>
        <v>0</v>
      </c>
      <c r="E15" s="6">
        <v>300</v>
      </c>
      <c r="F15" s="21">
        <v>45665</v>
      </c>
      <c r="G15" s="19">
        <f>IFERROR(VLOOKUP($B15,基本设置!B:G,5,0),"")</f>
        <v>3</v>
      </c>
      <c r="H15" s="19" t="s">
        <v>125</v>
      </c>
      <c r="I15" s="19">
        <f t="shared" si="2"/>
        <v>900</v>
      </c>
      <c r="J15" s="6" t="s">
        <v>272</v>
      </c>
    </row>
    <row r="16" ht="20.25" customHeight="1" spans="1:10">
      <c r="A16" s="19">
        <f t="shared" si="1"/>
        <v>15</v>
      </c>
      <c r="B16" s="6" t="s">
        <v>187</v>
      </c>
      <c r="C16" s="32" t="str">
        <f>IFERROR(VLOOKUP(B16,基本设置!B:C,2,0),"")</f>
        <v>黄油枪+黄油</v>
      </c>
      <c r="D16" s="19">
        <f>IFERROR(VLOOKUP($B16,基本设置!$B:$G,4,0),"")</f>
        <v>0</v>
      </c>
      <c r="E16" s="6">
        <v>1</v>
      </c>
      <c r="F16" s="21">
        <v>45665</v>
      </c>
      <c r="G16" s="19">
        <f>IFERROR(VLOOKUP($B16,基本设置!B:G,5,0),"")</f>
        <v>0</v>
      </c>
      <c r="H16" s="19" t="s">
        <v>125</v>
      </c>
      <c r="I16" s="19">
        <f t="shared" si="2"/>
        <v>0</v>
      </c>
      <c r="J16" s="6" t="s">
        <v>270</v>
      </c>
    </row>
    <row r="17" ht="20.25" customHeight="1" spans="1:10">
      <c r="A17" s="19">
        <f t="shared" si="1"/>
        <v>16</v>
      </c>
      <c r="B17" s="6" t="s">
        <v>70</v>
      </c>
      <c r="C17" s="32" t="str">
        <f>IFERROR(VLOOKUP(B17,基本设置!B:C,2,0),"")</f>
        <v>透明胶带</v>
      </c>
      <c r="D17" s="19">
        <f>IFERROR(VLOOKUP($B17,基本设置!$B:$G,4,0),"")</f>
        <v>0</v>
      </c>
      <c r="E17" s="6">
        <v>30</v>
      </c>
      <c r="F17" s="21">
        <v>45665</v>
      </c>
      <c r="G17" s="19">
        <f>IFERROR(VLOOKUP($B17,基本设置!B:G,5,0),"")</f>
        <v>0</v>
      </c>
      <c r="H17" s="19" t="s">
        <v>125</v>
      </c>
      <c r="I17" s="19">
        <f t="shared" si="2"/>
        <v>0</v>
      </c>
      <c r="J17" s="6" t="s">
        <v>270</v>
      </c>
    </row>
    <row r="18" ht="20.25" customHeight="1" spans="1:10">
      <c r="A18" s="19">
        <f t="shared" ref="A18:A23" si="3">ROW()-1</f>
        <v>17</v>
      </c>
      <c r="B18" s="23" t="s">
        <v>119</v>
      </c>
      <c r="C18" s="32" t="str">
        <f>IFERROR(VLOOKUP(B18,基本设置!B:C,2,0),"")</f>
        <v>拉伸缠绕膜</v>
      </c>
      <c r="D18" s="19">
        <f>IFERROR(VLOOKUP($B18,基本设置!$B:$G,4,0),"")</f>
        <v>0</v>
      </c>
      <c r="E18" s="6">
        <v>16</v>
      </c>
      <c r="F18" s="21">
        <v>45665</v>
      </c>
      <c r="G18" s="19">
        <f>IFERROR(VLOOKUP($B18,基本设置!B:G,5,0),"")</f>
        <v>45</v>
      </c>
      <c r="H18" s="19" t="s">
        <v>125</v>
      </c>
      <c r="I18" s="19">
        <f t="shared" si="2"/>
        <v>720</v>
      </c>
      <c r="J18" s="6" t="s">
        <v>269</v>
      </c>
    </row>
    <row r="19" ht="20.25" customHeight="1" spans="1:10">
      <c r="A19" s="19">
        <f t="shared" si="3"/>
        <v>18</v>
      </c>
      <c r="B19" s="23" t="s">
        <v>189</v>
      </c>
      <c r="C19" s="32" t="str">
        <f>IFERROR(VLOOKUP(B19,基本设置!B:C,2,0),"")</f>
        <v>扫把</v>
      </c>
      <c r="D19" s="19">
        <f>IFERROR(VLOOKUP($B19,基本设置!$B:$G,4,0),"")</f>
        <v>0</v>
      </c>
      <c r="E19" s="6">
        <v>3</v>
      </c>
      <c r="F19" s="21">
        <v>45665</v>
      </c>
      <c r="G19" s="19">
        <f>IFERROR(VLOOKUP($B19,基本设置!B:G,5,0),"")</f>
        <v>0</v>
      </c>
      <c r="H19" s="19" t="s">
        <v>125</v>
      </c>
      <c r="I19" s="19">
        <f t="shared" si="2"/>
        <v>0</v>
      </c>
      <c r="J19" s="6" t="s">
        <v>272</v>
      </c>
    </row>
    <row r="20" ht="20.25" customHeight="1" spans="1:10">
      <c r="A20" s="19">
        <f t="shared" si="3"/>
        <v>19</v>
      </c>
      <c r="B20" s="23" t="s">
        <v>191</v>
      </c>
      <c r="C20" s="32" t="str">
        <f>IFERROR(VLOOKUP(B20,基本设置!B:C,2,0),"")</f>
        <v>灯管对接头</v>
      </c>
      <c r="D20" s="19">
        <f>IFERROR(VLOOKUP($B20,基本设置!$B:$G,4,0),"")</f>
        <v>0</v>
      </c>
      <c r="E20" s="6">
        <v>100</v>
      </c>
      <c r="F20" s="21">
        <v>45665</v>
      </c>
      <c r="G20" s="19">
        <f>IFERROR(VLOOKUP($B20,基本设置!B:G,5,0),"")</f>
        <v>0</v>
      </c>
      <c r="H20" s="19" t="s">
        <v>125</v>
      </c>
      <c r="I20" s="19">
        <f t="shared" si="2"/>
        <v>0</v>
      </c>
      <c r="J20" s="6" t="s">
        <v>272</v>
      </c>
    </row>
    <row r="21" ht="20.25" customHeight="1" spans="1:10">
      <c r="A21" s="19">
        <f t="shared" si="3"/>
        <v>20</v>
      </c>
      <c r="B21" s="23" t="s">
        <v>193</v>
      </c>
      <c r="C21" s="32" t="str">
        <f>IFERROR(VLOOKUP(B21,基本设置!B:C,2,0),"")</f>
        <v>移动挂钩</v>
      </c>
      <c r="D21" s="19">
        <f>IFERROR(VLOOKUP($B21,基本设置!$B:$G,4,0),"")</f>
        <v>0</v>
      </c>
      <c r="E21" s="6">
        <v>100</v>
      </c>
      <c r="F21" s="21">
        <v>45665</v>
      </c>
      <c r="G21" s="19">
        <f>IFERROR(VLOOKUP($B21,基本设置!B:G,5,0),"")</f>
        <v>0</v>
      </c>
      <c r="H21" s="19" t="s">
        <v>125</v>
      </c>
      <c r="I21" s="19">
        <f t="shared" si="2"/>
        <v>0</v>
      </c>
      <c r="J21" s="6" t="s">
        <v>272</v>
      </c>
    </row>
    <row r="22" ht="20.25" customHeight="1" spans="1:10">
      <c r="A22" s="19">
        <f t="shared" si="3"/>
        <v>21</v>
      </c>
      <c r="B22" s="23" t="s">
        <v>195</v>
      </c>
      <c r="C22" s="32" t="str">
        <f>IFERROR(VLOOKUP(B22,基本设置!B:C,2,0),"")</f>
        <v>缝纫机油</v>
      </c>
      <c r="D22" s="19">
        <f>IFERROR(VLOOKUP($B22,基本设置!$B:$G,4,0),"")</f>
        <v>0</v>
      </c>
      <c r="E22" s="6">
        <v>1</v>
      </c>
      <c r="F22" s="21">
        <v>45665</v>
      </c>
      <c r="G22" s="19">
        <f>IFERROR(VLOOKUP($B22,基本设置!B:G,5,0),"")</f>
        <v>0</v>
      </c>
      <c r="H22" s="19" t="s">
        <v>125</v>
      </c>
      <c r="I22" s="19">
        <f t="shared" si="2"/>
        <v>0</v>
      </c>
      <c r="J22" s="6" t="s">
        <v>272</v>
      </c>
    </row>
    <row r="23" ht="20.25" customHeight="1" spans="1:10">
      <c r="A23" s="19">
        <f t="shared" si="3"/>
        <v>22</v>
      </c>
      <c r="B23" s="6" t="s">
        <v>205</v>
      </c>
      <c r="C23" s="32" t="str">
        <f>IFERROR(VLOOKUP(B23,基本设置!B:C,2,0),"")</f>
        <v>产线地脚</v>
      </c>
      <c r="D23" s="19">
        <f>IFERROR(VLOOKUP($B23,基本设置!$B:$G,4,0),"")</f>
        <v>0</v>
      </c>
      <c r="E23" s="6">
        <v>52</v>
      </c>
      <c r="F23" s="21">
        <v>45689</v>
      </c>
      <c r="G23" s="19">
        <f>IFERROR(VLOOKUP($B23,基本设置!B:G,5,0),"")</f>
        <v>10</v>
      </c>
      <c r="H23" s="19" t="s">
        <v>125</v>
      </c>
      <c r="I23" s="19">
        <f t="shared" ref="I23:I55" si="4">IFERROR((E23*G23),"")</f>
        <v>520</v>
      </c>
      <c r="J23" s="6" t="s">
        <v>273</v>
      </c>
    </row>
    <row r="24" ht="20.25" customHeight="1" spans="1:10">
      <c r="A24" s="19">
        <f t="shared" ref="A24:A33" si="5">ROW()-1</f>
        <v>23</v>
      </c>
      <c r="B24" s="6" t="s">
        <v>207</v>
      </c>
      <c r="C24" s="32" t="str">
        <f>IFERROR(VLOOKUP(B24,基本设置!B:C,2,0),"")</f>
        <v>亚德克电磁阀</v>
      </c>
      <c r="D24" s="19">
        <f>IFERROR(VLOOKUP($B24,基本设置!$B:$G,4,0),"")</f>
        <v>0</v>
      </c>
      <c r="E24" s="6">
        <v>4</v>
      </c>
      <c r="F24" s="21">
        <v>45689</v>
      </c>
      <c r="G24" s="19">
        <f>IFERROR(VLOOKUP($B24,基本设置!B:G,5,0),"")</f>
        <v>25</v>
      </c>
      <c r="H24" s="19" t="s">
        <v>125</v>
      </c>
      <c r="I24" s="19">
        <f t="shared" si="4"/>
        <v>100</v>
      </c>
      <c r="J24" s="6" t="s">
        <v>273</v>
      </c>
    </row>
    <row r="25" ht="20.25" customHeight="1" spans="1:10">
      <c r="A25" s="19">
        <f t="shared" si="5"/>
        <v>24</v>
      </c>
      <c r="B25" s="6" t="s">
        <v>209</v>
      </c>
      <c r="C25" s="32" t="str">
        <f>IFERROR(VLOOKUP(B25,基本设置!B:C,2,0),"")</f>
        <v>气动铜快插</v>
      </c>
      <c r="D25" s="19">
        <f>IFERROR(VLOOKUP($B25,基本设置!$B:$G,4,0),"")</f>
        <v>0</v>
      </c>
      <c r="E25" s="6">
        <v>10</v>
      </c>
      <c r="F25" s="21">
        <v>45689</v>
      </c>
      <c r="G25" s="19">
        <f>IFERROR(VLOOKUP($B25,基本设置!B:G,5,0),"")</f>
        <v>2</v>
      </c>
      <c r="H25" s="19" t="s">
        <v>125</v>
      </c>
      <c r="I25" s="19">
        <f t="shared" si="4"/>
        <v>20</v>
      </c>
      <c r="J25" s="6" t="s">
        <v>273</v>
      </c>
    </row>
    <row r="26" ht="20.25" customHeight="1" spans="1:10">
      <c r="A26" s="19">
        <f t="shared" si="5"/>
        <v>25</v>
      </c>
      <c r="B26" s="6" t="s">
        <v>211</v>
      </c>
      <c r="C26" s="32" t="str">
        <f>IFERROR(VLOOKUP(B26,基本设置!B:C,2,0),"")</f>
        <v>气动电磁阀消音器</v>
      </c>
      <c r="D26" s="19">
        <f>IFERROR(VLOOKUP($B26,基本设置!$B:$G,4,0),"")</f>
        <v>0</v>
      </c>
      <c r="E26" s="6">
        <v>10</v>
      </c>
      <c r="F26" s="21">
        <v>45689</v>
      </c>
      <c r="G26" s="19">
        <f>IFERROR(VLOOKUP($B26,基本设置!B:G,5,0),"")</f>
        <v>2</v>
      </c>
      <c r="H26" s="19" t="s">
        <v>125</v>
      </c>
      <c r="I26" s="19">
        <f t="shared" si="4"/>
        <v>20</v>
      </c>
      <c r="J26" s="6" t="s">
        <v>273</v>
      </c>
    </row>
    <row r="27" ht="20.25" customHeight="1" spans="1:10">
      <c r="A27" s="19">
        <f t="shared" si="5"/>
        <v>26</v>
      </c>
      <c r="B27" s="6" t="s">
        <v>213</v>
      </c>
      <c r="C27" s="32" t="str">
        <f>IFERROR(VLOOKUP(B27,基本设置!B:C,2,0),"")</f>
        <v>气动气缸调速阀</v>
      </c>
      <c r="D27" s="19">
        <f>IFERROR(VLOOKUP($B27,基本设置!$B:$G,4,0),"")</f>
        <v>0</v>
      </c>
      <c r="E27" s="6">
        <v>10</v>
      </c>
      <c r="F27" s="21">
        <v>45689</v>
      </c>
      <c r="G27" s="19">
        <f>IFERROR(VLOOKUP($B27,基本设置!B:G,5,0),"")</f>
        <v>4</v>
      </c>
      <c r="H27" s="19" t="s">
        <v>125</v>
      </c>
      <c r="I27" s="19">
        <f t="shared" si="4"/>
        <v>40</v>
      </c>
      <c r="J27" s="6" t="s">
        <v>273</v>
      </c>
    </row>
    <row r="28" ht="20.25" customHeight="1" spans="1:10">
      <c r="A28" s="19">
        <f t="shared" si="5"/>
        <v>27</v>
      </c>
      <c r="B28" s="6" t="s">
        <v>215</v>
      </c>
      <c r="C28" s="32" t="str">
        <f>IFERROR(VLOOKUP(B28,基本设置!B:C,2,0),"")</f>
        <v>气动电磁阀堵头</v>
      </c>
      <c r="D28" s="19">
        <f>IFERROR(VLOOKUP($B28,基本设置!$B:$G,4,0),"")</f>
        <v>0</v>
      </c>
      <c r="E28" s="6">
        <v>10</v>
      </c>
      <c r="F28" s="21">
        <v>45689</v>
      </c>
      <c r="G28" s="19">
        <f>IFERROR(VLOOKUP($B28,基本设置!B:G,5,0),"")</f>
        <v>2</v>
      </c>
      <c r="H28" s="19" t="s">
        <v>125</v>
      </c>
      <c r="I28" s="19">
        <f t="shared" si="4"/>
        <v>20</v>
      </c>
      <c r="J28" s="6" t="s">
        <v>273</v>
      </c>
    </row>
    <row r="29" ht="20.25" customHeight="1" spans="1:10">
      <c r="A29" s="19">
        <f t="shared" si="5"/>
        <v>28</v>
      </c>
      <c r="B29" s="6" t="s">
        <v>217</v>
      </c>
      <c r="C29" s="32" t="str">
        <f>IFERROR(VLOOKUP(B29,基本设置!B:C,2,0),"")</f>
        <v>三通</v>
      </c>
      <c r="D29" s="19">
        <f>IFERROR(VLOOKUP($B29,基本设置!$B:$G,4,0),"")</f>
        <v>0</v>
      </c>
      <c r="E29" s="6">
        <v>2</v>
      </c>
      <c r="F29" s="21">
        <v>45689</v>
      </c>
      <c r="G29" s="19">
        <f>IFERROR(VLOOKUP($B29,基本设置!B:G,5,0),"")</f>
        <v>1</v>
      </c>
      <c r="H29" s="19" t="s">
        <v>125</v>
      </c>
      <c r="I29" s="19">
        <f t="shared" si="4"/>
        <v>2</v>
      </c>
      <c r="J29" s="6" t="s">
        <v>273</v>
      </c>
    </row>
    <row r="30" ht="20.25" customHeight="1" spans="1:10">
      <c r="A30" s="19">
        <f t="shared" si="5"/>
        <v>29</v>
      </c>
      <c r="B30" s="6" t="s">
        <v>219</v>
      </c>
      <c r="C30" s="32" t="str">
        <f>IFERROR(VLOOKUP(B30,基本设置!B:C,2,0),"")</f>
        <v>气管</v>
      </c>
      <c r="D30" s="19" t="str">
        <f>IFERROR(VLOOKUP($B30,基本设置!$B:$G,4,0),"")</f>
        <v>#8</v>
      </c>
      <c r="E30" s="6">
        <v>4</v>
      </c>
      <c r="F30" s="21">
        <v>45689</v>
      </c>
      <c r="G30" s="19">
        <f>IFERROR(VLOOKUP($B30,基本设置!B:G,5,0),"")</f>
        <v>1.5</v>
      </c>
      <c r="H30" s="19" t="s">
        <v>125</v>
      </c>
      <c r="I30" s="19">
        <f t="shared" si="4"/>
        <v>6</v>
      </c>
      <c r="J30" s="6" t="s">
        <v>273</v>
      </c>
    </row>
    <row r="31" spans="1:10">
      <c r="A31" s="19">
        <f t="shared" si="5"/>
        <v>30</v>
      </c>
      <c r="B31" s="6" t="s">
        <v>223</v>
      </c>
      <c r="C31" s="32" t="str">
        <f>IFERROR(VLOOKUP(B31,基本设置!B:C,2,0),"")</f>
        <v>PUL10-04</v>
      </c>
      <c r="D31" s="19" t="str">
        <f>IFERROR(VLOOKUP($B31,基本设置!$B:$G,4,0),"")</f>
        <v>#8</v>
      </c>
      <c r="E31" s="6">
        <v>3</v>
      </c>
      <c r="F31" s="21">
        <v>45689</v>
      </c>
      <c r="G31" s="19">
        <f>IFERROR(VLOOKUP($B31,基本设置!B:G,5,0),"")</f>
        <v>5</v>
      </c>
      <c r="H31" s="19" t="s">
        <v>125</v>
      </c>
      <c r="I31" s="19">
        <f t="shared" si="4"/>
        <v>15</v>
      </c>
      <c r="J31" s="6" t="s">
        <v>273</v>
      </c>
    </row>
    <row r="32" spans="1:10">
      <c r="A32" s="19">
        <f t="shared" si="5"/>
        <v>31</v>
      </c>
      <c r="B32" s="6" t="s">
        <v>225</v>
      </c>
      <c r="C32" s="32" t="str">
        <f>IFERROR(VLOOKUP(B32,基本设置!B:C,2,0),"")</f>
        <v>镀锌管帽</v>
      </c>
      <c r="D32" s="19">
        <f>IFERROR(VLOOKUP($B32,基本设置!$B:$G,4,0),"")</f>
        <v>0</v>
      </c>
      <c r="E32" s="6">
        <v>3</v>
      </c>
      <c r="F32" s="21">
        <v>45689</v>
      </c>
      <c r="G32" s="19">
        <f>IFERROR(VLOOKUP($B32,基本设置!B:G,5,0),"")</f>
        <v>1</v>
      </c>
      <c r="H32" s="19" t="s">
        <v>125</v>
      </c>
      <c r="I32" s="19">
        <f t="shared" si="4"/>
        <v>3</v>
      </c>
      <c r="J32" s="6" t="s">
        <v>273</v>
      </c>
    </row>
    <row r="33" spans="1:10">
      <c r="A33" s="19">
        <f t="shared" si="5"/>
        <v>32</v>
      </c>
      <c r="B33" s="6" t="s">
        <v>227</v>
      </c>
      <c r="C33" s="32" t="str">
        <f>IFERROR(VLOOKUP(B33,基本设置!B:C,2,0),"")</f>
        <v>三通</v>
      </c>
      <c r="D33" s="19">
        <f>IFERROR(VLOOKUP($B33,基本设置!$B:$G,4,0),"")</f>
        <v>0</v>
      </c>
      <c r="E33" s="6">
        <v>2</v>
      </c>
      <c r="F33" s="21">
        <v>45689</v>
      </c>
      <c r="G33" s="19">
        <f>IFERROR(VLOOKUP($B33,基本设置!B:G,5,0),"")</f>
        <v>2.5</v>
      </c>
      <c r="H33" s="19" t="s">
        <v>125</v>
      </c>
      <c r="I33" s="19">
        <f t="shared" si="4"/>
        <v>5</v>
      </c>
      <c r="J33" s="6" t="s">
        <v>273</v>
      </c>
    </row>
    <row r="34" spans="1:10">
      <c r="A34" s="19">
        <f t="shared" ref="A34:A43" si="6">ROW()-1</f>
        <v>33</v>
      </c>
      <c r="B34" s="6" t="s">
        <v>228</v>
      </c>
      <c r="C34" s="32" t="str">
        <f>IFERROR(VLOOKUP(B34,基本设置!B:C,2,0),"")</f>
        <v>管子割刀</v>
      </c>
      <c r="D34" s="19" t="str">
        <f>IFERROR(VLOOKUP($B34,基本设置!$B:$G,4,0),"")</f>
        <v>#16</v>
      </c>
      <c r="E34" s="6">
        <v>1</v>
      </c>
      <c r="F34" s="21">
        <v>45689</v>
      </c>
      <c r="G34" s="19">
        <f>IFERROR(VLOOKUP($B34,基本设置!B:G,5,0),"")</f>
        <v>8.5</v>
      </c>
      <c r="H34" s="19" t="s">
        <v>125</v>
      </c>
      <c r="I34" s="19">
        <f t="shared" si="4"/>
        <v>8.5</v>
      </c>
      <c r="J34" s="6" t="s">
        <v>273</v>
      </c>
    </row>
    <row r="35" spans="1:10">
      <c r="A35" s="19">
        <f t="shared" si="6"/>
        <v>34</v>
      </c>
      <c r="B35" s="6" t="s">
        <v>231</v>
      </c>
      <c r="C35" s="32" t="str">
        <f>IFERROR(VLOOKUP(B35,基本设置!B:C,2,0),"")</f>
        <v>光电开关</v>
      </c>
      <c r="D35" s="19">
        <f>IFERROR(VLOOKUP($B35,基本设置!$B:$G,4,0),"")</f>
        <v>0</v>
      </c>
      <c r="E35" s="6">
        <v>20</v>
      </c>
      <c r="F35" s="21">
        <v>45689</v>
      </c>
      <c r="G35" s="19">
        <f>IFERROR(VLOOKUP($B35,基本设置!B:G,5,0),"")</f>
        <v>25</v>
      </c>
      <c r="H35" s="19" t="s">
        <v>125</v>
      </c>
      <c r="I35" s="19">
        <f t="shared" si="4"/>
        <v>500</v>
      </c>
      <c r="J35" s="6" t="s">
        <v>273</v>
      </c>
    </row>
    <row r="36" spans="1:10">
      <c r="A36" s="19">
        <f t="shared" si="6"/>
        <v>35</v>
      </c>
      <c r="B36" s="6" t="s">
        <v>233</v>
      </c>
      <c r="C36" s="32" t="str">
        <f>IFERROR(VLOOKUP(B36,基本设置!B:C,2,0),"")</f>
        <v>按钮盒</v>
      </c>
      <c r="D36" s="19">
        <f>IFERROR(VLOOKUP($B36,基本设置!$B:$G,4,0),"")</f>
        <v>0</v>
      </c>
      <c r="E36" s="6">
        <v>30</v>
      </c>
      <c r="F36" s="21">
        <v>45689</v>
      </c>
      <c r="G36" s="19">
        <f>IFERROR(VLOOKUP($B36,基本设置!B:G,5,0),"")</f>
        <v>7.5</v>
      </c>
      <c r="H36" s="19" t="s">
        <v>125</v>
      </c>
      <c r="I36" s="19">
        <f t="shared" si="4"/>
        <v>225</v>
      </c>
      <c r="J36" s="6" t="s">
        <v>273</v>
      </c>
    </row>
    <row r="37" spans="1:10">
      <c r="A37" s="19">
        <f t="shared" si="6"/>
        <v>36</v>
      </c>
      <c r="B37" s="6" t="s">
        <v>235</v>
      </c>
      <c r="C37" s="32" t="str">
        <f>IFERROR(VLOOKUP(B37,基本设置!B:C,2,0),"")</f>
        <v>按钮</v>
      </c>
      <c r="D37" s="19">
        <f>IFERROR(VLOOKUP($B37,基本设置!$B:$G,4,0),"")</f>
        <v>0</v>
      </c>
      <c r="E37" s="6">
        <v>30</v>
      </c>
      <c r="F37" s="21">
        <v>45689</v>
      </c>
      <c r="G37" s="19">
        <f>IFERROR(VLOOKUP($B37,基本设置!B:G,5,0),"")</f>
        <v>8</v>
      </c>
      <c r="H37" s="19" t="s">
        <v>125</v>
      </c>
      <c r="I37" s="19">
        <f t="shared" si="4"/>
        <v>240</v>
      </c>
      <c r="J37" s="6" t="s">
        <v>273</v>
      </c>
    </row>
    <row r="38" spans="1:10">
      <c r="A38" s="19">
        <f t="shared" si="6"/>
        <v>37</v>
      </c>
      <c r="B38" s="6" t="s">
        <v>237</v>
      </c>
      <c r="C38" s="32" t="str">
        <f>IFERROR(VLOOKUP(B38,基本设置!B:C,2,0),"")</f>
        <v>按钮</v>
      </c>
      <c r="D38" s="19" t="str">
        <f>IFERROR(VLOOKUP($B38,基本设置!$B:$G,4,0),"")</f>
        <v>开关</v>
      </c>
      <c r="E38" s="6">
        <v>30</v>
      </c>
      <c r="F38" s="21">
        <v>45689</v>
      </c>
      <c r="G38" s="19">
        <f>IFERROR(VLOOKUP($B38,基本设置!B:G,5,0),"")</f>
        <v>7</v>
      </c>
      <c r="H38" s="19" t="s">
        <v>125</v>
      </c>
      <c r="I38" s="19">
        <f t="shared" si="4"/>
        <v>210</v>
      </c>
      <c r="J38" s="6" t="s">
        <v>273</v>
      </c>
    </row>
    <row r="39" spans="1:10">
      <c r="A39" s="19">
        <f t="shared" si="6"/>
        <v>38</v>
      </c>
      <c r="B39" s="6" t="s">
        <v>239</v>
      </c>
      <c r="C39" s="32" t="str">
        <f>IFERROR(VLOOKUP(B39,基本设置!B:C,2,0),"")</f>
        <v>16-04三通</v>
      </c>
      <c r="D39" s="19" t="str">
        <f>IFERROR(VLOOKUP($B39,基本设置!$B:$G,4,0),"")</f>
        <v>绿色</v>
      </c>
      <c r="E39" s="6">
        <v>50</v>
      </c>
      <c r="F39" s="21">
        <v>45689</v>
      </c>
      <c r="G39" s="19">
        <f>IFERROR(VLOOKUP($B39,基本设置!B:G,5,0),"")</f>
        <v>7</v>
      </c>
      <c r="H39" s="19" t="s">
        <v>125</v>
      </c>
      <c r="I39" s="19">
        <f t="shared" si="4"/>
        <v>350</v>
      </c>
      <c r="J39" s="6" t="s">
        <v>273</v>
      </c>
    </row>
    <row r="40" spans="1:10">
      <c r="A40" s="19">
        <f t="shared" si="6"/>
        <v>39</v>
      </c>
      <c r="B40" s="6" t="s">
        <v>242</v>
      </c>
      <c r="C40" s="32" t="str">
        <f>IFERROR(VLOOKUP(B40,基本设置!B:C,2,0),"")</f>
        <v>自锁接头</v>
      </c>
      <c r="D40" s="19">
        <f>IFERROR(VLOOKUP($B40,基本设置!$B:$G,4,0),"")</f>
        <v>0</v>
      </c>
      <c r="E40" s="6">
        <v>50</v>
      </c>
      <c r="F40" s="21">
        <v>45689</v>
      </c>
      <c r="G40" s="19">
        <f>IFERROR(VLOOKUP($B40,基本设置!B:G,5,0),"")</f>
        <v>8</v>
      </c>
      <c r="H40" s="19" t="s">
        <v>125</v>
      </c>
      <c r="I40" s="19">
        <f t="shared" si="4"/>
        <v>400</v>
      </c>
      <c r="J40" s="6" t="s">
        <v>273</v>
      </c>
    </row>
    <row r="41" spans="1:10">
      <c r="A41" s="19">
        <f t="shared" si="6"/>
        <v>40</v>
      </c>
      <c r="B41" s="6" t="s">
        <v>244</v>
      </c>
      <c r="C41" s="32" t="str">
        <f>IFERROR(VLOOKUP(B41,基本设置!B:C,2,0),"")</f>
        <v>铜管箍</v>
      </c>
      <c r="D41" s="19">
        <f>IFERROR(VLOOKUP($B41,基本设置!$B:$G,4,0),"")</f>
        <v>0</v>
      </c>
      <c r="E41" s="6">
        <v>50</v>
      </c>
      <c r="F41" s="21">
        <v>45689</v>
      </c>
      <c r="G41" s="19">
        <f>IFERROR(VLOOKUP($B41,基本设置!B:G,5,0),"")</f>
        <v>5</v>
      </c>
      <c r="H41" s="19" t="s">
        <v>125</v>
      </c>
      <c r="I41" s="19">
        <f t="shared" si="4"/>
        <v>250</v>
      </c>
      <c r="J41" s="6" t="s">
        <v>273</v>
      </c>
    </row>
    <row r="42" spans="1:10">
      <c r="A42" s="19">
        <f t="shared" si="6"/>
        <v>41</v>
      </c>
      <c r="B42" s="6" t="s">
        <v>246</v>
      </c>
      <c r="C42" s="32" t="str">
        <f>IFERROR(VLOOKUP(B42,基本设置!B:C,2,0),"")</f>
        <v>铜补芯</v>
      </c>
      <c r="D42" s="19">
        <f>IFERROR(VLOOKUP($B42,基本设置!$B:$G,4,0),"")</f>
        <v>0</v>
      </c>
      <c r="E42" s="6">
        <v>50</v>
      </c>
      <c r="F42" s="21">
        <v>45689</v>
      </c>
      <c r="G42" s="19">
        <f>IFERROR(VLOOKUP($B42,基本设置!B:G,5,0),"")</f>
        <v>3</v>
      </c>
      <c r="H42" s="19" t="s">
        <v>125</v>
      </c>
      <c r="I42" s="19">
        <f t="shared" si="4"/>
        <v>150</v>
      </c>
      <c r="J42" s="6" t="s">
        <v>273</v>
      </c>
    </row>
    <row r="43" spans="1:10">
      <c r="A43" s="19">
        <f t="shared" si="6"/>
        <v>42</v>
      </c>
      <c r="B43" s="6" t="s">
        <v>248</v>
      </c>
      <c r="C43" s="32" t="str">
        <f>IFERROR(VLOOKUP(B43,基本设置!B:C,2,0),"")</f>
        <v>电缆</v>
      </c>
      <c r="D43" s="19">
        <f>IFERROR(VLOOKUP($B43,基本设置!$B:$G,4,0),"")</f>
        <v>0</v>
      </c>
      <c r="E43" s="6">
        <v>30</v>
      </c>
      <c r="F43" s="21">
        <v>45689</v>
      </c>
      <c r="G43" s="19">
        <f>IFERROR(VLOOKUP($B43,基本设置!B:G,5,0),"")</f>
        <v>40</v>
      </c>
      <c r="H43" s="19" t="s">
        <v>125</v>
      </c>
      <c r="I43" s="19">
        <f t="shared" si="4"/>
        <v>1200</v>
      </c>
      <c r="J43" s="6" t="s">
        <v>273</v>
      </c>
    </row>
    <row r="44" spans="1:10">
      <c r="A44" s="19">
        <f t="shared" ref="A44:A50" si="7">ROW()-1</f>
        <v>43</v>
      </c>
      <c r="B44" s="6" t="s">
        <v>250</v>
      </c>
      <c r="C44" s="32" t="str">
        <f>IFERROR(VLOOKUP(B44,基本设置!B:C,2,0),"")</f>
        <v>连接杆</v>
      </c>
      <c r="D44" s="19" t="str">
        <f>IFERROR(VLOOKUP($B44,基本设置!$B:$G,4,0),"")</f>
        <v>10平方</v>
      </c>
      <c r="E44" s="6">
        <v>1</v>
      </c>
      <c r="F44" s="21">
        <v>45689</v>
      </c>
      <c r="G44" s="19">
        <f>IFERROR(VLOOKUP($B44,基本设置!B:G,5,0),"")</f>
        <v>9</v>
      </c>
      <c r="H44" s="19" t="s">
        <v>125</v>
      </c>
      <c r="I44" s="19">
        <f t="shared" si="4"/>
        <v>9</v>
      </c>
      <c r="J44" s="6" t="s">
        <v>273</v>
      </c>
    </row>
    <row r="45" spans="1:10">
      <c r="A45" s="19">
        <f t="shared" si="7"/>
        <v>44</v>
      </c>
      <c r="B45" s="6" t="s">
        <v>253</v>
      </c>
      <c r="C45" s="32" t="str">
        <f>IFERROR(VLOOKUP(B45,基本设置!B:C,2,0),"")</f>
        <v>气管</v>
      </c>
      <c r="D45" s="19">
        <f>IFERROR(VLOOKUP($B45,基本设置!$B:$G,4,0),"")</f>
        <v>0</v>
      </c>
      <c r="E45" s="6">
        <v>70</v>
      </c>
      <c r="F45" s="21">
        <v>45689</v>
      </c>
      <c r="G45" s="19">
        <f>IFERROR(VLOOKUP($B45,基本设置!B:G,5,0),"")</f>
        <v>4</v>
      </c>
      <c r="H45" s="19" t="s">
        <v>125</v>
      </c>
      <c r="I45" s="19">
        <f t="shared" si="4"/>
        <v>280</v>
      </c>
      <c r="J45" s="6" t="s">
        <v>273</v>
      </c>
    </row>
    <row r="46" spans="1:10">
      <c r="A46" s="19">
        <f t="shared" si="7"/>
        <v>45</v>
      </c>
      <c r="B46" s="6" t="s">
        <v>254</v>
      </c>
      <c r="C46" s="32" t="str">
        <f>IFERROR(VLOOKUP(B46,基本设置!B:C,2,0),"")</f>
        <v>插头</v>
      </c>
      <c r="D46" s="19">
        <f>IFERROR(VLOOKUP($B46,基本设置!$B:$G,4,0),"")</f>
        <v>0</v>
      </c>
      <c r="E46" s="6">
        <v>1</v>
      </c>
      <c r="F46" s="21">
        <v>45689</v>
      </c>
      <c r="G46" s="19">
        <f>IFERROR(VLOOKUP($B46,基本设置!B:G,5,0),"")</f>
        <v>10</v>
      </c>
      <c r="H46" s="19" t="s">
        <v>125</v>
      </c>
      <c r="I46" s="19">
        <f t="shared" si="4"/>
        <v>10</v>
      </c>
      <c r="J46" s="6" t="s">
        <v>273</v>
      </c>
    </row>
    <row r="47" spans="1:10">
      <c r="A47" s="19">
        <f t="shared" si="7"/>
        <v>46</v>
      </c>
      <c r="B47" s="6" t="s">
        <v>256</v>
      </c>
      <c r="C47" s="32" t="str">
        <f>IFERROR(VLOOKUP(B47,基本设置!B:C,2,0),"")</f>
        <v>正泰控制按钮</v>
      </c>
      <c r="D47" s="19" t="str">
        <f>IFERROR(VLOOKUP($B47,基本设置!$B:$G,4,0),"")</f>
        <v>5*16A</v>
      </c>
      <c r="E47" s="6">
        <v>1</v>
      </c>
      <c r="F47" s="21">
        <v>45689</v>
      </c>
      <c r="G47" s="19">
        <f>IFERROR(VLOOKUP($B47,基本设置!B:G,5,0),"")</f>
        <v>9</v>
      </c>
      <c r="H47" s="19" t="s">
        <v>125</v>
      </c>
      <c r="I47" s="19">
        <f t="shared" si="4"/>
        <v>9</v>
      </c>
      <c r="J47" s="6" t="s">
        <v>273</v>
      </c>
    </row>
    <row r="48" spans="1:10">
      <c r="A48" s="19">
        <f t="shared" si="7"/>
        <v>47</v>
      </c>
      <c r="B48" s="6" t="s">
        <v>259</v>
      </c>
      <c r="C48" s="32" t="str">
        <f>IFERROR(VLOOKUP(B48,基本设置!B:C,2,0),"")</f>
        <v>铜铝塑管内丝</v>
      </c>
      <c r="D48" s="19">
        <f>IFERROR(VLOOKUP($B48,基本设置!$B:$G,4,0),"")</f>
        <v>0</v>
      </c>
      <c r="E48" s="6">
        <v>1</v>
      </c>
      <c r="F48" s="21">
        <v>45689</v>
      </c>
      <c r="G48" s="19">
        <f>IFERROR(VLOOKUP($B48,基本设置!B:G,5,0),"")</f>
        <v>11</v>
      </c>
      <c r="H48" s="19" t="s">
        <v>125</v>
      </c>
      <c r="I48" s="19">
        <f t="shared" si="4"/>
        <v>11</v>
      </c>
      <c r="J48" s="6" t="s">
        <v>273</v>
      </c>
    </row>
    <row r="49" spans="1:10">
      <c r="A49" s="19">
        <f t="shared" si="7"/>
        <v>48</v>
      </c>
      <c r="B49" s="6" t="s">
        <v>261</v>
      </c>
      <c r="C49" s="32" t="str">
        <f>IFERROR(VLOOKUP(B49,基本设置!B:C,2,0),"")</f>
        <v>铝塑管</v>
      </c>
      <c r="D49" s="19">
        <f>IFERROR(VLOOKUP($B49,基本设置!$B:$G,4,0),"")</f>
        <v>0</v>
      </c>
      <c r="E49" s="6">
        <v>15</v>
      </c>
      <c r="F49" s="21">
        <v>45689</v>
      </c>
      <c r="G49" s="19">
        <f>IFERROR(VLOOKUP($B49,基本设置!B:G,5,0),"")</f>
        <v>4</v>
      </c>
      <c r="H49" s="19" t="s">
        <v>125</v>
      </c>
      <c r="I49" s="19">
        <f t="shared" si="4"/>
        <v>60</v>
      </c>
      <c r="J49" s="6" t="s">
        <v>273</v>
      </c>
    </row>
    <row r="50" spans="1:10">
      <c r="A50" s="19">
        <f t="shared" si="7"/>
        <v>49</v>
      </c>
      <c r="B50" s="6" t="s">
        <v>263</v>
      </c>
      <c r="C50" s="32" t="str">
        <f>IFERROR(VLOOKUP(B50,基本设置!B:C,2,0),"")</f>
        <v>铝塑管外丝直接</v>
      </c>
      <c r="D50" s="19">
        <f>IFERROR(VLOOKUP($B50,基本设置!$B:$G,4,0),"")</f>
        <v>0</v>
      </c>
      <c r="E50" s="6">
        <v>2</v>
      </c>
      <c r="F50" s="21">
        <v>45689</v>
      </c>
      <c r="G50" s="19">
        <f>IFERROR(VLOOKUP($B50,基本设置!B:G,5,0),"")</f>
        <v>11</v>
      </c>
      <c r="H50" s="19" t="s">
        <v>125</v>
      </c>
      <c r="I50" s="19">
        <f t="shared" si="4"/>
        <v>22</v>
      </c>
      <c r="J50" s="6" t="s">
        <v>273</v>
      </c>
    </row>
    <row r="51" spans="1:10">
      <c r="A51" s="19">
        <f t="shared" ref="A51:A57" si="8">ROW()-1</f>
        <v>50</v>
      </c>
      <c r="B51" s="22" t="s">
        <v>70</v>
      </c>
      <c r="C51" s="32" t="str">
        <f>IFERROR(VLOOKUP(B51,基本设置!B:C,2,0),"")</f>
        <v>透明胶带</v>
      </c>
      <c r="D51" s="19">
        <f>IFERROR(VLOOKUP($B51,基本设置!$B:$G,4,0),"")</f>
        <v>0</v>
      </c>
      <c r="E51" s="6">
        <v>30</v>
      </c>
      <c r="F51" s="21">
        <v>45709</v>
      </c>
      <c r="G51" s="19">
        <f>IFERROR(VLOOKUP($B51,基本设置!B:G,5,0),"")</f>
        <v>0</v>
      </c>
      <c r="H51" s="19" t="s">
        <v>125</v>
      </c>
      <c r="I51" s="19">
        <f t="shared" si="4"/>
        <v>0</v>
      </c>
      <c r="J51" s="6" t="s">
        <v>274</v>
      </c>
    </row>
    <row r="52" spans="1:10">
      <c r="A52" s="19">
        <f t="shared" si="8"/>
        <v>51</v>
      </c>
      <c r="B52" s="6" t="s">
        <v>107</v>
      </c>
      <c r="C52" s="32" t="str">
        <f>IFERROR(VLOOKUP(B52,基本设置!B:C,2,0),"")</f>
        <v>手套</v>
      </c>
      <c r="D52" s="19">
        <f>IFERROR(VLOOKUP($B52,基本设置!$B:$G,4,0),"")</f>
        <v>0</v>
      </c>
      <c r="E52" s="6">
        <v>1000</v>
      </c>
      <c r="F52" s="21">
        <v>45709</v>
      </c>
      <c r="G52" s="19">
        <f>IFERROR(VLOOKUP($B52,基本设置!B:G,5,0),"")</f>
        <v>1</v>
      </c>
      <c r="H52" s="19" t="s">
        <v>125</v>
      </c>
      <c r="I52" s="19">
        <f t="shared" si="4"/>
        <v>1000</v>
      </c>
      <c r="J52" s="6" t="s">
        <v>274</v>
      </c>
    </row>
    <row r="53" spans="1:10">
      <c r="A53" s="19">
        <f t="shared" si="8"/>
        <v>52</v>
      </c>
      <c r="B53" s="6" t="s">
        <v>87</v>
      </c>
      <c r="C53" s="32" t="str">
        <f>IFERROR(VLOOKUP(B53,基本设置!B:C,2,0),"")</f>
        <v>电瓶液</v>
      </c>
      <c r="D53" s="19">
        <f>IFERROR(VLOOKUP($B53,基本设置!$B:$G,4,0),"")</f>
        <v>0</v>
      </c>
      <c r="E53" s="6">
        <v>2</v>
      </c>
      <c r="F53" s="21">
        <v>45709</v>
      </c>
      <c r="G53" s="19">
        <f>IFERROR(VLOOKUP($B53,基本设置!B:G,5,0),"")</f>
        <v>45</v>
      </c>
      <c r="H53" s="19" t="s">
        <v>125</v>
      </c>
      <c r="I53" s="19">
        <f t="shared" si="4"/>
        <v>90</v>
      </c>
      <c r="J53" s="6" t="s">
        <v>274</v>
      </c>
    </row>
    <row r="54" spans="1:10">
      <c r="A54" s="19">
        <f t="shared" si="8"/>
        <v>53</v>
      </c>
      <c r="B54" s="6" t="s">
        <v>265</v>
      </c>
      <c r="C54" s="32" t="str">
        <f>IFERROR(VLOOKUP(B54,基本设置!B:C,2,0),"")</f>
        <v>绳子</v>
      </c>
      <c r="D54" s="19">
        <f>IFERROR(VLOOKUP($B54,基本设置!$B:$G,4,0),"")</f>
        <v>0</v>
      </c>
      <c r="E54" s="6">
        <v>2</v>
      </c>
      <c r="F54" s="21">
        <v>45709</v>
      </c>
      <c r="G54" s="19">
        <f>IFERROR(VLOOKUP($B54,基本设置!B:G,5,0),"")</f>
        <v>120</v>
      </c>
      <c r="H54" s="19" t="s">
        <v>125</v>
      </c>
      <c r="I54" s="19">
        <f t="shared" si="4"/>
        <v>240</v>
      </c>
      <c r="J54" s="6" t="s">
        <v>275</v>
      </c>
    </row>
    <row r="55" spans="1:10">
      <c r="A55" s="19">
        <f t="shared" si="8"/>
        <v>54</v>
      </c>
      <c r="B55" s="23" t="s">
        <v>167</v>
      </c>
      <c r="C55" s="32" t="str">
        <f>IFERROR(VLOOKUP(B55,基本设置!B:C,2,0),"")</f>
        <v>防火帘</v>
      </c>
      <c r="D55" s="19">
        <f>IFERROR(VLOOKUP($B55,基本设置!$B:$G,4,0),"")</f>
        <v>0</v>
      </c>
      <c r="E55" s="6">
        <v>4</v>
      </c>
      <c r="F55" s="21">
        <v>45722</v>
      </c>
      <c r="G55" s="19">
        <f>IFERROR(VLOOKUP($B55,基本设置!B:G,5,0),"")</f>
        <v>34</v>
      </c>
      <c r="H55" s="19" t="s">
        <v>125</v>
      </c>
      <c r="I55" s="19">
        <f t="shared" si="4"/>
        <v>136</v>
      </c>
      <c r="J55" s="6" t="s">
        <v>276</v>
      </c>
    </row>
    <row r="56" spans="1:10">
      <c r="A56" s="19">
        <f t="shared" si="8"/>
        <v>55</v>
      </c>
      <c r="B56" s="6"/>
      <c r="C56" s="6"/>
      <c r="D56" s="6"/>
      <c r="E56" s="6"/>
      <c r="F56" s="6"/>
      <c r="G56" s="33"/>
      <c r="H56" s="33"/>
      <c r="I56" s="6"/>
      <c r="J56" s="6"/>
    </row>
    <row r="57" spans="1:10">
      <c r="A57" s="19">
        <f t="shared" si="8"/>
        <v>56</v>
      </c>
      <c r="B57" s="6"/>
      <c r="C57" s="6"/>
      <c r="D57" s="6"/>
      <c r="E57" s="6"/>
      <c r="F57" s="6"/>
      <c r="G57" s="33"/>
      <c r="H57" s="33"/>
      <c r="I57" s="6"/>
      <c r="J57" s="6"/>
    </row>
  </sheetData>
  <autoFilter xmlns:etc="http://www.wps.cn/officeDocument/2017/etCustomData" ref="A1:K57" etc:filterBottomFollowUsedRange="0">
    <extLst/>
  </autoFilter>
  <conditionalFormatting sqref="B4">
    <cfRule type="duplicateValues" dxfId="1" priority="17"/>
  </conditionalFormatting>
  <conditionalFormatting sqref="B7">
    <cfRule type="duplicateValues" dxfId="1" priority="16"/>
  </conditionalFormatting>
  <conditionalFormatting sqref="B8">
    <cfRule type="duplicateValues" dxfId="1" priority="15"/>
  </conditionalFormatting>
  <conditionalFormatting sqref="B9">
    <cfRule type="duplicateValues" dxfId="1" priority="13"/>
  </conditionalFormatting>
  <conditionalFormatting sqref="B11">
    <cfRule type="duplicateValues" dxfId="1" priority="12"/>
  </conditionalFormatting>
  <conditionalFormatting sqref="B12">
    <cfRule type="duplicateValues" dxfId="1" priority="11"/>
  </conditionalFormatting>
  <conditionalFormatting sqref="B13">
    <cfRule type="duplicateValues" dxfId="1" priority="10"/>
  </conditionalFormatting>
  <conditionalFormatting sqref="B14">
    <cfRule type="duplicateValues" dxfId="1" priority="9"/>
  </conditionalFormatting>
  <conditionalFormatting sqref="B15">
    <cfRule type="duplicateValues" dxfId="1" priority="8"/>
  </conditionalFormatting>
  <conditionalFormatting sqref="B18">
    <cfRule type="duplicateValues" dxfId="1" priority="5"/>
  </conditionalFormatting>
  <conditionalFormatting sqref="B19">
    <cfRule type="duplicateValues" dxfId="1" priority="4"/>
  </conditionalFormatting>
  <conditionalFormatting sqref="B20">
    <cfRule type="duplicateValues" dxfId="1" priority="3"/>
  </conditionalFormatting>
  <conditionalFormatting sqref="B55">
    <cfRule type="duplicateValues" dxfId="1" priority="1"/>
  </conditionalFormatting>
  <conditionalFormatting sqref="B21:B22">
    <cfRule type="duplicateValues" dxfId="1" priority="2"/>
  </conditionalFormatting>
  <hyperlinks>
    <hyperlink ref="K1" location="首页!A1" display="首页"/>
  </hyperlinks>
  <pageMargins left="0.7" right="0.7" top="0.75" bottom="0.75" header="0.3" footer="0.3"/>
  <pageSetup paperSize="9" orientation="portrait" verticalDpi="18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L74"/>
  <sheetViews>
    <sheetView tabSelected="1" workbookViewId="0">
      <pane ySplit="1" topLeftCell="A60" activePane="bottomLeft" state="frozen"/>
      <selection/>
      <selection pane="bottomLeft" activeCell="F64" sqref="F64"/>
    </sheetView>
  </sheetViews>
  <sheetFormatPr defaultColWidth="9" defaultRowHeight="14.4"/>
  <cols>
    <col min="1" max="1" width="6.44444444444444" style="11" customWidth="1"/>
    <col min="2" max="2" width="11.1111111111111" style="11" customWidth="1"/>
    <col min="3" max="3" width="22" style="11" customWidth="1"/>
    <col min="4" max="4" width="11.1111111111111" style="12" customWidth="1"/>
    <col min="5" max="5" width="11.8888888888889" style="13" customWidth="1"/>
    <col min="6" max="6" width="16.4444444444444" style="12" customWidth="1"/>
    <col min="7" max="7" width="6.33333333333333" style="12" customWidth="1"/>
    <col min="8" max="8" width="34.4444444444444" style="12" customWidth="1"/>
    <col min="9" max="9" width="11.1111111111111" style="12" customWidth="1"/>
    <col min="10" max="10" width="9.66666666666667" style="11" customWidth="1"/>
    <col min="11" max="11" width="5.22222222222222" style="1" customWidth="1"/>
    <col min="12" max="16384" width="9" style="1"/>
  </cols>
  <sheetData>
    <row r="1" ht="19.5" customHeight="1" spans="1:11">
      <c r="A1" s="14" t="s">
        <v>1</v>
      </c>
      <c r="B1" s="15" t="s">
        <v>12</v>
      </c>
      <c r="C1" s="14" t="s">
        <v>8</v>
      </c>
      <c r="D1" s="16" t="s">
        <v>21</v>
      </c>
      <c r="E1" s="17" t="s">
        <v>268</v>
      </c>
      <c r="F1" s="16" t="s">
        <v>277</v>
      </c>
      <c r="G1" s="18" t="s">
        <v>15</v>
      </c>
      <c r="H1" s="18" t="s">
        <v>16</v>
      </c>
      <c r="I1" s="18" t="s">
        <v>22</v>
      </c>
      <c r="J1" s="16" t="s">
        <v>5</v>
      </c>
      <c r="K1" s="10" t="s">
        <v>28</v>
      </c>
    </row>
    <row r="2" ht="19.5" customHeight="1" spans="1:11">
      <c r="A2" s="19">
        <f>ROW()-1</f>
        <v>1</v>
      </c>
      <c r="B2" s="20" t="s">
        <v>30</v>
      </c>
      <c r="C2" s="19" t="str">
        <f>IFERROR(VLOOKUP(B2,基本设置!$B:$C,2,0),"")</f>
        <v>双面胶</v>
      </c>
      <c r="D2" s="6">
        <v>1</v>
      </c>
      <c r="E2" s="21">
        <v>45297</v>
      </c>
      <c r="F2" s="22" t="s">
        <v>271</v>
      </c>
      <c r="G2" s="19">
        <f>IFERROR(VLOOKUP(B2,基本设置!$B:$G,5,0),"")</f>
        <v>34.6</v>
      </c>
      <c r="H2" s="19">
        <f>IFERROR(VLOOKUP(B2,基本设置!$B:$G,6,0),"")</f>
        <v>0</v>
      </c>
      <c r="I2" s="27">
        <f>IFERROR((D2*G2),"")</f>
        <v>34.6</v>
      </c>
      <c r="J2" s="22"/>
      <c r="K2" s="10"/>
    </row>
    <row r="3" ht="19.5" customHeight="1" spans="1:11">
      <c r="A3" s="19">
        <f>ROW()-1</f>
        <v>2</v>
      </c>
      <c r="B3" s="20" t="s">
        <v>30</v>
      </c>
      <c r="C3" s="19" t="str">
        <f>IFERROR(VLOOKUP(B3,基本设置!$B:$C,2,0),"")</f>
        <v>双面胶</v>
      </c>
      <c r="D3" s="22">
        <v>3</v>
      </c>
      <c r="E3" s="21">
        <v>45298</v>
      </c>
      <c r="F3" s="22" t="s">
        <v>271</v>
      </c>
      <c r="G3" s="19">
        <f>IFERROR(VLOOKUP(B3,基本设置!$B:$G,5,0),"")</f>
        <v>34.6</v>
      </c>
      <c r="H3" s="19">
        <f>IFERROR(VLOOKUP(B3,基本设置!$B:$G,6,0),"")</f>
        <v>0</v>
      </c>
      <c r="I3" s="27">
        <f>IFERROR((D3*G3),"")</f>
        <v>103.8</v>
      </c>
      <c r="J3" s="22"/>
      <c r="K3" s="10"/>
    </row>
    <row r="4" ht="19.5" customHeight="1" spans="1:11">
      <c r="A4" s="19">
        <f t="shared" ref="A4:A24" si="0">ROW()-1</f>
        <v>3</v>
      </c>
      <c r="B4" s="20" t="s">
        <v>30</v>
      </c>
      <c r="C4" s="19" t="str">
        <f>IFERROR(VLOOKUP(B4,基本设置!$B:$C,2,0),"")</f>
        <v>双面胶</v>
      </c>
      <c r="D4" s="22">
        <v>2</v>
      </c>
      <c r="E4" s="21">
        <v>45303</v>
      </c>
      <c r="F4" s="22" t="s">
        <v>271</v>
      </c>
      <c r="G4" s="19">
        <f>IFERROR(VLOOKUP(B4,基本设置!$B:$G,5,0),"")</f>
        <v>34.6</v>
      </c>
      <c r="H4" s="19">
        <f>IFERROR(VLOOKUP(B4,基本设置!$B:$G,6,0),"")</f>
        <v>0</v>
      </c>
      <c r="I4" s="27">
        <f t="shared" ref="I4:I26" si="1">IFERROR((D4*G4),"")</f>
        <v>69.2</v>
      </c>
      <c r="J4" s="28"/>
      <c r="K4" s="10"/>
    </row>
    <row r="5" ht="19.5" customHeight="1" spans="1:11">
      <c r="A5" s="19">
        <f t="shared" si="0"/>
        <v>4</v>
      </c>
      <c r="B5" s="20" t="s">
        <v>30</v>
      </c>
      <c r="C5" s="19" t="str">
        <f>IFERROR(VLOOKUP(B5,基本设置!$B:$C,2,0),"")</f>
        <v>双面胶</v>
      </c>
      <c r="D5" s="22">
        <v>3</v>
      </c>
      <c r="E5" s="21">
        <v>45304</v>
      </c>
      <c r="F5" s="22" t="s">
        <v>271</v>
      </c>
      <c r="G5" s="19">
        <f>IFERROR(VLOOKUP(B5,基本设置!$B:$G,5,0),"")</f>
        <v>34.6</v>
      </c>
      <c r="H5" s="19">
        <f>IFERROR(VLOOKUP(B5,基本设置!$B:$G,6,0),"")</f>
        <v>0</v>
      </c>
      <c r="I5" s="27">
        <f t="shared" si="1"/>
        <v>103.8</v>
      </c>
      <c r="J5" s="28"/>
      <c r="K5" s="10"/>
    </row>
    <row r="6" ht="19.5" customHeight="1" spans="1:11">
      <c r="A6" s="19">
        <f t="shared" si="0"/>
        <v>5</v>
      </c>
      <c r="B6" s="20" t="s">
        <v>30</v>
      </c>
      <c r="C6" s="19" t="str">
        <f>IFERROR(VLOOKUP(B6,基本设置!$B:$C,2,0),"")</f>
        <v>双面胶</v>
      </c>
      <c r="D6" s="22">
        <v>2</v>
      </c>
      <c r="E6" s="21">
        <v>45305</v>
      </c>
      <c r="F6" s="22" t="s">
        <v>271</v>
      </c>
      <c r="G6" s="19">
        <f>IFERROR(VLOOKUP(B6,基本设置!$B:$G,5,0),"")</f>
        <v>34.6</v>
      </c>
      <c r="H6" s="19">
        <f>IFERROR(VLOOKUP(B6,基本设置!$B:$G,6,0),"")</f>
        <v>0</v>
      </c>
      <c r="I6" s="27">
        <f t="shared" si="1"/>
        <v>69.2</v>
      </c>
      <c r="J6" s="28"/>
      <c r="K6" s="10"/>
    </row>
    <row r="7" ht="19.5" customHeight="1" spans="1:11">
      <c r="A7" s="19">
        <f t="shared" si="0"/>
        <v>6</v>
      </c>
      <c r="B7" s="20" t="s">
        <v>30</v>
      </c>
      <c r="C7" s="19" t="str">
        <f>IFERROR(VLOOKUP(B7,基本设置!$B:$C,2,0),"")</f>
        <v>双面胶</v>
      </c>
      <c r="D7" s="22">
        <v>2</v>
      </c>
      <c r="E7" s="21">
        <v>45307</v>
      </c>
      <c r="F7" s="22" t="s">
        <v>271</v>
      </c>
      <c r="G7" s="19">
        <f>IFERROR(VLOOKUP(B7,基本设置!$B:$G,5,0),"")</f>
        <v>34.6</v>
      </c>
      <c r="H7" s="19">
        <f>IFERROR(VLOOKUP(B7,基本设置!$B:$G,6,0),"")</f>
        <v>0</v>
      </c>
      <c r="I7" s="27">
        <f t="shared" si="1"/>
        <v>69.2</v>
      </c>
      <c r="J7" s="28"/>
      <c r="K7" s="10"/>
    </row>
    <row r="8" ht="19.5" customHeight="1" spans="1:11">
      <c r="A8" s="19">
        <f t="shared" si="0"/>
        <v>7</v>
      </c>
      <c r="B8" s="20" t="s">
        <v>30</v>
      </c>
      <c r="C8" s="19" t="str">
        <f>IFERROR(VLOOKUP(B8,基本设置!$B:$C,2,0),"")</f>
        <v>双面胶</v>
      </c>
      <c r="D8" s="22">
        <v>2</v>
      </c>
      <c r="E8" s="21">
        <v>45675</v>
      </c>
      <c r="F8" s="22" t="s">
        <v>271</v>
      </c>
      <c r="G8" s="19">
        <f>IFERROR(VLOOKUP(B8,基本设置!$B:$G,5,0),"")</f>
        <v>34.6</v>
      </c>
      <c r="H8" s="19">
        <f>IFERROR(VLOOKUP(B8,基本设置!$B:$G,6,0),"")</f>
        <v>0</v>
      </c>
      <c r="I8" s="27">
        <f t="shared" si="1"/>
        <v>69.2</v>
      </c>
      <c r="J8" s="28"/>
      <c r="K8" s="10"/>
    </row>
    <row r="9" ht="19.5" customHeight="1" spans="1:11">
      <c r="A9" s="19">
        <f t="shared" si="0"/>
        <v>8</v>
      </c>
      <c r="B9" s="20" t="s">
        <v>30</v>
      </c>
      <c r="C9" s="19" t="str">
        <f>IFERROR(VLOOKUP(B9,基本设置!$B:$C,2,0),"")</f>
        <v>双面胶</v>
      </c>
      <c r="D9" s="22">
        <v>2</v>
      </c>
      <c r="E9" s="21">
        <v>45677</v>
      </c>
      <c r="F9" s="22" t="s">
        <v>271</v>
      </c>
      <c r="G9" s="19">
        <f>IFERROR(VLOOKUP(B9,基本设置!$B:$G,5,0),"")</f>
        <v>34.6</v>
      </c>
      <c r="H9" s="19">
        <f>IFERROR(VLOOKUP(B9,基本设置!$B:$G,6,0),"")</f>
        <v>0</v>
      </c>
      <c r="I9" s="27">
        <f t="shared" si="1"/>
        <v>69.2</v>
      </c>
      <c r="J9" s="28"/>
      <c r="K9" s="10"/>
    </row>
    <row r="10" ht="19.5" customHeight="1" spans="1:10">
      <c r="A10" s="19">
        <f t="shared" si="0"/>
        <v>9</v>
      </c>
      <c r="B10" s="20" t="s">
        <v>30</v>
      </c>
      <c r="C10" s="19" t="str">
        <f>IFERROR(VLOOKUP(B10,基本设置!$B:$C,2,0),"")</f>
        <v>双面胶</v>
      </c>
      <c r="D10" s="6">
        <v>2</v>
      </c>
      <c r="E10" s="21">
        <v>45679</v>
      </c>
      <c r="F10" s="22" t="s">
        <v>271</v>
      </c>
      <c r="G10" s="19">
        <f>IFERROR(VLOOKUP(B10,基本设置!$B:$G,5,0),"")</f>
        <v>34.6</v>
      </c>
      <c r="H10" s="19">
        <f>IFERROR(VLOOKUP(B10,基本设置!$B:$G,6,0),"")</f>
        <v>0</v>
      </c>
      <c r="I10" s="27">
        <f t="shared" si="1"/>
        <v>69.2</v>
      </c>
      <c r="J10" s="6"/>
    </row>
    <row r="11" ht="19.5" customHeight="1" spans="1:10">
      <c r="A11" s="19">
        <f t="shared" si="0"/>
        <v>10</v>
      </c>
      <c r="B11" s="20" t="s">
        <v>30</v>
      </c>
      <c r="C11" s="19" t="str">
        <f>IFERROR(VLOOKUP(B11,基本设置!$B:$C,2,0),"")</f>
        <v>双面胶</v>
      </c>
      <c r="D11" s="6">
        <v>2</v>
      </c>
      <c r="E11" s="21">
        <v>45681</v>
      </c>
      <c r="F11" s="22" t="s">
        <v>271</v>
      </c>
      <c r="G11" s="19">
        <f>IFERROR(VLOOKUP(B11,基本设置!$B:$G,5,0),"")</f>
        <v>34.6</v>
      </c>
      <c r="H11" s="19">
        <f>IFERROR(VLOOKUP(B11,基本设置!$B:$G,6,0),"")</f>
        <v>0</v>
      </c>
      <c r="I11" s="27">
        <f t="shared" si="1"/>
        <v>69.2</v>
      </c>
      <c r="J11" s="6"/>
    </row>
    <row r="12" ht="19.5" customHeight="1" spans="1:12">
      <c r="A12" s="19">
        <f t="shared" si="0"/>
        <v>11</v>
      </c>
      <c r="B12" s="20" t="s">
        <v>30</v>
      </c>
      <c r="C12" s="19" t="str">
        <f>IFERROR(VLOOKUP(B12,基本设置!$B:$C,2,0),"")</f>
        <v>双面胶</v>
      </c>
      <c r="D12" s="6">
        <v>2</v>
      </c>
      <c r="E12" s="21">
        <v>45713</v>
      </c>
      <c r="F12" s="22" t="s">
        <v>271</v>
      </c>
      <c r="G12" s="19">
        <f>IFERROR(VLOOKUP(B12,基本设置!$B:$G,5,0),"")</f>
        <v>34.6</v>
      </c>
      <c r="H12" s="19">
        <f>IFERROR(VLOOKUP(B12,基本设置!$B:$G,6,0),"")</f>
        <v>0</v>
      </c>
      <c r="I12" s="27">
        <f t="shared" si="1"/>
        <v>69.2</v>
      </c>
      <c r="J12" s="6"/>
      <c r="L12" s="1">
        <f>216-149</f>
        <v>67</v>
      </c>
    </row>
    <row r="13" ht="19.5" customHeight="1" spans="1:10">
      <c r="A13" s="19">
        <f t="shared" si="0"/>
        <v>12</v>
      </c>
      <c r="B13" s="20" t="s">
        <v>30</v>
      </c>
      <c r="C13" s="19" t="str">
        <f>IFERROR(VLOOKUP(B13,基本设置!$B:$C,2,0),"")</f>
        <v>双面胶</v>
      </c>
      <c r="D13" s="6">
        <v>2</v>
      </c>
      <c r="E13" s="21">
        <v>45715</v>
      </c>
      <c r="F13" s="22" t="s">
        <v>271</v>
      </c>
      <c r="G13" s="19">
        <f>IFERROR(VLOOKUP(B13,基本设置!$B:$G,5,0),"")</f>
        <v>34.6</v>
      </c>
      <c r="H13" s="19">
        <f>IFERROR(VLOOKUP(B13,基本设置!$B:$G,6,0),"")</f>
        <v>0</v>
      </c>
      <c r="I13" s="27">
        <f t="shared" si="1"/>
        <v>69.2</v>
      </c>
      <c r="J13" s="6"/>
    </row>
    <row r="14" ht="19.5" customHeight="1" spans="1:10">
      <c r="A14" s="19">
        <f t="shared" si="0"/>
        <v>13</v>
      </c>
      <c r="B14" s="6" t="s">
        <v>54</v>
      </c>
      <c r="C14" s="19" t="str">
        <f>IFERROR(VLOOKUP(B14,基本设置!B:C,2,0),"")</f>
        <v>自喷漆</v>
      </c>
      <c r="D14" s="6">
        <v>12</v>
      </c>
      <c r="E14" s="21">
        <v>45663</v>
      </c>
      <c r="F14" s="22" t="s">
        <v>271</v>
      </c>
      <c r="G14" s="19">
        <f>IFERROR(VLOOKUP(B14,基本设置!$B:$G,5,0),"")</f>
        <v>7</v>
      </c>
      <c r="H14" s="19" t="str">
        <f>IFERROR(VLOOKUP(B14,基本设置!$B:$G,6,0),"")</f>
        <v>中正五金店</v>
      </c>
      <c r="I14" s="27">
        <f t="shared" si="1"/>
        <v>84</v>
      </c>
      <c r="J14" s="6"/>
    </row>
    <row r="15" ht="19.5" customHeight="1" spans="1:10">
      <c r="A15" s="19">
        <f t="shared" si="0"/>
        <v>14</v>
      </c>
      <c r="B15" s="6" t="s">
        <v>54</v>
      </c>
      <c r="C15" s="19" t="str">
        <f>IFERROR(VLOOKUP(B15,基本设置!B:C,2,0),"")</f>
        <v>自喷漆</v>
      </c>
      <c r="D15" s="6">
        <v>12</v>
      </c>
      <c r="E15" s="21">
        <v>45667</v>
      </c>
      <c r="F15" s="22" t="s">
        <v>271</v>
      </c>
      <c r="G15" s="19">
        <f>IFERROR(VLOOKUP(B15,基本设置!$B:$G,5,0),"")</f>
        <v>7</v>
      </c>
      <c r="H15" s="19" t="str">
        <f>IFERROR(VLOOKUP(B15,基本设置!$B:$G,6,0),"")</f>
        <v>中正五金店</v>
      </c>
      <c r="I15" s="27">
        <f t="shared" si="1"/>
        <v>84</v>
      </c>
      <c r="J15" s="6"/>
    </row>
    <row r="16" ht="19.5" customHeight="1" spans="1:10">
      <c r="A16" s="19">
        <f t="shared" si="0"/>
        <v>15</v>
      </c>
      <c r="B16" s="6" t="s">
        <v>54</v>
      </c>
      <c r="C16" s="19" t="str">
        <f>IFERROR(VLOOKUP(B16,基本设置!B:C,2,0),"")</f>
        <v>自喷漆</v>
      </c>
      <c r="D16" s="6">
        <v>12</v>
      </c>
      <c r="E16" s="21">
        <v>45670</v>
      </c>
      <c r="F16" s="22" t="s">
        <v>271</v>
      </c>
      <c r="G16" s="19">
        <f>IFERROR(VLOOKUP(B16,基本设置!$B:$G,5,0),"")</f>
        <v>7</v>
      </c>
      <c r="H16" s="19" t="str">
        <f>IFERROR(VLOOKUP(B16,基本设置!$B:$G,6,0),"")</f>
        <v>中正五金店</v>
      </c>
      <c r="I16" s="27">
        <f t="shared" si="1"/>
        <v>84</v>
      </c>
      <c r="J16" s="6"/>
    </row>
    <row r="17" ht="19.5" customHeight="1" spans="1:10">
      <c r="A17" s="19">
        <f t="shared" si="0"/>
        <v>16</v>
      </c>
      <c r="B17" s="6" t="s">
        <v>54</v>
      </c>
      <c r="C17" s="19" t="str">
        <f>IFERROR(VLOOKUP(B17,基本设置!B:C,2,0),"")</f>
        <v>自喷漆</v>
      </c>
      <c r="D17" s="6">
        <v>12</v>
      </c>
      <c r="E17" s="21">
        <v>45672</v>
      </c>
      <c r="F17" s="22" t="s">
        <v>271</v>
      </c>
      <c r="G17" s="19">
        <f>IFERROR(VLOOKUP(B17,基本设置!$B:$G,5,0),"")</f>
        <v>7</v>
      </c>
      <c r="H17" s="19" t="str">
        <f>IFERROR(VLOOKUP(B17,基本设置!$B:$G,6,0),"")</f>
        <v>中正五金店</v>
      </c>
      <c r="I17" s="27">
        <f t="shared" si="1"/>
        <v>84</v>
      </c>
      <c r="J17" s="6"/>
    </row>
    <row r="18" ht="19.5" customHeight="1" spans="1:10">
      <c r="A18" s="19">
        <f t="shared" si="0"/>
        <v>17</v>
      </c>
      <c r="B18" s="6" t="s">
        <v>54</v>
      </c>
      <c r="C18" s="19" t="str">
        <f>IFERROR(VLOOKUP(B18,基本设置!B:C,2,0),"")</f>
        <v>自喷漆</v>
      </c>
      <c r="D18" s="6">
        <v>12</v>
      </c>
      <c r="E18" s="21">
        <v>45679</v>
      </c>
      <c r="F18" s="22" t="s">
        <v>271</v>
      </c>
      <c r="G18" s="19">
        <f>IFERROR(VLOOKUP(B18,基本设置!$B:$G,5,0),"")</f>
        <v>7</v>
      </c>
      <c r="H18" s="19" t="str">
        <f>IFERROR(VLOOKUP(B18,基本设置!$B:$G,6,0),"")</f>
        <v>中正五金店</v>
      </c>
      <c r="I18" s="27">
        <f t="shared" si="1"/>
        <v>84</v>
      </c>
      <c r="J18" s="6"/>
    </row>
    <row r="19" ht="19.5" customHeight="1" spans="1:10">
      <c r="A19" s="19">
        <f t="shared" si="0"/>
        <v>18</v>
      </c>
      <c r="B19" s="6" t="s">
        <v>54</v>
      </c>
      <c r="C19" s="19" t="str">
        <f>IFERROR(VLOOKUP(B19,基本设置!B:C,2,0),"")</f>
        <v>自喷漆</v>
      </c>
      <c r="D19" s="6">
        <v>12</v>
      </c>
      <c r="E19" s="21">
        <v>45694</v>
      </c>
      <c r="F19" s="22" t="s">
        <v>271</v>
      </c>
      <c r="G19" s="19">
        <f>IFERROR(VLOOKUP(B19,基本设置!$B:$G,5,0),"")</f>
        <v>7</v>
      </c>
      <c r="H19" s="19" t="str">
        <f>IFERROR(VLOOKUP(B19,基本设置!$B:$G,6,0),"")</f>
        <v>中正五金店</v>
      </c>
      <c r="I19" s="27">
        <f t="shared" si="1"/>
        <v>84</v>
      </c>
      <c r="J19" s="6"/>
    </row>
    <row r="20" ht="19.5" customHeight="1" spans="1:10">
      <c r="A20" s="19">
        <f t="shared" si="0"/>
        <v>19</v>
      </c>
      <c r="B20" s="6" t="s">
        <v>107</v>
      </c>
      <c r="C20" s="19" t="str">
        <f>IFERROR(VLOOKUP(B20,基本设置!B:C,2,0),"")</f>
        <v>手套</v>
      </c>
      <c r="D20" s="6">
        <v>72</v>
      </c>
      <c r="E20" s="21">
        <v>45659</v>
      </c>
      <c r="F20" s="22" t="s">
        <v>271</v>
      </c>
      <c r="G20" s="19">
        <f>IFERROR(VLOOKUP(B20,基本设置!$B:$G,5,0),"")</f>
        <v>1</v>
      </c>
      <c r="H20" s="19" t="str">
        <f>IFERROR(VLOOKUP(B20,基本设置!$B:$G,6,0),"")</f>
        <v>潍城区开发区星顺机电设备经销处</v>
      </c>
      <c r="I20" s="27">
        <f t="shared" si="1"/>
        <v>72</v>
      </c>
      <c r="J20" s="6" t="s">
        <v>269</v>
      </c>
    </row>
    <row r="21" ht="19.5" customHeight="1" spans="1:10">
      <c r="A21" s="19">
        <f t="shared" si="0"/>
        <v>20</v>
      </c>
      <c r="B21" s="6" t="s">
        <v>107</v>
      </c>
      <c r="C21" s="19" t="str">
        <f>IFERROR(VLOOKUP(B21,基本设置!B:C,2,0),"")</f>
        <v>手套</v>
      </c>
      <c r="D21" s="6">
        <v>72</v>
      </c>
      <c r="E21" s="21">
        <v>45671</v>
      </c>
      <c r="F21" s="22" t="s">
        <v>271</v>
      </c>
      <c r="G21" s="19">
        <f>IFERROR(VLOOKUP(B21,基本设置!$B:$G,5,0),"")</f>
        <v>1</v>
      </c>
      <c r="H21" s="19" t="str">
        <f>IFERROR(VLOOKUP(B21,基本设置!$B:$G,6,0),"")</f>
        <v>潍城区开发区星顺机电设备经销处</v>
      </c>
      <c r="I21" s="27">
        <f t="shared" si="1"/>
        <v>72</v>
      </c>
      <c r="J21" s="6" t="s">
        <v>269</v>
      </c>
    </row>
    <row r="22" ht="19.5" customHeight="1" spans="1:10">
      <c r="A22" s="19">
        <f t="shared" si="0"/>
        <v>21</v>
      </c>
      <c r="B22" s="6" t="s">
        <v>107</v>
      </c>
      <c r="C22" s="19" t="str">
        <f>IFERROR(VLOOKUP(B22,基本设置!B:C,2,0),"")</f>
        <v>手套</v>
      </c>
      <c r="D22" s="6">
        <v>72</v>
      </c>
      <c r="E22" s="21">
        <v>45678</v>
      </c>
      <c r="F22" s="22" t="s">
        <v>271</v>
      </c>
      <c r="G22" s="19">
        <f>IFERROR(VLOOKUP(B22,基本设置!$B:$G,5,0),"")</f>
        <v>1</v>
      </c>
      <c r="H22" s="19" t="str">
        <f>IFERROR(VLOOKUP(B22,基本设置!$B:$G,6,0),"")</f>
        <v>潍城区开发区星顺机电设备经销处</v>
      </c>
      <c r="I22" s="27">
        <f t="shared" si="1"/>
        <v>72</v>
      </c>
      <c r="J22" s="6" t="s">
        <v>269</v>
      </c>
    </row>
    <row r="23" ht="19.5" customHeight="1" spans="1:10">
      <c r="A23" s="19">
        <f t="shared" si="0"/>
        <v>22</v>
      </c>
      <c r="B23" s="6" t="s">
        <v>107</v>
      </c>
      <c r="C23" s="19" t="str">
        <f>IFERROR(VLOOKUP(B23,基本设置!B:C,2,0),"")</f>
        <v>手套</v>
      </c>
      <c r="D23" s="6">
        <v>40</v>
      </c>
      <c r="E23" s="21">
        <v>45692</v>
      </c>
      <c r="F23" s="22" t="s">
        <v>271</v>
      </c>
      <c r="G23" s="19">
        <f>IFERROR(VLOOKUP(B23,基本设置!$B:$G,5,0),"")</f>
        <v>1</v>
      </c>
      <c r="H23" s="19" t="str">
        <f>IFERROR(VLOOKUP(B23,基本设置!$B:$G,6,0),"")</f>
        <v>潍城区开发区星顺机电设备经销处</v>
      </c>
      <c r="I23" s="27">
        <f t="shared" si="1"/>
        <v>40</v>
      </c>
      <c r="J23" s="6" t="s">
        <v>269</v>
      </c>
    </row>
    <row r="24" ht="19.5" customHeight="1" spans="1:10">
      <c r="A24" s="19">
        <f t="shared" si="0"/>
        <v>23</v>
      </c>
      <c r="B24" s="6" t="s">
        <v>107</v>
      </c>
      <c r="C24" s="19" t="str">
        <f>IFERROR(VLOOKUP(B24,基本设置!B:C,2,0),"")</f>
        <v>手套</v>
      </c>
      <c r="D24" s="6">
        <v>32</v>
      </c>
      <c r="E24" s="21">
        <v>45659</v>
      </c>
      <c r="F24" s="22" t="s">
        <v>271</v>
      </c>
      <c r="G24" s="19">
        <f>IFERROR(VLOOKUP(B24,基本设置!$B:$G,5,0),"")</f>
        <v>1</v>
      </c>
      <c r="H24" s="19" t="str">
        <f>IFERROR(VLOOKUP(B24,基本设置!$B:$G,6,0),"")</f>
        <v>潍城区开发区星顺机电设备经销处</v>
      </c>
      <c r="I24" s="27">
        <f t="shared" si="1"/>
        <v>32</v>
      </c>
      <c r="J24" s="22" t="s">
        <v>270</v>
      </c>
    </row>
    <row r="25" ht="19.5" customHeight="1" spans="1:10">
      <c r="A25" s="19">
        <f t="shared" ref="A25:A30" si="2">ROW()-1</f>
        <v>24</v>
      </c>
      <c r="B25" s="6" t="s">
        <v>107</v>
      </c>
      <c r="C25" s="19" t="str">
        <f>IFERROR(VLOOKUP(B25,基本设置!B:C,2,0),"")</f>
        <v>手套</v>
      </c>
      <c r="D25" s="6">
        <v>32</v>
      </c>
      <c r="E25" s="21">
        <v>45671</v>
      </c>
      <c r="F25" s="22" t="s">
        <v>271</v>
      </c>
      <c r="G25" s="19">
        <f>IFERROR(VLOOKUP(B25,基本设置!$B:$G,5,0),"")</f>
        <v>1</v>
      </c>
      <c r="H25" s="19" t="str">
        <f>IFERROR(VLOOKUP(B25,基本设置!$B:$G,6,0),"")</f>
        <v>潍城区开发区星顺机电设备经销处</v>
      </c>
      <c r="I25" s="27">
        <f t="shared" si="1"/>
        <v>32</v>
      </c>
      <c r="J25" s="22" t="s">
        <v>270</v>
      </c>
    </row>
    <row r="26" ht="19.5" customHeight="1" spans="1:10">
      <c r="A26" s="19">
        <f t="shared" si="2"/>
        <v>25</v>
      </c>
      <c r="B26" s="6" t="s">
        <v>107</v>
      </c>
      <c r="C26" s="19" t="str">
        <f>IFERROR(VLOOKUP(B26,基本设置!B:C,2,0),"")</f>
        <v>手套</v>
      </c>
      <c r="D26" s="6">
        <v>32</v>
      </c>
      <c r="E26" s="21">
        <v>45678</v>
      </c>
      <c r="F26" s="22" t="s">
        <v>271</v>
      </c>
      <c r="G26" s="19">
        <f>IFERROR(VLOOKUP(B26,基本设置!$B:$G,5,0),"")</f>
        <v>1</v>
      </c>
      <c r="H26" s="19" t="str">
        <f>IFERROR(VLOOKUP(B26,基本设置!$B:$G,6,0),"")</f>
        <v>潍城区开发区星顺机电设备经销处</v>
      </c>
      <c r="I26" s="27">
        <f t="shared" si="1"/>
        <v>32</v>
      </c>
      <c r="J26" s="22" t="s">
        <v>270</v>
      </c>
    </row>
    <row r="27" ht="19.5" customHeight="1" spans="1:10">
      <c r="A27" s="19">
        <f t="shared" si="2"/>
        <v>26</v>
      </c>
      <c r="B27" s="6" t="s">
        <v>107</v>
      </c>
      <c r="C27" s="19" t="str">
        <f>IFERROR(VLOOKUP(B27,基本设置!B:C,2,0),"")</f>
        <v>手套</v>
      </c>
      <c r="D27" s="6">
        <v>12</v>
      </c>
      <c r="E27" s="21">
        <v>45659</v>
      </c>
      <c r="F27" s="22" t="s">
        <v>271</v>
      </c>
      <c r="G27" s="19">
        <f>IFERROR(VLOOKUP(B27,基本设置!$B:$G,5,0),"")</f>
        <v>1</v>
      </c>
      <c r="H27" s="19" t="str">
        <f>IFERROR(VLOOKUP(B27,基本设置!$B:$G,6,0),"")</f>
        <v>潍城区开发区星顺机电设备经销处</v>
      </c>
      <c r="I27" s="27">
        <f t="shared" ref="I25:I30" si="3">IFERROR((D27*G27),"")</f>
        <v>12</v>
      </c>
      <c r="J27" s="22" t="s">
        <v>278</v>
      </c>
    </row>
    <row r="28" ht="19.5" customHeight="1" spans="1:10">
      <c r="A28" s="19">
        <f t="shared" si="2"/>
        <v>27</v>
      </c>
      <c r="B28" s="6" t="s">
        <v>107</v>
      </c>
      <c r="C28" s="19" t="str">
        <f>IFERROR(VLOOKUP(B28,基本设置!B:C,2,0),"")</f>
        <v>手套</v>
      </c>
      <c r="D28" s="6">
        <v>12</v>
      </c>
      <c r="E28" s="21">
        <v>45671</v>
      </c>
      <c r="F28" s="22" t="s">
        <v>271</v>
      </c>
      <c r="G28" s="19">
        <f>IFERROR(VLOOKUP(B28,基本设置!$B:$G,5,0),"")</f>
        <v>1</v>
      </c>
      <c r="H28" s="19" t="str">
        <f>IFERROR(VLOOKUP(B28,基本设置!$B:$G,6,0),"")</f>
        <v>潍城区开发区星顺机电设备经销处</v>
      </c>
      <c r="I28" s="27">
        <f t="shared" si="3"/>
        <v>12</v>
      </c>
      <c r="J28" s="22" t="s">
        <v>278</v>
      </c>
    </row>
    <row r="29" ht="19.5" customHeight="1" spans="1:10">
      <c r="A29" s="19">
        <f t="shared" si="2"/>
        <v>28</v>
      </c>
      <c r="B29" s="6" t="s">
        <v>107</v>
      </c>
      <c r="C29" s="19" t="str">
        <f>IFERROR(VLOOKUP(B29,基本设置!B:C,2,0),"")</f>
        <v>手套</v>
      </c>
      <c r="D29" s="6">
        <v>12</v>
      </c>
      <c r="E29" s="21">
        <v>45678</v>
      </c>
      <c r="F29" s="22" t="s">
        <v>271</v>
      </c>
      <c r="G29" s="19">
        <f>IFERROR(VLOOKUP(B29,基本设置!$B:$G,5,0),"")</f>
        <v>1</v>
      </c>
      <c r="H29" s="19" t="str">
        <f>IFERROR(VLOOKUP(B29,基本设置!$B:$G,6,0),"")</f>
        <v>潍城区开发区星顺机电设备经销处</v>
      </c>
      <c r="I29" s="27">
        <f t="shared" si="3"/>
        <v>12</v>
      </c>
      <c r="J29" s="22" t="s">
        <v>278</v>
      </c>
    </row>
    <row r="30" ht="19.5" customHeight="1" spans="1:10">
      <c r="A30" s="19">
        <f t="shared" si="2"/>
        <v>29</v>
      </c>
      <c r="B30" s="6" t="s">
        <v>107</v>
      </c>
      <c r="C30" s="19" t="str">
        <f>IFERROR(VLOOKUP(B30,基本设置!B:C,2,0),"")</f>
        <v>手套</v>
      </c>
      <c r="D30" s="6">
        <v>12</v>
      </c>
      <c r="E30" s="21">
        <v>45664</v>
      </c>
      <c r="F30" s="22" t="s">
        <v>271</v>
      </c>
      <c r="G30" s="19">
        <f>IFERROR(VLOOKUP(B30,基本设置!$B:$G,5,0),"")</f>
        <v>1</v>
      </c>
      <c r="H30" s="19" t="str">
        <f>IFERROR(VLOOKUP(B30,基本设置!$B:$G,6,0),"")</f>
        <v>潍城区开发区星顺机电设备经销处</v>
      </c>
      <c r="I30" s="27">
        <f t="shared" si="3"/>
        <v>12</v>
      </c>
      <c r="J30" s="22" t="s">
        <v>278</v>
      </c>
    </row>
    <row r="31" ht="19.5" customHeight="1" spans="1:10">
      <c r="A31" s="19">
        <f t="shared" ref="A31:A40" si="4">ROW()-1</f>
        <v>30</v>
      </c>
      <c r="B31" s="6" t="s">
        <v>205</v>
      </c>
      <c r="C31" s="19" t="str">
        <f>IFERROR(VLOOKUP(B31,基本设置!B:C,2,0),"")</f>
        <v>产线地脚</v>
      </c>
      <c r="D31" s="6">
        <v>52</v>
      </c>
      <c r="E31" s="21">
        <v>45689</v>
      </c>
      <c r="F31" s="22" t="s">
        <v>279</v>
      </c>
      <c r="G31" s="19">
        <f>IFERROR(VLOOKUP(B31,基本设置!$B:$G,5,0),"")</f>
        <v>10</v>
      </c>
      <c r="H31" s="19" t="str">
        <f>IFERROR(VLOOKUP(B31,基本设置!$B:$G,6,0),"")</f>
        <v>零星采购</v>
      </c>
      <c r="I31" s="27">
        <f t="shared" ref="I31:I59" si="5">IFERROR((D31*G31),"")</f>
        <v>520</v>
      </c>
      <c r="J31" s="6" t="s">
        <v>280</v>
      </c>
    </row>
    <row r="32" ht="19.5" customHeight="1" spans="1:10">
      <c r="A32" s="19">
        <f t="shared" si="4"/>
        <v>31</v>
      </c>
      <c r="B32" s="6" t="s">
        <v>207</v>
      </c>
      <c r="C32" s="19" t="str">
        <f>IFERROR(VLOOKUP(B32,基本设置!B:C,2,0),"")</f>
        <v>亚德克电磁阀</v>
      </c>
      <c r="D32" s="6">
        <v>4</v>
      </c>
      <c r="E32" s="21">
        <v>45689</v>
      </c>
      <c r="F32" s="22" t="s">
        <v>279</v>
      </c>
      <c r="G32" s="19">
        <f>IFERROR(VLOOKUP(B32,基本设置!$B:$G,5,0),"")</f>
        <v>25</v>
      </c>
      <c r="H32" s="19" t="str">
        <f>IFERROR(VLOOKUP(B32,基本设置!$B:$G,6,0),"")</f>
        <v>零星采购</v>
      </c>
      <c r="I32" s="27">
        <f t="shared" si="5"/>
        <v>100</v>
      </c>
      <c r="J32" s="6" t="s">
        <v>280</v>
      </c>
    </row>
    <row r="33" ht="19.5" customHeight="1" spans="1:10">
      <c r="A33" s="19">
        <f t="shared" si="4"/>
        <v>32</v>
      </c>
      <c r="B33" s="6" t="s">
        <v>209</v>
      </c>
      <c r="C33" s="19" t="str">
        <f>IFERROR(VLOOKUP(B33,基本设置!B:C,2,0),"")</f>
        <v>气动铜快插</v>
      </c>
      <c r="D33" s="6">
        <v>10</v>
      </c>
      <c r="E33" s="21">
        <v>45689</v>
      </c>
      <c r="F33" s="22" t="s">
        <v>279</v>
      </c>
      <c r="G33" s="19">
        <f>IFERROR(VLOOKUP(B33,基本设置!$B:$G,5,0),"")</f>
        <v>2</v>
      </c>
      <c r="H33" s="19" t="str">
        <f>IFERROR(VLOOKUP(B33,基本设置!$B:$G,6,0),"")</f>
        <v>零星采购</v>
      </c>
      <c r="I33" s="27">
        <f t="shared" si="5"/>
        <v>20</v>
      </c>
      <c r="J33" s="6" t="s">
        <v>280</v>
      </c>
    </row>
    <row r="34" ht="19.5" customHeight="1" spans="1:10">
      <c r="A34" s="19">
        <f t="shared" si="4"/>
        <v>33</v>
      </c>
      <c r="B34" s="6" t="s">
        <v>211</v>
      </c>
      <c r="C34" s="19" t="str">
        <f>IFERROR(VLOOKUP(B34,基本设置!B:C,2,0),"")</f>
        <v>气动电磁阀消音器</v>
      </c>
      <c r="D34" s="6">
        <v>10</v>
      </c>
      <c r="E34" s="21">
        <v>45689</v>
      </c>
      <c r="F34" s="22" t="s">
        <v>279</v>
      </c>
      <c r="G34" s="19">
        <f>IFERROR(VLOOKUP(B34,基本设置!$B:$G,5,0),"")</f>
        <v>2</v>
      </c>
      <c r="H34" s="19" t="str">
        <f>IFERROR(VLOOKUP(B34,基本设置!$B:$G,6,0),"")</f>
        <v>零星采购</v>
      </c>
      <c r="I34" s="27">
        <f t="shared" si="5"/>
        <v>20</v>
      </c>
      <c r="J34" s="6" t="s">
        <v>280</v>
      </c>
    </row>
    <row r="35" ht="19.5" customHeight="1" spans="1:10">
      <c r="A35" s="19">
        <f t="shared" si="4"/>
        <v>34</v>
      </c>
      <c r="B35" s="6" t="s">
        <v>213</v>
      </c>
      <c r="C35" s="19" t="str">
        <f>IFERROR(VLOOKUP(B35,基本设置!B:C,2,0),"")</f>
        <v>气动气缸调速阀</v>
      </c>
      <c r="D35" s="6">
        <v>10</v>
      </c>
      <c r="E35" s="21">
        <v>45689</v>
      </c>
      <c r="F35" s="22" t="s">
        <v>279</v>
      </c>
      <c r="G35" s="19">
        <f>IFERROR(VLOOKUP(B35,基本设置!$B:$G,5,0),"")</f>
        <v>4</v>
      </c>
      <c r="H35" s="19" t="str">
        <f>IFERROR(VLOOKUP(B35,基本设置!$B:$G,6,0),"")</f>
        <v>零星采购</v>
      </c>
      <c r="I35" s="27">
        <f t="shared" si="5"/>
        <v>40</v>
      </c>
      <c r="J35" s="6" t="s">
        <v>280</v>
      </c>
    </row>
    <row r="36" ht="19.5" customHeight="1" spans="1:10">
      <c r="A36" s="19">
        <f t="shared" si="4"/>
        <v>35</v>
      </c>
      <c r="B36" s="6" t="s">
        <v>215</v>
      </c>
      <c r="C36" s="19" t="str">
        <f>IFERROR(VLOOKUP(B36,基本设置!B:C,2,0),"")</f>
        <v>气动电磁阀堵头</v>
      </c>
      <c r="D36" s="6">
        <v>10</v>
      </c>
      <c r="E36" s="21">
        <v>45689</v>
      </c>
      <c r="F36" s="22" t="s">
        <v>279</v>
      </c>
      <c r="G36" s="19">
        <f>IFERROR(VLOOKUP(B36,基本设置!$B:$G,5,0),"")</f>
        <v>2</v>
      </c>
      <c r="H36" s="19" t="str">
        <f>IFERROR(VLOOKUP(B36,基本设置!$B:$G,6,0),"")</f>
        <v>零星采购</v>
      </c>
      <c r="I36" s="27">
        <f t="shared" si="5"/>
        <v>20</v>
      </c>
      <c r="J36" s="6" t="s">
        <v>280</v>
      </c>
    </row>
    <row r="37" ht="19.5" customHeight="1" spans="1:10">
      <c r="A37" s="19">
        <f t="shared" si="4"/>
        <v>36</v>
      </c>
      <c r="B37" s="6" t="s">
        <v>217</v>
      </c>
      <c r="C37" s="19" t="str">
        <f>IFERROR(VLOOKUP(B37,基本设置!B:C,2,0),"")</f>
        <v>三通</v>
      </c>
      <c r="D37" s="6">
        <v>2</v>
      </c>
      <c r="E37" s="21">
        <v>45689</v>
      </c>
      <c r="F37" s="22" t="s">
        <v>279</v>
      </c>
      <c r="G37" s="19">
        <f>IFERROR(VLOOKUP(B37,基本设置!$B:$G,5,0),"")</f>
        <v>1</v>
      </c>
      <c r="H37" s="19" t="str">
        <f>IFERROR(VLOOKUP(B37,基本设置!$B:$G,6,0),"")</f>
        <v>零星采购</v>
      </c>
      <c r="I37" s="27">
        <f t="shared" si="5"/>
        <v>2</v>
      </c>
      <c r="J37" s="6" t="s">
        <v>280</v>
      </c>
    </row>
    <row r="38" ht="19.5" customHeight="1" spans="1:10">
      <c r="A38" s="19">
        <f t="shared" si="4"/>
        <v>37</v>
      </c>
      <c r="B38" s="6" t="s">
        <v>219</v>
      </c>
      <c r="C38" s="19" t="str">
        <f>IFERROR(VLOOKUP(B38,基本设置!B:C,2,0),"")</f>
        <v>气管</v>
      </c>
      <c r="D38" s="6">
        <v>4</v>
      </c>
      <c r="E38" s="21">
        <v>45689</v>
      </c>
      <c r="F38" s="22" t="s">
        <v>279</v>
      </c>
      <c r="G38" s="19">
        <f>IFERROR(VLOOKUP(B38,基本设置!$B:$G,5,0),"")</f>
        <v>1.5</v>
      </c>
      <c r="H38" s="19" t="str">
        <f>IFERROR(VLOOKUP(B38,基本设置!$B:$G,6,0),"")</f>
        <v>零星采购</v>
      </c>
      <c r="I38" s="27">
        <f t="shared" si="5"/>
        <v>6</v>
      </c>
      <c r="J38" s="6" t="s">
        <v>280</v>
      </c>
    </row>
    <row r="39" ht="19.5" customHeight="1" spans="1:10">
      <c r="A39" s="19">
        <f t="shared" si="4"/>
        <v>38</v>
      </c>
      <c r="B39" s="6" t="s">
        <v>223</v>
      </c>
      <c r="C39" s="19" t="str">
        <f>IFERROR(VLOOKUP(B39,基本设置!B:C,2,0),"")</f>
        <v>PUL10-04</v>
      </c>
      <c r="D39" s="6">
        <v>3</v>
      </c>
      <c r="E39" s="21">
        <v>45689</v>
      </c>
      <c r="F39" s="22" t="s">
        <v>279</v>
      </c>
      <c r="G39" s="19">
        <f>IFERROR(VLOOKUP(B39,基本设置!$B:$G,5,0),"")</f>
        <v>5</v>
      </c>
      <c r="H39" s="19" t="str">
        <f>IFERROR(VLOOKUP(B39,基本设置!$B:$G,6,0),"")</f>
        <v>零星采购</v>
      </c>
      <c r="I39" s="27">
        <f t="shared" si="5"/>
        <v>15</v>
      </c>
      <c r="J39" s="6" t="s">
        <v>280</v>
      </c>
    </row>
    <row r="40" ht="19.5" customHeight="1" spans="1:10">
      <c r="A40" s="19">
        <f t="shared" si="4"/>
        <v>39</v>
      </c>
      <c r="B40" s="6" t="s">
        <v>225</v>
      </c>
      <c r="C40" s="19" t="str">
        <f>IFERROR(VLOOKUP(B40,基本设置!B:C,2,0),"")</f>
        <v>镀锌管帽</v>
      </c>
      <c r="D40" s="6">
        <v>3</v>
      </c>
      <c r="E40" s="21">
        <v>45689</v>
      </c>
      <c r="F40" s="22" t="s">
        <v>279</v>
      </c>
      <c r="G40" s="19">
        <f>IFERROR(VLOOKUP(B40,基本设置!$B:$G,5,0),"")</f>
        <v>1</v>
      </c>
      <c r="H40" s="19" t="str">
        <f>IFERROR(VLOOKUP(B40,基本设置!$B:$G,6,0),"")</f>
        <v>零星采购</v>
      </c>
      <c r="I40" s="27">
        <f t="shared" si="5"/>
        <v>3</v>
      </c>
      <c r="J40" s="6" t="s">
        <v>280</v>
      </c>
    </row>
    <row r="41" ht="19.5" customHeight="1" spans="1:10">
      <c r="A41" s="19">
        <f t="shared" ref="A41:A50" si="6">ROW()-1</f>
        <v>40</v>
      </c>
      <c r="B41" s="6" t="s">
        <v>227</v>
      </c>
      <c r="C41" s="19" t="str">
        <f>IFERROR(VLOOKUP(B41,基本设置!B:C,2,0),"")</f>
        <v>三通</v>
      </c>
      <c r="D41" s="6">
        <v>2</v>
      </c>
      <c r="E41" s="21">
        <v>45689</v>
      </c>
      <c r="F41" s="22" t="s">
        <v>279</v>
      </c>
      <c r="G41" s="19">
        <f>IFERROR(VLOOKUP(B41,基本设置!$B:$G,5,0),"")</f>
        <v>2.5</v>
      </c>
      <c r="H41" s="19" t="str">
        <f>IFERROR(VLOOKUP(B41,基本设置!$B:$G,6,0),"")</f>
        <v>零星采购</v>
      </c>
      <c r="I41" s="27">
        <f t="shared" si="5"/>
        <v>5</v>
      </c>
      <c r="J41" s="6" t="s">
        <v>280</v>
      </c>
    </row>
    <row r="42" ht="19.5" customHeight="1" spans="1:10">
      <c r="A42" s="19">
        <f t="shared" si="6"/>
        <v>41</v>
      </c>
      <c r="B42" s="6" t="s">
        <v>228</v>
      </c>
      <c r="C42" s="19" t="str">
        <f>IFERROR(VLOOKUP(B42,基本设置!B:C,2,0),"")</f>
        <v>管子割刀</v>
      </c>
      <c r="D42" s="6">
        <v>1</v>
      </c>
      <c r="E42" s="21">
        <v>45689</v>
      </c>
      <c r="F42" s="22" t="s">
        <v>279</v>
      </c>
      <c r="G42" s="19">
        <f>IFERROR(VLOOKUP(B42,基本设置!$B:$G,5,0),"")</f>
        <v>8.5</v>
      </c>
      <c r="H42" s="19" t="str">
        <f>IFERROR(VLOOKUP(B42,基本设置!$B:$G,6,0),"")</f>
        <v>零星采购</v>
      </c>
      <c r="I42" s="27">
        <f t="shared" si="5"/>
        <v>8.5</v>
      </c>
      <c r="J42" s="6" t="s">
        <v>280</v>
      </c>
    </row>
    <row r="43" ht="19.5" customHeight="1" spans="1:10">
      <c r="A43" s="19">
        <f t="shared" si="6"/>
        <v>42</v>
      </c>
      <c r="B43" s="6" t="s">
        <v>231</v>
      </c>
      <c r="C43" s="19" t="str">
        <f>IFERROR(VLOOKUP(B43,基本设置!B:C,2,0),"")</f>
        <v>光电开关</v>
      </c>
      <c r="D43" s="6">
        <v>20</v>
      </c>
      <c r="E43" s="21">
        <v>45689</v>
      </c>
      <c r="F43" s="22" t="s">
        <v>279</v>
      </c>
      <c r="G43" s="19">
        <f>IFERROR(VLOOKUP(B43,基本设置!$B:$G,5,0),"")</f>
        <v>25</v>
      </c>
      <c r="H43" s="19" t="str">
        <f>IFERROR(VLOOKUP(B43,基本设置!$B:$G,6,0),"")</f>
        <v>零星采购</v>
      </c>
      <c r="I43" s="27">
        <f t="shared" si="5"/>
        <v>500</v>
      </c>
      <c r="J43" s="6" t="s">
        <v>280</v>
      </c>
    </row>
    <row r="44" ht="19.5" customHeight="1" spans="1:10">
      <c r="A44" s="19">
        <f t="shared" si="6"/>
        <v>43</v>
      </c>
      <c r="B44" s="6" t="s">
        <v>233</v>
      </c>
      <c r="C44" s="19" t="str">
        <f>IFERROR(VLOOKUP(B44,基本设置!B:C,2,0),"")</f>
        <v>按钮盒</v>
      </c>
      <c r="D44" s="6">
        <v>30</v>
      </c>
      <c r="E44" s="21">
        <v>45689</v>
      </c>
      <c r="F44" s="22" t="s">
        <v>279</v>
      </c>
      <c r="G44" s="19">
        <f>IFERROR(VLOOKUP(B44,基本设置!$B:$G,5,0),"")</f>
        <v>7.5</v>
      </c>
      <c r="H44" s="19" t="str">
        <f>IFERROR(VLOOKUP(B44,基本设置!$B:$G,6,0),"")</f>
        <v>零星采购</v>
      </c>
      <c r="I44" s="27">
        <f t="shared" si="5"/>
        <v>225</v>
      </c>
      <c r="J44" s="6" t="s">
        <v>280</v>
      </c>
    </row>
    <row r="45" ht="19.5" customHeight="1" spans="1:10">
      <c r="A45" s="19">
        <f t="shared" si="6"/>
        <v>44</v>
      </c>
      <c r="B45" s="6" t="s">
        <v>235</v>
      </c>
      <c r="C45" s="19" t="str">
        <f>IFERROR(VLOOKUP(B45,基本设置!B:C,2,0),"")</f>
        <v>按钮</v>
      </c>
      <c r="D45" s="6">
        <v>30</v>
      </c>
      <c r="E45" s="21">
        <v>45689</v>
      </c>
      <c r="F45" s="22" t="s">
        <v>279</v>
      </c>
      <c r="G45" s="19">
        <f>IFERROR(VLOOKUP(B45,基本设置!$B:$G,5,0),"")</f>
        <v>8</v>
      </c>
      <c r="H45" s="19" t="str">
        <f>IFERROR(VLOOKUP(B45,基本设置!$B:$G,6,0),"")</f>
        <v>零星采购</v>
      </c>
      <c r="I45" s="27">
        <f t="shared" si="5"/>
        <v>240</v>
      </c>
      <c r="J45" s="6" t="s">
        <v>280</v>
      </c>
    </row>
    <row r="46" ht="19.5" customHeight="1" spans="1:10">
      <c r="A46" s="19">
        <f t="shared" si="6"/>
        <v>45</v>
      </c>
      <c r="B46" s="6" t="s">
        <v>237</v>
      </c>
      <c r="C46" s="19" t="str">
        <f>IFERROR(VLOOKUP(B46,基本设置!B:C,2,0),"")</f>
        <v>按钮</v>
      </c>
      <c r="D46" s="6">
        <v>30</v>
      </c>
      <c r="E46" s="21">
        <v>45689</v>
      </c>
      <c r="F46" s="22" t="s">
        <v>279</v>
      </c>
      <c r="G46" s="19">
        <f>IFERROR(VLOOKUP(B46,基本设置!$B:$G,5,0),"")</f>
        <v>7</v>
      </c>
      <c r="H46" s="19" t="str">
        <f>IFERROR(VLOOKUP(B46,基本设置!$B:$G,6,0),"")</f>
        <v>零星采购</v>
      </c>
      <c r="I46" s="27">
        <f t="shared" si="5"/>
        <v>210</v>
      </c>
      <c r="J46" s="6" t="s">
        <v>280</v>
      </c>
    </row>
    <row r="47" ht="19.5" customHeight="1" spans="1:10">
      <c r="A47" s="19">
        <f t="shared" si="6"/>
        <v>46</v>
      </c>
      <c r="B47" s="6" t="s">
        <v>239</v>
      </c>
      <c r="C47" s="19" t="str">
        <f>IFERROR(VLOOKUP(B47,基本设置!B:C,2,0),"")</f>
        <v>16-04三通</v>
      </c>
      <c r="D47" s="6">
        <v>50</v>
      </c>
      <c r="E47" s="21">
        <v>45689</v>
      </c>
      <c r="F47" s="22" t="s">
        <v>279</v>
      </c>
      <c r="G47" s="19">
        <f>IFERROR(VLOOKUP(B47,基本设置!$B:$G,5,0),"")</f>
        <v>7</v>
      </c>
      <c r="H47" s="19" t="str">
        <f>IFERROR(VLOOKUP(B47,基本设置!$B:$G,6,0),"")</f>
        <v>零星采购</v>
      </c>
      <c r="I47" s="27">
        <f t="shared" si="5"/>
        <v>350</v>
      </c>
      <c r="J47" s="6" t="s">
        <v>280</v>
      </c>
    </row>
    <row r="48" ht="19.5" customHeight="1" spans="1:10">
      <c r="A48" s="19">
        <f t="shared" si="6"/>
        <v>47</v>
      </c>
      <c r="B48" s="6" t="s">
        <v>242</v>
      </c>
      <c r="C48" s="19" t="str">
        <f>IFERROR(VLOOKUP(B48,基本设置!B:C,2,0),"")</f>
        <v>自锁接头</v>
      </c>
      <c r="D48" s="6">
        <v>50</v>
      </c>
      <c r="E48" s="21">
        <v>45689</v>
      </c>
      <c r="F48" s="22" t="s">
        <v>279</v>
      </c>
      <c r="G48" s="19">
        <f>IFERROR(VLOOKUP(B48,基本设置!$B:$G,5,0),"")</f>
        <v>8</v>
      </c>
      <c r="H48" s="19" t="str">
        <f>IFERROR(VLOOKUP(B48,基本设置!$B:$G,6,0),"")</f>
        <v>零星采购</v>
      </c>
      <c r="I48" s="27">
        <f t="shared" si="5"/>
        <v>400</v>
      </c>
      <c r="J48" s="6" t="s">
        <v>280</v>
      </c>
    </row>
    <row r="49" ht="19.5" customHeight="1" spans="1:10">
      <c r="A49" s="19">
        <f t="shared" si="6"/>
        <v>48</v>
      </c>
      <c r="B49" s="6" t="s">
        <v>244</v>
      </c>
      <c r="C49" s="19" t="str">
        <f>IFERROR(VLOOKUP(B49,基本设置!B:C,2,0),"")</f>
        <v>铜管箍</v>
      </c>
      <c r="D49" s="6">
        <v>50</v>
      </c>
      <c r="E49" s="21">
        <v>45689</v>
      </c>
      <c r="F49" s="22" t="s">
        <v>279</v>
      </c>
      <c r="G49" s="19">
        <f>IFERROR(VLOOKUP(B49,基本设置!$B:$G,5,0),"")</f>
        <v>5</v>
      </c>
      <c r="H49" s="19" t="str">
        <f>IFERROR(VLOOKUP(B49,基本设置!$B:$G,6,0),"")</f>
        <v>零星采购</v>
      </c>
      <c r="I49" s="27">
        <f t="shared" si="5"/>
        <v>250</v>
      </c>
      <c r="J49" s="6" t="s">
        <v>280</v>
      </c>
    </row>
    <row r="50" ht="19.5" customHeight="1" spans="1:10">
      <c r="A50" s="19">
        <f t="shared" si="6"/>
        <v>49</v>
      </c>
      <c r="B50" s="6" t="s">
        <v>246</v>
      </c>
      <c r="C50" s="19" t="str">
        <f>IFERROR(VLOOKUP(B50,基本设置!B:C,2,0),"")</f>
        <v>铜补芯</v>
      </c>
      <c r="D50" s="6">
        <v>50</v>
      </c>
      <c r="E50" s="21">
        <v>45689</v>
      </c>
      <c r="F50" s="22" t="s">
        <v>279</v>
      </c>
      <c r="G50" s="19">
        <f>IFERROR(VLOOKUP(B50,基本设置!$B:$G,5,0),"")</f>
        <v>3</v>
      </c>
      <c r="H50" s="19" t="str">
        <f>IFERROR(VLOOKUP(B50,基本设置!$B:$G,6,0),"")</f>
        <v>零星采购</v>
      </c>
      <c r="I50" s="27">
        <f t="shared" si="5"/>
        <v>150</v>
      </c>
      <c r="J50" s="6" t="s">
        <v>280</v>
      </c>
    </row>
    <row r="51" ht="19.5" customHeight="1" spans="1:10">
      <c r="A51" s="19">
        <f t="shared" ref="A51:A57" si="7">ROW()-1</f>
        <v>50</v>
      </c>
      <c r="B51" s="6" t="s">
        <v>248</v>
      </c>
      <c r="C51" s="19" t="str">
        <f>IFERROR(VLOOKUP(B51,基本设置!B:C,2,0),"")</f>
        <v>电缆</v>
      </c>
      <c r="D51" s="6">
        <v>30</v>
      </c>
      <c r="E51" s="21">
        <v>45689</v>
      </c>
      <c r="F51" s="22" t="s">
        <v>279</v>
      </c>
      <c r="G51" s="19">
        <f>IFERROR(VLOOKUP(B51,基本设置!$B:$G,5,0),"")</f>
        <v>40</v>
      </c>
      <c r="H51" s="19" t="str">
        <f>IFERROR(VLOOKUP(B51,基本设置!$B:$G,6,0),"")</f>
        <v>零星采购</v>
      </c>
      <c r="I51" s="27">
        <f t="shared" si="5"/>
        <v>1200</v>
      </c>
      <c r="J51" s="6" t="s">
        <v>280</v>
      </c>
    </row>
    <row r="52" ht="19.5" customHeight="1" spans="1:10">
      <c r="A52" s="19">
        <f t="shared" si="7"/>
        <v>51</v>
      </c>
      <c r="B52" s="6" t="s">
        <v>250</v>
      </c>
      <c r="C52" s="19" t="str">
        <f>IFERROR(VLOOKUP(B52,基本设置!B:C,2,0),"")</f>
        <v>连接杆</v>
      </c>
      <c r="D52" s="6">
        <v>1</v>
      </c>
      <c r="E52" s="21">
        <v>45689</v>
      </c>
      <c r="F52" s="22" t="s">
        <v>279</v>
      </c>
      <c r="G52" s="19">
        <f>IFERROR(VLOOKUP(B52,基本设置!$B:$G,5,0),"")</f>
        <v>9</v>
      </c>
      <c r="H52" s="19" t="str">
        <f>IFERROR(VLOOKUP(B52,基本设置!$B:$G,6,0),"")</f>
        <v>零星采购</v>
      </c>
      <c r="I52" s="27">
        <f t="shared" si="5"/>
        <v>9</v>
      </c>
      <c r="J52" s="6" t="s">
        <v>280</v>
      </c>
    </row>
    <row r="53" ht="19.5" customHeight="1" spans="1:10">
      <c r="A53" s="19">
        <f t="shared" si="7"/>
        <v>52</v>
      </c>
      <c r="B53" s="6" t="s">
        <v>253</v>
      </c>
      <c r="C53" s="19" t="str">
        <f>IFERROR(VLOOKUP(B53,基本设置!B:C,2,0),"")</f>
        <v>气管</v>
      </c>
      <c r="D53" s="6">
        <v>70</v>
      </c>
      <c r="E53" s="21">
        <v>45689</v>
      </c>
      <c r="F53" s="22" t="s">
        <v>279</v>
      </c>
      <c r="G53" s="19">
        <f>IFERROR(VLOOKUP(B53,基本设置!$B:$G,5,0),"")</f>
        <v>4</v>
      </c>
      <c r="H53" s="19" t="str">
        <f>IFERROR(VLOOKUP(B53,基本设置!$B:$G,6,0),"")</f>
        <v>零星采购</v>
      </c>
      <c r="I53" s="27">
        <f t="shared" si="5"/>
        <v>280</v>
      </c>
      <c r="J53" s="6" t="s">
        <v>280</v>
      </c>
    </row>
    <row r="54" ht="19.5" customHeight="1" spans="1:10">
      <c r="A54" s="19">
        <f t="shared" si="7"/>
        <v>53</v>
      </c>
      <c r="B54" s="6" t="s">
        <v>254</v>
      </c>
      <c r="C54" s="19" t="str">
        <f>IFERROR(VLOOKUP(B54,基本设置!B:C,2,0),"")</f>
        <v>插头</v>
      </c>
      <c r="D54" s="6">
        <v>1</v>
      </c>
      <c r="E54" s="21">
        <v>45689</v>
      </c>
      <c r="F54" s="22" t="s">
        <v>279</v>
      </c>
      <c r="G54" s="19">
        <f>IFERROR(VLOOKUP(B54,基本设置!$B:$G,5,0),"")</f>
        <v>10</v>
      </c>
      <c r="H54" s="19" t="str">
        <f>IFERROR(VLOOKUP(B54,基本设置!$B:$G,6,0),"")</f>
        <v>零星采购</v>
      </c>
      <c r="I54" s="27">
        <f t="shared" si="5"/>
        <v>10</v>
      </c>
      <c r="J54" s="6" t="s">
        <v>280</v>
      </c>
    </row>
    <row r="55" ht="19.5" customHeight="1" spans="1:10">
      <c r="A55" s="19">
        <f t="shared" si="7"/>
        <v>54</v>
      </c>
      <c r="B55" s="6" t="s">
        <v>256</v>
      </c>
      <c r="C55" s="19" t="str">
        <f>IFERROR(VLOOKUP(B55,基本设置!B:C,2,0),"")</f>
        <v>正泰控制按钮</v>
      </c>
      <c r="D55" s="6">
        <v>1</v>
      </c>
      <c r="E55" s="21">
        <v>45689</v>
      </c>
      <c r="F55" s="22" t="s">
        <v>279</v>
      </c>
      <c r="G55" s="19">
        <f>IFERROR(VLOOKUP(B55,基本设置!$B:$G,5,0),"")</f>
        <v>9</v>
      </c>
      <c r="H55" s="19" t="str">
        <f>IFERROR(VLOOKUP(B55,基本设置!$B:$G,6,0),"")</f>
        <v>零星采购</v>
      </c>
      <c r="I55" s="27">
        <f t="shared" si="5"/>
        <v>9</v>
      </c>
      <c r="J55" s="6" t="s">
        <v>280</v>
      </c>
    </row>
    <row r="56" ht="19.5" customHeight="1" spans="1:10">
      <c r="A56" s="19">
        <f t="shared" si="7"/>
        <v>55</v>
      </c>
      <c r="B56" s="23" t="s">
        <v>259</v>
      </c>
      <c r="C56" s="19" t="str">
        <f>IFERROR(VLOOKUP(B56,基本设置!B:C,2,0),"")</f>
        <v>铜铝塑管内丝</v>
      </c>
      <c r="D56" s="6">
        <v>1</v>
      </c>
      <c r="E56" s="21">
        <v>45689</v>
      </c>
      <c r="F56" s="22" t="s">
        <v>279</v>
      </c>
      <c r="G56" s="19">
        <f>IFERROR(VLOOKUP(B56,基本设置!$B:$G,5,0),"")</f>
        <v>11</v>
      </c>
      <c r="H56" s="19" t="str">
        <f>IFERROR(VLOOKUP(B56,基本设置!$B:$G,6,0),"")</f>
        <v>零星采购</v>
      </c>
      <c r="I56" s="27">
        <f t="shared" si="5"/>
        <v>11</v>
      </c>
      <c r="J56" s="6" t="s">
        <v>280</v>
      </c>
    </row>
    <row r="57" ht="19.5" customHeight="1" spans="1:10">
      <c r="A57" s="24">
        <f t="shared" si="7"/>
        <v>56</v>
      </c>
      <c r="B57" s="25" t="s">
        <v>261</v>
      </c>
      <c r="C57" s="24" t="str">
        <f>IFERROR(VLOOKUP(B57,基本设置!B:C,2,0),"")</f>
        <v>铝塑管</v>
      </c>
      <c r="D57" s="26">
        <v>15</v>
      </c>
      <c r="E57" s="21">
        <v>45689</v>
      </c>
      <c r="F57" s="22" t="s">
        <v>279</v>
      </c>
      <c r="G57" s="24">
        <f>IFERROR(VLOOKUP(B57,基本设置!$B:$G,5,0),"")</f>
        <v>4</v>
      </c>
      <c r="H57" s="24" t="str">
        <f>IFERROR(VLOOKUP(B57,基本设置!$B:$G,6,0),"")</f>
        <v>零星采购</v>
      </c>
      <c r="I57" s="29">
        <f t="shared" si="5"/>
        <v>60</v>
      </c>
      <c r="J57" s="6" t="s">
        <v>280</v>
      </c>
    </row>
    <row r="58" ht="19.5" customHeight="1" spans="1:10">
      <c r="A58" s="19">
        <f t="shared" ref="A58:A67" si="8">ROW()-1</f>
        <v>57</v>
      </c>
      <c r="B58" s="23" t="s">
        <v>263</v>
      </c>
      <c r="C58" s="24" t="str">
        <f>IFERROR(VLOOKUP(B58,基本设置!B:C,2,0),"")</f>
        <v>铝塑管外丝直接</v>
      </c>
      <c r="D58" s="6">
        <v>2</v>
      </c>
      <c r="E58" s="21">
        <v>45689</v>
      </c>
      <c r="F58" s="22" t="s">
        <v>279</v>
      </c>
      <c r="G58" s="24">
        <f>IFERROR(VLOOKUP(B58,基本设置!$B:$G,5,0),"")</f>
        <v>11</v>
      </c>
      <c r="H58" s="24" t="str">
        <f>IFERROR(VLOOKUP(B58,基本设置!$B:$G,6,0),"")</f>
        <v>零星采购</v>
      </c>
      <c r="I58" s="29">
        <f t="shared" si="5"/>
        <v>22</v>
      </c>
      <c r="J58" s="6" t="s">
        <v>280</v>
      </c>
    </row>
    <row r="59" ht="19.5" customHeight="1" spans="1:10">
      <c r="A59" s="24">
        <f t="shared" si="8"/>
        <v>58</v>
      </c>
      <c r="B59" s="6" t="s">
        <v>265</v>
      </c>
      <c r="C59" s="24" t="str">
        <f>IFERROR(VLOOKUP(B59,基本设置!B:C,2,0),"")</f>
        <v>绳子</v>
      </c>
      <c r="D59" s="6">
        <v>2</v>
      </c>
      <c r="E59" s="21">
        <v>45709</v>
      </c>
      <c r="F59" s="6" t="s">
        <v>281</v>
      </c>
      <c r="G59" s="24">
        <f>IFERROR(VLOOKUP(B59,基本设置!$B:$G,5,0),"")</f>
        <v>120</v>
      </c>
      <c r="H59" s="24" t="str">
        <f>IFERROR(VLOOKUP(B59,基本设置!$B:$G,6,0),"")</f>
        <v>零星采购</v>
      </c>
      <c r="I59" s="29">
        <f t="shared" ref="I59:I65" si="9">IFERROR((D59*G59),"")</f>
        <v>240</v>
      </c>
      <c r="J59" s="6" t="s">
        <v>269</v>
      </c>
    </row>
    <row r="60" ht="19.5" customHeight="1" spans="1:10">
      <c r="A60" s="19">
        <f t="shared" si="8"/>
        <v>59</v>
      </c>
      <c r="B60" s="6" t="s">
        <v>50</v>
      </c>
      <c r="C60" s="24" t="str">
        <f>IFERROR(VLOOKUP(B60,基本设置!B:C,2,0),"")</f>
        <v>改锥头</v>
      </c>
      <c r="D60" s="6">
        <v>100</v>
      </c>
      <c r="E60" s="21">
        <v>45667</v>
      </c>
      <c r="F60" s="6" t="s">
        <v>282</v>
      </c>
      <c r="G60" s="24">
        <f>IFERROR(VLOOKUP(B60,基本设置!$B:$G,5,0),"")</f>
        <v>3</v>
      </c>
      <c r="H60" s="24" t="str">
        <f>IFERROR(VLOOKUP(B60,基本设置!$B:$G,6,0),"")</f>
        <v>中正五金店</v>
      </c>
      <c r="I60" s="29">
        <f t="shared" si="9"/>
        <v>300</v>
      </c>
      <c r="J60" s="6" t="s">
        <v>269</v>
      </c>
    </row>
    <row r="61" ht="19.5" customHeight="1" spans="1:10">
      <c r="A61" s="24">
        <f t="shared" si="8"/>
        <v>60</v>
      </c>
      <c r="B61" s="6" t="s">
        <v>50</v>
      </c>
      <c r="C61" s="24" t="str">
        <f>IFERROR(VLOOKUP(B61,基本设置!B:C,2,0),"")</f>
        <v>改锥头</v>
      </c>
      <c r="D61" s="6">
        <v>100</v>
      </c>
      <c r="E61" s="21">
        <v>45701</v>
      </c>
      <c r="F61" s="6" t="s">
        <v>282</v>
      </c>
      <c r="G61" s="24">
        <f>IFERROR(VLOOKUP(B61,基本设置!$B:$G,5,0),"")</f>
        <v>3</v>
      </c>
      <c r="H61" s="24" t="str">
        <f>IFERROR(VLOOKUP(B61,基本设置!$B:$G,6,0),"")</f>
        <v>中正五金店</v>
      </c>
      <c r="I61" s="29">
        <f t="shared" si="9"/>
        <v>300</v>
      </c>
      <c r="J61" s="6" t="s">
        <v>269</v>
      </c>
    </row>
    <row r="62" ht="19.5" customHeight="1" spans="1:10">
      <c r="A62" s="19">
        <f t="shared" si="8"/>
        <v>61</v>
      </c>
      <c r="B62" s="6" t="s">
        <v>50</v>
      </c>
      <c r="C62" s="24" t="str">
        <f>IFERROR(VLOOKUP(B62,基本设置!B:C,2,0),"")</f>
        <v>改锥头</v>
      </c>
      <c r="D62" s="6">
        <v>100</v>
      </c>
      <c r="E62" s="21">
        <v>45728</v>
      </c>
      <c r="F62" s="6" t="s">
        <v>282</v>
      </c>
      <c r="G62" s="24">
        <f>IFERROR(VLOOKUP(B62,基本设置!$B:$G,5,0),"")</f>
        <v>3</v>
      </c>
      <c r="H62" s="24" t="str">
        <f>IFERROR(VLOOKUP(B62,基本设置!$B:$G,6,0),"")</f>
        <v>中正五金店</v>
      </c>
      <c r="I62" s="29">
        <f t="shared" si="9"/>
        <v>300</v>
      </c>
      <c r="J62" s="6" t="s">
        <v>269</v>
      </c>
    </row>
    <row r="63" ht="19.5" customHeight="1" spans="1:10">
      <c r="A63" s="24">
        <f t="shared" si="8"/>
        <v>62</v>
      </c>
      <c r="B63" s="6" t="s">
        <v>50</v>
      </c>
      <c r="C63" s="24" t="str">
        <f>IFERROR(VLOOKUP(B63,基本设置!B:C,2,0),"")</f>
        <v>改锥头</v>
      </c>
      <c r="D63" s="6">
        <v>60</v>
      </c>
      <c r="E63" s="21">
        <v>45667</v>
      </c>
      <c r="F63" s="6" t="s">
        <v>282</v>
      </c>
      <c r="G63" s="24">
        <f>IFERROR(VLOOKUP(B63,基本设置!$B:$G,5,0),"")</f>
        <v>3</v>
      </c>
      <c r="H63" s="24" t="str">
        <f>IFERROR(VLOOKUP(B63,基本设置!$B:$G,6,0),"")</f>
        <v>中正五金店</v>
      </c>
      <c r="I63" s="29">
        <f t="shared" si="9"/>
        <v>180</v>
      </c>
      <c r="J63" s="6" t="s">
        <v>269</v>
      </c>
    </row>
    <row r="64" ht="19.5" customHeight="1" spans="1:10">
      <c r="A64" s="19">
        <f t="shared" si="8"/>
        <v>63</v>
      </c>
      <c r="B64" s="6" t="s">
        <v>50</v>
      </c>
      <c r="C64" s="24" t="str">
        <f>IFERROR(VLOOKUP(B64,基本设置!B:C,2,0),"")</f>
        <v>改锥头</v>
      </c>
      <c r="D64" s="6">
        <v>60</v>
      </c>
      <c r="E64" s="21">
        <v>45701</v>
      </c>
      <c r="F64" s="6" t="s">
        <v>282</v>
      </c>
      <c r="G64" s="24">
        <f>IFERROR(VLOOKUP(B64,基本设置!$B:$G,5,0),"")</f>
        <v>3</v>
      </c>
      <c r="H64" s="24" t="str">
        <f>IFERROR(VLOOKUP(B64,基本设置!$B:$G,6,0),"")</f>
        <v>中正五金店</v>
      </c>
      <c r="I64" s="29">
        <f t="shared" si="9"/>
        <v>180</v>
      </c>
      <c r="J64" s="6" t="s">
        <v>269</v>
      </c>
    </row>
    <row r="65" ht="19.5" customHeight="1" spans="1:10">
      <c r="A65" s="24">
        <f t="shared" si="8"/>
        <v>64</v>
      </c>
      <c r="B65" s="6" t="s">
        <v>50</v>
      </c>
      <c r="C65" s="24" t="str">
        <f>IFERROR(VLOOKUP(B65,基本设置!B:C,2,0),"")</f>
        <v>改锥头</v>
      </c>
      <c r="D65" s="6">
        <v>60</v>
      </c>
      <c r="E65" s="21">
        <v>45728</v>
      </c>
      <c r="F65" s="6" t="s">
        <v>282</v>
      </c>
      <c r="G65" s="24">
        <f>IFERROR(VLOOKUP(B65,基本设置!$B:$G,5,0),"")</f>
        <v>3</v>
      </c>
      <c r="H65" s="24" t="str">
        <f>IFERROR(VLOOKUP(B65,基本设置!$B:$G,6,0),"")</f>
        <v>中正五金店</v>
      </c>
      <c r="I65" s="29">
        <f t="shared" si="9"/>
        <v>180</v>
      </c>
      <c r="J65" s="6" t="s">
        <v>269</v>
      </c>
    </row>
    <row r="66" ht="19.5" customHeight="1" spans="1:10">
      <c r="A66" s="19">
        <f t="shared" si="8"/>
        <v>65</v>
      </c>
      <c r="B66" s="6" t="s">
        <v>197</v>
      </c>
      <c r="C66" s="19" t="str">
        <f>IFERROR(VLOOKUP(B66,基本设置!B:C,2,0),"")</f>
        <v>油漆笔</v>
      </c>
      <c r="D66" s="6">
        <v>3</v>
      </c>
      <c r="E66" s="21">
        <v>45667</v>
      </c>
      <c r="F66" s="6" t="s">
        <v>282</v>
      </c>
      <c r="G66" s="19">
        <f>IFERROR(VLOOKUP(B66,基本设置!$B:$G,5,0),"")</f>
        <v>0</v>
      </c>
      <c r="H66" s="19" t="str">
        <f>IFERROR(VLOOKUP(B66,基本设置!$B:$G,6,0),"")</f>
        <v>零星采购</v>
      </c>
      <c r="I66" s="27">
        <f>IFERROR((D66*G66),"")</f>
        <v>0</v>
      </c>
      <c r="J66" s="6" t="s">
        <v>269</v>
      </c>
    </row>
    <row r="67" ht="19.5" customHeight="1" spans="1:10">
      <c r="A67" s="19">
        <f>ROW()-1</f>
        <v>66</v>
      </c>
      <c r="B67" s="6" t="s">
        <v>70</v>
      </c>
      <c r="C67" s="19" t="str">
        <f>IFERROR(VLOOKUP(B67,基本设置!B:C,2,0),"")</f>
        <v>透明胶带</v>
      </c>
      <c r="D67" s="6">
        <v>8</v>
      </c>
      <c r="E67" s="21">
        <v>45698</v>
      </c>
      <c r="F67" s="6" t="s">
        <v>282</v>
      </c>
      <c r="G67" s="19">
        <f>IFERROR(VLOOKUP(B67,基本设置!$B:$G,5,0),"")</f>
        <v>0</v>
      </c>
      <c r="H67" s="19">
        <f>IFERROR(VLOOKUP(B67,基本设置!$B:$G,6,0),"")</f>
        <v>0</v>
      </c>
      <c r="I67" s="6"/>
      <c r="J67" s="6" t="s">
        <v>269</v>
      </c>
    </row>
    <row r="68" ht="19.5" customHeight="1" spans="1:10">
      <c r="A68" s="19">
        <f>ROW()-1</f>
        <v>67</v>
      </c>
      <c r="B68" s="6" t="s">
        <v>70</v>
      </c>
      <c r="C68" s="19" t="str">
        <f>IFERROR(VLOOKUP(B68,基本设置!B:C,2,0),"")</f>
        <v>透明胶带</v>
      </c>
      <c r="D68" s="30">
        <v>20</v>
      </c>
      <c r="E68" s="21">
        <v>45698</v>
      </c>
      <c r="F68" s="6" t="s">
        <v>282</v>
      </c>
      <c r="G68" s="19">
        <f>IFERROR(VLOOKUP(B68,基本设置!$B:$G,5,0),"")</f>
        <v>0</v>
      </c>
      <c r="H68" s="19">
        <f>IFERROR(VLOOKUP(B68,基本设置!$B:$G,6,0),"")</f>
        <v>0</v>
      </c>
      <c r="I68" s="30"/>
      <c r="J68" s="22" t="s">
        <v>270</v>
      </c>
    </row>
    <row r="69" ht="19.5" customHeight="1" spans="1:10">
      <c r="A69" s="19">
        <f>ROW()-1</f>
        <v>68</v>
      </c>
      <c r="B69" s="30" t="s">
        <v>68</v>
      </c>
      <c r="C69" s="19" t="str">
        <f>IFERROR(VLOOKUP(B69,基本设置!B:C,2,0),"")</f>
        <v>小剪刀</v>
      </c>
      <c r="D69" s="30">
        <v>1</v>
      </c>
      <c r="E69" s="21">
        <v>45703</v>
      </c>
      <c r="F69" s="6" t="s">
        <v>282</v>
      </c>
      <c r="G69" s="19">
        <f>IFERROR(VLOOKUP(B69,基本设置!$B:$G,5,0),"")</f>
        <v>0</v>
      </c>
      <c r="H69" s="19">
        <f>IFERROR(VLOOKUP(B69,基本设置!$B:$G,6,0),"")</f>
        <v>0</v>
      </c>
      <c r="I69" s="30"/>
      <c r="J69" s="6" t="s">
        <v>269</v>
      </c>
    </row>
    <row r="70" ht="19.5" customHeight="1" spans="1:10">
      <c r="A70" s="19">
        <f>ROW()-1</f>
        <v>69</v>
      </c>
      <c r="B70" s="30" t="s">
        <v>66</v>
      </c>
      <c r="C70" s="19" t="str">
        <f>IFERROR(VLOOKUP(B70,基本设置!B:C,2,0),"")</f>
        <v>7/16丝攻</v>
      </c>
      <c r="D70" s="30">
        <v>4</v>
      </c>
      <c r="E70" s="21">
        <v>45703</v>
      </c>
      <c r="F70" s="6" t="s">
        <v>282</v>
      </c>
      <c r="G70" s="19">
        <f>IFERROR(VLOOKUP(B70,基本设置!$B:$G,5,0),"")</f>
        <v>0</v>
      </c>
      <c r="H70" s="19">
        <f>IFERROR(VLOOKUP(B70,基本设置!$B:$G,6,0),"")</f>
        <v>0</v>
      </c>
      <c r="I70" s="30"/>
      <c r="J70" s="6" t="s">
        <v>269</v>
      </c>
    </row>
    <row r="71" spans="1:10">
      <c r="A71" s="19">
        <f>ROW()-1</f>
        <v>70</v>
      </c>
      <c r="B71" s="6" t="s">
        <v>107</v>
      </c>
      <c r="C71" s="19" t="str">
        <f>IFERROR(VLOOKUP(B71,基本设置!B:C,2,0),"")</f>
        <v>手套</v>
      </c>
      <c r="D71" s="30">
        <v>84</v>
      </c>
      <c r="E71" s="21">
        <v>45703</v>
      </c>
      <c r="F71" s="6" t="s">
        <v>282</v>
      </c>
      <c r="G71" s="19">
        <f>IFERROR(VLOOKUP(B71,基本设置!$B:$G,5,0),"")</f>
        <v>1</v>
      </c>
      <c r="H71" s="19" t="str">
        <f>IFERROR(VLOOKUP(B71,基本设置!$B:$G,6,0),"")</f>
        <v>潍城区开发区星顺机电设备经销处</v>
      </c>
      <c r="I71" s="30"/>
      <c r="J71" s="6" t="s">
        <v>269</v>
      </c>
    </row>
    <row r="72" spans="1:10">
      <c r="A72" s="19">
        <f>ROW()-1</f>
        <v>71</v>
      </c>
      <c r="B72" s="6" t="s">
        <v>107</v>
      </c>
      <c r="C72" s="19" t="str">
        <f>IFERROR(VLOOKUP(B72,基本设置!B:C,2,0),"")</f>
        <v>手套</v>
      </c>
      <c r="D72" s="30">
        <v>16</v>
      </c>
      <c r="E72" s="21">
        <v>45703</v>
      </c>
      <c r="F72" s="6" t="s">
        <v>282</v>
      </c>
      <c r="G72" s="19">
        <f>IFERROR(VLOOKUP(B72,基本设置!$B:$G,5,0),"")</f>
        <v>1</v>
      </c>
      <c r="H72" s="19" t="str">
        <f>IFERROR(VLOOKUP(B72,基本设置!$B:$G,6,0),"")</f>
        <v>潍城区开发区星顺机电设备经销处</v>
      </c>
      <c r="I72" s="30"/>
      <c r="J72" s="22" t="s">
        <v>270</v>
      </c>
    </row>
    <row r="73" spans="1:10">
      <c r="A73" s="19">
        <f>ROW()-1</f>
        <v>72</v>
      </c>
      <c r="B73" s="6" t="s">
        <v>107</v>
      </c>
      <c r="C73" s="19" t="str">
        <f>IFERROR(VLOOKUP(B73,基本设置!B:C,2,0),"")</f>
        <v>手套</v>
      </c>
      <c r="D73" s="30">
        <v>56</v>
      </c>
      <c r="E73" s="21">
        <v>45703</v>
      </c>
      <c r="F73" s="6" t="s">
        <v>282</v>
      </c>
      <c r="G73" s="19">
        <f>IFERROR(VLOOKUP(B73,基本设置!$B:$G,5,0),"")</f>
        <v>1</v>
      </c>
      <c r="H73" s="19" t="str">
        <f>IFERROR(VLOOKUP(B73,基本设置!$B:$G,6,0),"")</f>
        <v>潍城区开发区星顺机电设备经销处</v>
      </c>
      <c r="I73" s="30"/>
      <c r="J73" s="30" t="s">
        <v>278</v>
      </c>
    </row>
    <row r="74" spans="1:10">
      <c r="A74" s="19">
        <f>ROW()-1</f>
        <v>73</v>
      </c>
      <c r="B74" s="6" t="s">
        <v>107</v>
      </c>
      <c r="C74" s="19" t="str">
        <f>IFERROR(VLOOKUP(B74,基本设置!B:C,2,0),"")</f>
        <v>手套</v>
      </c>
      <c r="D74" s="30">
        <v>144</v>
      </c>
      <c r="E74" s="21">
        <v>45703</v>
      </c>
      <c r="F74" s="6" t="s">
        <v>282</v>
      </c>
      <c r="G74" s="19">
        <f>IFERROR(VLOOKUP(B74,基本设置!$B:$G,5,0),"")</f>
        <v>1</v>
      </c>
      <c r="H74" s="19" t="str">
        <f>IFERROR(VLOOKUP(B74,基本设置!$B:$G,6,0),"")</f>
        <v>潍城区开发区星顺机电设备经销处</v>
      </c>
      <c r="I74" s="30"/>
      <c r="J74" s="30" t="s">
        <v>283</v>
      </c>
    </row>
  </sheetData>
  <conditionalFormatting sqref="B6">
    <cfRule type="duplicateValues" dxfId="1" priority="3"/>
  </conditionalFormatting>
  <conditionalFormatting sqref="B58">
    <cfRule type="duplicateValues" dxfId="1" priority="1"/>
  </conditionalFormatting>
  <conditionalFormatting sqref="B56:B57">
    <cfRule type="duplicateValues" dxfId="1" priority="2"/>
  </conditionalFormatting>
  <hyperlinks>
    <hyperlink ref="K1" location="首页!A1" display="首页"/>
  </hyperlinks>
  <pageMargins left="0.7" right="0.7" top="0.75" bottom="0.75" header="0.3" footer="0.3"/>
  <pageSetup paperSize="9" orientation="portrait" horizontalDpi="180" verticalDpi="18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56"/>
  <sheetViews>
    <sheetView topLeftCell="A37" workbookViewId="0">
      <selection activeCell="F50" sqref="F50"/>
    </sheetView>
  </sheetViews>
  <sheetFormatPr defaultColWidth="9" defaultRowHeight="14.4" outlineLevelCol="5"/>
  <cols>
    <col min="1" max="1" width="12.2222222222222" customWidth="1"/>
    <col min="2" max="2" width="18.6666666666667"/>
    <col min="3" max="3" width="18.5555555555556"/>
  </cols>
  <sheetData>
    <row r="1" spans="6:6">
      <c r="F1" s="8" t="s">
        <v>28</v>
      </c>
    </row>
    <row r="3" spans="1:3">
      <c r="A3" t="s">
        <v>12</v>
      </c>
      <c r="B3" t="s">
        <v>8</v>
      </c>
      <c r="C3" t="s">
        <v>284</v>
      </c>
    </row>
    <row r="4" spans="1:2">
      <c r="A4" t="s">
        <v>285</v>
      </c>
      <c r="B4" t="s">
        <v>285</v>
      </c>
    </row>
    <row r="5" spans="1:3">
      <c r="A5" t="s">
        <v>30</v>
      </c>
      <c r="B5" t="s">
        <v>31</v>
      </c>
      <c r="C5">
        <v>100</v>
      </c>
    </row>
    <row r="6" spans="1:3">
      <c r="A6" t="s">
        <v>41</v>
      </c>
      <c r="B6" t="s">
        <v>42</v>
      </c>
      <c r="C6">
        <v>50</v>
      </c>
    </row>
    <row r="7" spans="1:3">
      <c r="A7" t="s">
        <v>87</v>
      </c>
      <c r="B7" t="s">
        <v>88</v>
      </c>
      <c r="C7">
        <v>4</v>
      </c>
    </row>
    <row r="8" spans="1:3">
      <c r="A8" t="s">
        <v>50</v>
      </c>
      <c r="B8" t="s">
        <v>51</v>
      </c>
      <c r="C8">
        <v>300</v>
      </c>
    </row>
    <row r="9" spans="1:3">
      <c r="A9" t="s">
        <v>54</v>
      </c>
      <c r="B9" t="s">
        <v>55</v>
      </c>
      <c r="C9">
        <v>144</v>
      </c>
    </row>
    <row r="10" spans="1:3">
      <c r="A10" t="s">
        <v>107</v>
      </c>
      <c r="B10" t="s">
        <v>108</v>
      </c>
      <c r="C10">
        <v>1000</v>
      </c>
    </row>
    <row r="11" spans="1:3">
      <c r="A11" t="s">
        <v>119</v>
      </c>
      <c r="B11" t="s">
        <v>120</v>
      </c>
      <c r="C11">
        <v>16</v>
      </c>
    </row>
    <row r="12" spans="1:3">
      <c r="A12" t="s">
        <v>163</v>
      </c>
      <c r="B12" t="s">
        <v>164</v>
      </c>
      <c r="C12">
        <v>6</v>
      </c>
    </row>
    <row r="13" spans="1:3">
      <c r="A13" t="s">
        <v>70</v>
      </c>
      <c r="B13" t="s">
        <v>71</v>
      </c>
      <c r="C13">
        <v>60</v>
      </c>
    </row>
    <row r="14" spans="1:3">
      <c r="A14" t="s">
        <v>165</v>
      </c>
      <c r="B14" t="s">
        <v>166</v>
      </c>
      <c r="C14">
        <v>12</v>
      </c>
    </row>
    <row r="15" spans="1:3">
      <c r="A15" t="s">
        <v>167</v>
      </c>
      <c r="B15" t="s">
        <v>168</v>
      </c>
      <c r="C15">
        <v>4</v>
      </c>
    </row>
    <row r="16" spans="1:3">
      <c r="A16" t="s">
        <v>177</v>
      </c>
      <c r="B16" t="s">
        <v>178</v>
      </c>
      <c r="C16">
        <v>140</v>
      </c>
    </row>
    <row r="17" spans="1:3">
      <c r="A17" t="s">
        <v>175</v>
      </c>
      <c r="B17" t="s">
        <v>176</v>
      </c>
      <c r="C17">
        <v>6</v>
      </c>
    </row>
    <row r="18" spans="1:3">
      <c r="A18" t="s">
        <v>179</v>
      </c>
      <c r="B18" t="s">
        <v>180</v>
      </c>
      <c r="C18">
        <v>4</v>
      </c>
    </row>
    <row r="19" spans="1:3">
      <c r="A19" t="s">
        <v>181</v>
      </c>
      <c r="B19" t="s">
        <v>182</v>
      </c>
      <c r="C19">
        <v>2</v>
      </c>
    </row>
    <row r="20" spans="1:3">
      <c r="A20" t="s">
        <v>183</v>
      </c>
      <c r="B20" t="s">
        <v>184</v>
      </c>
      <c r="C20">
        <v>3</v>
      </c>
    </row>
    <row r="21" spans="1:3">
      <c r="A21" t="s">
        <v>185</v>
      </c>
      <c r="B21" t="s">
        <v>186</v>
      </c>
      <c r="C21">
        <v>3</v>
      </c>
    </row>
    <row r="22" spans="1:3">
      <c r="A22" t="s">
        <v>187</v>
      </c>
      <c r="B22" t="s">
        <v>188</v>
      </c>
      <c r="C22">
        <v>1</v>
      </c>
    </row>
    <row r="23" spans="1:3">
      <c r="A23" t="s">
        <v>189</v>
      </c>
      <c r="B23" t="s">
        <v>190</v>
      </c>
      <c r="C23">
        <v>3</v>
      </c>
    </row>
    <row r="24" spans="1:3">
      <c r="A24" t="s">
        <v>191</v>
      </c>
      <c r="B24" t="s">
        <v>192</v>
      </c>
      <c r="C24">
        <v>100</v>
      </c>
    </row>
    <row r="25" spans="1:3">
      <c r="A25" t="s">
        <v>193</v>
      </c>
      <c r="B25" t="s">
        <v>194</v>
      </c>
      <c r="C25">
        <v>100</v>
      </c>
    </row>
    <row r="26" spans="1:3">
      <c r="A26" t="s">
        <v>195</v>
      </c>
      <c r="B26" t="s">
        <v>196</v>
      </c>
      <c r="C26">
        <v>1</v>
      </c>
    </row>
    <row r="27" spans="1:3">
      <c r="A27" t="s">
        <v>205</v>
      </c>
      <c r="B27" t="s">
        <v>206</v>
      </c>
      <c r="C27">
        <v>52</v>
      </c>
    </row>
    <row r="28" spans="1:3">
      <c r="A28" t="s">
        <v>207</v>
      </c>
      <c r="B28" t="s">
        <v>208</v>
      </c>
      <c r="C28">
        <v>4</v>
      </c>
    </row>
    <row r="29" spans="1:3">
      <c r="A29" t="s">
        <v>209</v>
      </c>
      <c r="B29" t="s">
        <v>210</v>
      </c>
      <c r="C29">
        <v>10</v>
      </c>
    </row>
    <row r="30" spans="1:3">
      <c r="A30" t="s">
        <v>211</v>
      </c>
      <c r="B30" t="s">
        <v>212</v>
      </c>
      <c r="C30">
        <v>10</v>
      </c>
    </row>
    <row r="31" spans="1:3">
      <c r="A31" t="s">
        <v>213</v>
      </c>
      <c r="B31" t="s">
        <v>214</v>
      </c>
      <c r="C31">
        <v>10</v>
      </c>
    </row>
    <row r="32" spans="1:3">
      <c r="A32" t="s">
        <v>215</v>
      </c>
      <c r="B32" t="s">
        <v>216</v>
      </c>
      <c r="C32">
        <v>10</v>
      </c>
    </row>
    <row r="33" spans="1:3">
      <c r="A33" t="s">
        <v>217</v>
      </c>
      <c r="B33" t="s">
        <v>218</v>
      </c>
      <c r="C33">
        <v>2</v>
      </c>
    </row>
    <row r="34" spans="1:3">
      <c r="A34" t="s">
        <v>219</v>
      </c>
      <c r="B34" t="s">
        <v>220</v>
      </c>
      <c r="C34">
        <v>4</v>
      </c>
    </row>
    <row r="35" spans="1:3">
      <c r="A35" t="s">
        <v>223</v>
      </c>
      <c r="B35" t="s">
        <v>224</v>
      </c>
      <c r="C35">
        <v>3</v>
      </c>
    </row>
    <row r="36" spans="1:3">
      <c r="A36" t="s">
        <v>225</v>
      </c>
      <c r="B36" t="s">
        <v>226</v>
      </c>
      <c r="C36">
        <v>3</v>
      </c>
    </row>
    <row r="37" spans="1:3">
      <c r="A37" t="s">
        <v>227</v>
      </c>
      <c r="B37" t="s">
        <v>218</v>
      </c>
      <c r="C37">
        <v>2</v>
      </c>
    </row>
    <row r="38" spans="1:3">
      <c r="A38" t="s">
        <v>228</v>
      </c>
      <c r="B38" t="s">
        <v>229</v>
      </c>
      <c r="C38">
        <v>1</v>
      </c>
    </row>
    <row r="39" spans="1:3">
      <c r="A39" t="s">
        <v>231</v>
      </c>
      <c r="B39" t="s">
        <v>232</v>
      </c>
      <c r="C39">
        <v>20</v>
      </c>
    </row>
    <row r="40" spans="1:3">
      <c r="A40" t="s">
        <v>233</v>
      </c>
      <c r="B40" t="s">
        <v>234</v>
      </c>
      <c r="C40">
        <v>30</v>
      </c>
    </row>
    <row r="41" spans="1:3">
      <c r="A41" t="s">
        <v>235</v>
      </c>
      <c r="B41" t="s">
        <v>236</v>
      </c>
      <c r="C41">
        <v>30</v>
      </c>
    </row>
    <row r="42" spans="1:3">
      <c r="A42" t="s">
        <v>237</v>
      </c>
      <c r="B42" t="s">
        <v>236</v>
      </c>
      <c r="C42">
        <v>30</v>
      </c>
    </row>
    <row r="43" spans="1:3">
      <c r="A43" t="s">
        <v>239</v>
      </c>
      <c r="B43" t="s">
        <v>240</v>
      </c>
      <c r="C43">
        <v>50</v>
      </c>
    </row>
    <row r="44" spans="1:3">
      <c r="A44" t="s">
        <v>242</v>
      </c>
      <c r="B44" t="s">
        <v>243</v>
      </c>
      <c r="C44">
        <v>50</v>
      </c>
    </row>
    <row r="45" spans="1:3">
      <c r="A45" t="s">
        <v>244</v>
      </c>
      <c r="B45" t="s">
        <v>245</v>
      </c>
      <c r="C45">
        <v>50</v>
      </c>
    </row>
    <row r="46" spans="1:3">
      <c r="A46" t="s">
        <v>246</v>
      </c>
      <c r="B46" t="s">
        <v>247</v>
      </c>
      <c r="C46">
        <v>50</v>
      </c>
    </row>
    <row r="47" spans="1:3">
      <c r="A47" t="s">
        <v>248</v>
      </c>
      <c r="B47" t="s">
        <v>249</v>
      </c>
      <c r="C47">
        <v>30</v>
      </c>
    </row>
    <row r="48" spans="1:3">
      <c r="A48" t="s">
        <v>250</v>
      </c>
      <c r="B48" t="s">
        <v>251</v>
      </c>
      <c r="C48">
        <v>1</v>
      </c>
    </row>
    <row r="49" spans="1:3">
      <c r="A49" t="s">
        <v>253</v>
      </c>
      <c r="B49" t="s">
        <v>220</v>
      </c>
      <c r="C49">
        <v>70</v>
      </c>
    </row>
    <row r="50" spans="1:3">
      <c r="A50" t="s">
        <v>254</v>
      </c>
      <c r="B50" t="s">
        <v>255</v>
      </c>
      <c r="C50">
        <v>1</v>
      </c>
    </row>
    <row r="51" spans="1:3">
      <c r="A51" t="s">
        <v>256</v>
      </c>
      <c r="B51" t="s">
        <v>257</v>
      </c>
      <c r="C51">
        <v>1</v>
      </c>
    </row>
    <row r="52" spans="1:3">
      <c r="A52" t="s">
        <v>259</v>
      </c>
      <c r="B52" t="s">
        <v>260</v>
      </c>
      <c r="C52">
        <v>1</v>
      </c>
    </row>
    <row r="53" spans="1:3">
      <c r="A53" t="s">
        <v>261</v>
      </c>
      <c r="B53" t="s">
        <v>262</v>
      </c>
      <c r="C53">
        <v>15</v>
      </c>
    </row>
    <row r="54" spans="1:3">
      <c r="A54" t="s">
        <v>263</v>
      </c>
      <c r="B54" t="s">
        <v>264</v>
      </c>
      <c r="C54">
        <v>2</v>
      </c>
    </row>
    <row r="55" spans="1:3">
      <c r="A55" t="s">
        <v>265</v>
      </c>
      <c r="B55" t="s">
        <v>266</v>
      </c>
      <c r="C55">
        <v>2</v>
      </c>
    </row>
    <row r="56" spans="1:3">
      <c r="A56" t="s">
        <v>286</v>
      </c>
      <c r="C56">
        <v>2603</v>
      </c>
    </row>
  </sheetData>
  <hyperlinks>
    <hyperlink ref="F1" location="首页!A1" display="首页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305"/>
  <sheetViews>
    <sheetView topLeftCell="A16" workbookViewId="0">
      <selection activeCell="F33" sqref="F33"/>
    </sheetView>
  </sheetViews>
  <sheetFormatPr defaultColWidth="9" defaultRowHeight="14.4" outlineLevelCol="5"/>
  <cols>
    <col min="1" max="1" width="12.2222222222222" style="1" customWidth="1"/>
    <col min="2" max="2" width="18.6666666666667" style="1"/>
    <col min="3" max="3" width="18.5555555555556" style="1"/>
    <col min="4" max="16384" width="9" style="1"/>
  </cols>
  <sheetData>
    <row r="1" spans="1:6">
      <c r="A1" s="9" t="s">
        <v>12</v>
      </c>
      <c r="B1" s="9" t="s">
        <v>8</v>
      </c>
      <c r="C1" s="9" t="s">
        <v>287</v>
      </c>
      <c r="F1" s="10" t="s">
        <v>28</v>
      </c>
    </row>
    <row r="2" spans="1:3">
      <c r="A2" s="9" t="s">
        <v>285</v>
      </c>
      <c r="B2" s="9" t="s">
        <v>285</v>
      </c>
      <c r="C2" s="9"/>
    </row>
    <row r="3" spans="1:3">
      <c r="A3" s="9" t="s">
        <v>30</v>
      </c>
      <c r="B3" s="9" t="s">
        <v>31</v>
      </c>
      <c r="C3" s="9">
        <v>25</v>
      </c>
    </row>
    <row r="4" spans="1:3">
      <c r="A4" s="9" t="s">
        <v>50</v>
      </c>
      <c r="B4" s="9" t="s">
        <v>51</v>
      </c>
      <c r="C4" s="9">
        <v>480</v>
      </c>
    </row>
    <row r="5" spans="1:3">
      <c r="A5" s="9" t="s">
        <v>54</v>
      </c>
      <c r="B5" s="9" t="s">
        <v>55</v>
      </c>
      <c r="C5" s="9">
        <v>72</v>
      </c>
    </row>
    <row r="6" spans="1:3">
      <c r="A6" s="9" t="s">
        <v>107</v>
      </c>
      <c r="B6" s="9" t="s">
        <v>108</v>
      </c>
      <c r="C6" s="9">
        <v>700</v>
      </c>
    </row>
    <row r="7" spans="1:3">
      <c r="A7" s="9" t="s">
        <v>70</v>
      </c>
      <c r="B7" s="9" t="s">
        <v>71</v>
      </c>
      <c r="C7" s="9">
        <v>28</v>
      </c>
    </row>
    <row r="8" spans="1:3">
      <c r="A8" s="9" t="s">
        <v>205</v>
      </c>
      <c r="B8" s="9" t="s">
        <v>206</v>
      </c>
      <c r="C8" s="9">
        <v>52</v>
      </c>
    </row>
    <row r="9" spans="1:3">
      <c r="A9" s="9" t="s">
        <v>207</v>
      </c>
      <c r="B9" s="9" t="s">
        <v>208</v>
      </c>
      <c r="C9" s="9">
        <v>4</v>
      </c>
    </row>
    <row r="10" spans="1:3">
      <c r="A10" s="9" t="s">
        <v>209</v>
      </c>
      <c r="B10" s="9" t="s">
        <v>210</v>
      </c>
      <c r="C10" s="9">
        <v>10</v>
      </c>
    </row>
    <row r="11" spans="1:3">
      <c r="A11" s="9" t="s">
        <v>211</v>
      </c>
      <c r="B11" s="9" t="s">
        <v>212</v>
      </c>
      <c r="C11" s="9">
        <v>10</v>
      </c>
    </row>
    <row r="12" spans="1:3">
      <c r="A12" s="9" t="s">
        <v>213</v>
      </c>
      <c r="B12" s="9" t="s">
        <v>214</v>
      </c>
      <c r="C12" s="9">
        <v>10</v>
      </c>
    </row>
    <row r="13" spans="1:3">
      <c r="A13" s="9" t="s">
        <v>215</v>
      </c>
      <c r="B13" s="9" t="s">
        <v>216</v>
      </c>
      <c r="C13" s="9">
        <v>10</v>
      </c>
    </row>
    <row r="14" spans="1:3">
      <c r="A14" s="9" t="s">
        <v>217</v>
      </c>
      <c r="B14" s="9" t="s">
        <v>218</v>
      </c>
      <c r="C14" s="9">
        <v>2</v>
      </c>
    </row>
    <row r="15" spans="1:3">
      <c r="A15" s="9" t="s">
        <v>219</v>
      </c>
      <c r="B15" s="9" t="s">
        <v>220</v>
      </c>
      <c r="C15" s="9">
        <v>4</v>
      </c>
    </row>
    <row r="16" spans="1:3">
      <c r="A16" s="9" t="s">
        <v>223</v>
      </c>
      <c r="B16" s="9" t="s">
        <v>224</v>
      </c>
      <c r="C16" s="9">
        <v>3</v>
      </c>
    </row>
    <row r="17" spans="1:3">
      <c r="A17" s="9" t="s">
        <v>225</v>
      </c>
      <c r="B17" s="9" t="s">
        <v>226</v>
      </c>
      <c r="C17" s="9">
        <v>3</v>
      </c>
    </row>
    <row r="18" spans="1:3">
      <c r="A18" s="9" t="s">
        <v>227</v>
      </c>
      <c r="B18" s="9" t="s">
        <v>218</v>
      </c>
      <c r="C18" s="9">
        <v>2</v>
      </c>
    </row>
    <row r="19" spans="1:3">
      <c r="A19" s="9" t="s">
        <v>228</v>
      </c>
      <c r="B19" s="9" t="s">
        <v>229</v>
      </c>
      <c r="C19" s="9">
        <v>1</v>
      </c>
    </row>
    <row r="20" spans="1:3">
      <c r="A20" s="9" t="s">
        <v>231</v>
      </c>
      <c r="B20" s="9" t="s">
        <v>232</v>
      </c>
      <c r="C20" s="9">
        <v>20</v>
      </c>
    </row>
    <row r="21" spans="1:3">
      <c r="A21" s="9" t="s">
        <v>233</v>
      </c>
      <c r="B21" s="9" t="s">
        <v>234</v>
      </c>
      <c r="C21" s="9">
        <v>30</v>
      </c>
    </row>
    <row r="22" spans="1:3">
      <c r="A22" s="9" t="s">
        <v>235</v>
      </c>
      <c r="B22" s="9" t="s">
        <v>236</v>
      </c>
      <c r="C22" s="9">
        <v>30</v>
      </c>
    </row>
    <row r="23" spans="1:3">
      <c r="A23" s="9" t="s">
        <v>237</v>
      </c>
      <c r="B23" s="9" t="s">
        <v>236</v>
      </c>
      <c r="C23" s="9">
        <v>30</v>
      </c>
    </row>
    <row r="24" spans="1:3">
      <c r="A24" s="9" t="s">
        <v>239</v>
      </c>
      <c r="B24" s="9" t="s">
        <v>240</v>
      </c>
      <c r="C24" s="9">
        <v>50</v>
      </c>
    </row>
    <row r="25" spans="1:3">
      <c r="A25" s="9" t="s">
        <v>242</v>
      </c>
      <c r="B25" s="9" t="s">
        <v>243</v>
      </c>
      <c r="C25" s="9">
        <v>50</v>
      </c>
    </row>
    <row r="26" spans="1:3">
      <c r="A26" s="9" t="s">
        <v>244</v>
      </c>
      <c r="B26" s="9" t="s">
        <v>245</v>
      </c>
      <c r="C26" s="9">
        <v>50</v>
      </c>
    </row>
    <row r="27" spans="1:3">
      <c r="A27" s="9" t="s">
        <v>246</v>
      </c>
      <c r="B27" s="9" t="s">
        <v>247</v>
      </c>
      <c r="C27" s="9">
        <v>50</v>
      </c>
    </row>
    <row r="28" spans="1:3">
      <c r="A28" s="9" t="s">
        <v>248</v>
      </c>
      <c r="B28" s="9" t="s">
        <v>249</v>
      </c>
      <c r="C28" s="9">
        <v>30</v>
      </c>
    </row>
    <row r="29" spans="1:3">
      <c r="A29" s="9" t="s">
        <v>250</v>
      </c>
      <c r="B29" s="9" t="s">
        <v>251</v>
      </c>
      <c r="C29" s="9">
        <v>1</v>
      </c>
    </row>
    <row r="30" spans="1:3">
      <c r="A30" s="9" t="s">
        <v>253</v>
      </c>
      <c r="B30" s="9" t="s">
        <v>220</v>
      </c>
      <c r="C30" s="9">
        <v>70</v>
      </c>
    </row>
    <row r="31" spans="1:3">
      <c r="A31" s="9" t="s">
        <v>254</v>
      </c>
      <c r="B31" s="9" t="s">
        <v>255</v>
      </c>
      <c r="C31" s="9">
        <v>1</v>
      </c>
    </row>
    <row r="32" spans="1:3">
      <c r="A32" s="9" t="s">
        <v>256</v>
      </c>
      <c r="B32" s="9" t="s">
        <v>257</v>
      </c>
      <c r="C32" s="9">
        <v>1</v>
      </c>
    </row>
    <row r="33" spans="1:3">
      <c r="A33" s="9" t="s">
        <v>259</v>
      </c>
      <c r="B33" s="9" t="s">
        <v>260</v>
      </c>
      <c r="C33" s="9">
        <v>1</v>
      </c>
    </row>
    <row r="34" spans="1:3">
      <c r="A34" s="9" t="s">
        <v>261</v>
      </c>
      <c r="B34" s="9" t="s">
        <v>262</v>
      </c>
      <c r="C34" s="9">
        <v>15</v>
      </c>
    </row>
    <row r="35" spans="1:3">
      <c r="A35" s="9" t="s">
        <v>263</v>
      </c>
      <c r="B35" s="9" t="s">
        <v>264</v>
      </c>
      <c r="C35" s="9">
        <v>2</v>
      </c>
    </row>
    <row r="36" spans="1:3">
      <c r="A36" s="9" t="s">
        <v>265</v>
      </c>
      <c r="B36" s="9" t="s">
        <v>266</v>
      </c>
      <c r="C36" s="9">
        <v>2</v>
      </c>
    </row>
    <row r="37" spans="1:3">
      <c r="A37" s="9" t="s">
        <v>197</v>
      </c>
      <c r="B37" s="9" t="s">
        <v>198</v>
      </c>
      <c r="C37" s="9">
        <v>3</v>
      </c>
    </row>
    <row r="38" spans="1:3">
      <c r="A38" s="9" t="s">
        <v>68</v>
      </c>
      <c r="B38" s="9" t="s">
        <v>69</v>
      </c>
      <c r="C38" s="9">
        <v>1</v>
      </c>
    </row>
    <row r="39" spans="1:3">
      <c r="A39" s="9" t="s">
        <v>66</v>
      </c>
      <c r="B39" s="9" t="s">
        <v>67</v>
      </c>
      <c r="C39" s="9">
        <v>4</v>
      </c>
    </row>
    <row r="40" spans="1:3">
      <c r="A40" s="9" t="s">
        <v>286</v>
      </c>
      <c r="B40" s="9"/>
      <c r="C40" s="9">
        <v>1857</v>
      </c>
    </row>
    <row r="41" spans="1:3">
      <c r="A41"/>
      <c r="B41"/>
      <c r="C41"/>
    </row>
    <row r="42" spans="1:3">
      <c r="A42"/>
      <c r="B42"/>
      <c r="C42"/>
    </row>
    <row r="43" spans="1:3">
      <c r="A43"/>
      <c r="B43"/>
      <c r="C43"/>
    </row>
    <row r="44" spans="1:3">
      <c r="A44"/>
      <c r="B44"/>
      <c r="C44"/>
    </row>
    <row r="45" spans="1:3">
      <c r="A45"/>
      <c r="B45"/>
      <c r="C45"/>
    </row>
    <row r="46" spans="1:3">
      <c r="A46"/>
      <c r="B46"/>
      <c r="C46"/>
    </row>
    <row r="47" spans="1:3">
      <c r="A47"/>
      <c r="B47"/>
      <c r="C47"/>
    </row>
    <row r="48" spans="1:3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  <row r="147" spans="1:3">
      <c r="A147"/>
      <c r="B147"/>
      <c r="C147"/>
    </row>
    <row r="148" spans="1:3">
      <c r="A148"/>
      <c r="B148"/>
      <c r="C148"/>
    </row>
    <row r="149" spans="1:3">
      <c r="A149"/>
      <c r="B149"/>
      <c r="C149"/>
    </row>
    <row r="150" spans="1:3">
      <c r="A150"/>
      <c r="B150"/>
      <c r="C150"/>
    </row>
    <row r="151" spans="1:3">
      <c r="A151"/>
      <c r="B151"/>
      <c r="C151"/>
    </row>
    <row r="152" spans="1:3">
      <c r="A152"/>
      <c r="B152"/>
      <c r="C152"/>
    </row>
    <row r="153" spans="1:3">
      <c r="A153"/>
      <c r="B153"/>
      <c r="C153"/>
    </row>
    <row r="154" spans="1:3">
      <c r="A154"/>
      <c r="B154"/>
      <c r="C154"/>
    </row>
    <row r="155" spans="1:3">
      <c r="A155"/>
      <c r="B155"/>
      <c r="C155"/>
    </row>
    <row r="156" spans="1:3">
      <c r="A156"/>
      <c r="B156"/>
      <c r="C156"/>
    </row>
    <row r="157" spans="1:3">
      <c r="A157"/>
      <c r="B157"/>
      <c r="C157"/>
    </row>
    <row r="158" spans="1:3">
      <c r="A158"/>
      <c r="B158"/>
      <c r="C158"/>
    </row>
    <row r="159" spans="1:3">
      <c r="A159"/>
      <c r="B159"/>
      <c r="C159"/>
    </row>
    <row r="160" spans="1:3">
      <c r="A160"/>
      <c r="B160"/>
      <c r="C160"/>
    </row>
    <row r="161" spans="1:3">
      <c r="A161"/>
      <c r="B161"/>
      <c r="C161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  <row r="202" spans="1:3">
      <c r="A202"/>
      <c r="B202"/>
      <c r="C202"/>
    </row>
    <row r="203" spans="1:3">
      <c r="A203"/>
      <c r="B203"/>
      <c r="C203"/>
    </row>
    <row r="204" spans="1:3">
      <c r="A204"/>
      <c r="B204"/>
      <c r="C204"/>
    </row>
    <row r="205" spans="1:3">
      <c r="A205"/>
      <c r="B205"/>
      <c r="C205"/>
    </row>
    <row r="206" spans="1:3">
      <c r="A206"/>
      <c r="B206"/>
      <c r="C206"/>
    </row>
    <row r="207" spans="1:3">
      <c r="A207"/>
      <c r="B207"/>
      <c r="C207"/>
    </row>
    <row r="208" spans="1:3">
      <c r="A208"/>
      <c r="B208"/>
      <c r="C208"/>
    </row>
    <row r="209" spans="1:3">
      <c r="A209"/>
      <c r="B209"/>
      <c r="C209"/>
    </row>
    <row r="210" spans="1:3">
      <c r="A210"/>
      <c r="B210"/>
      <c r="C210"/>
    </row>
    <row r="211" spans="1:3">
      <c r="A211"/>
      <c r="B211"/>
      <c r="C211"/>
    </row>
    <row r="212" spans="1:3">
      <c r="A212"/>
      <c r="B212"/>
      <c r="C212"/>
    </row>
    <row r="213" spans="1:3">
      <c r="A213"/>
      <c r="B213"/>
      <c r="C213"/>
    </row>
    <row r="214" spans="1:3">
      <c r="A214"/>
      <c r="B214"/>
      <c r="C214"/>
    </row>
    <row r="215" spans="1:3">
      <c r="A215"/>
      <c r="B215"/>
      <c r="C215"/>
    </row>
    <row r="216" spans="1:3">
      <c r="A216"/>
      <c r="B216"/>
      <c r="C216"/>
    </row>
    <row r="217" spans="1:3">
      <c r="A217"/>
      <c r="B217"/>
      <c r="C217"/>
    </row>
    <row r="218" spans="1:3">
      <c r="A218"/>
      <c r="B218"/>
      <c r="C218"/>
    </row>
    <row r="219" spans="1:3">
      <c r="A219"/>
      <c r="B219"/>
      <c r="C219"/>
    </row>
    <row r="220" spans="1:3">
      <c r="A220"/>
      <c r="B220"/>
      <c r="C220"/>
    </row>
    <row r="221" spans="1:3">
      <c r="A221"/>
      <c r="B221"/>
      <c r="C221"/>
    </row>
    <row r="222" spans="1:3">
      <c r="A222"/>
      <c r="B222"/>
      <c r="C222"/>
    </row>
    <row r="223" spans="1:3">
      <c r="A223"/>
      <c r="B223"/>
      <c r="C223"/>
    </row>
    <row r="224" spans="1:3">
      <c r="A224"/>
      <c r="B224"/>
      <c r="C224"/>
    </row>
    <row r="225" spans="1:3">
      <c r="A225"/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</sheetData>
  <hyperlinks>
    <hyperlink ref="F1" location="首页!A1" display="首页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首页</vt:lpstr>
      <vt:lpstr>叉车加油记录</vt:lpstr>
      <vt:lpstr>领用记录表</vt:lpstr>
      <vt:lpstr>库存</vt:lpstr>
      <vt:lpstr>基本设置</vt:lpstr>
      <vt:lpstr>入库明细</vt:lpstr>
      <vt:lpstr>出库明细</vt:lpstr>
      <vt:lpstr>入库汇总</vt:lpstr>
      <vt:lpstr>出库汇总</vt:lpstr>
      <vt:lpstr>说明</vt:lpstr>
      <vt:lpstr>盘点模版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顾倬铨</cp:lastModifiedBy>
  <dcterms:created xsi:type="dcterms:W3CDTF">2006-09-16T00:00:00Z</dcterms:created>
  <dcterms:modified xsi:type="dcterms:W3CDTF">2025-03-08T03:32:28Z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95AB287F8BF34D3EB1B29DCA91E29532_12</vt:lpwstr>
  </property>
  <property fmtid="{D5CDD505-2E9C-101B-9397-08002B2CF9AE}" pid="3" name="KSOProductBuildVer">
    <vt:lpwstr>2052-12.1.0.20305</vt:lpwstr>
  </property>
</Properties>
</file>