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10" activeTab="1"/>
  </bookViews>
  <sheets>
    <sheet name="Sheet1" sheetId="1" r:id="rId1"/>
    <sheet name="车型附加值" sheetId="2" r:id="rId2"/>
    <sheet name="Sheet3" sheetId="3" r:id="rId3"/>
  </sheets>
  <definedNames>
    <definedName name="_xlnm._FilterDatabase" localSheetId="0" hidden="1">Sheet1!$A$2:$L$48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<sst xmlns="http://schemas.openxmlformats.org/spreadsheetml/2006/main" count="419" uniqueCount="136">
  <si>
    <t>柳州主机厂在供产品确认</t>
  </si>
  <si>
    <t>序号</t>
  </si>
  <si>
    <t>物料号</t>
  </si>
  <si>
    <t>QAD号</t>
  </si>
  <si>
    <t>物料描述</t>
  </si>
  <si>
    <t>是否柳州主机厂在供产品</t>
  </si>
  <si>
    <t>未税单价</t>
  </si>
  <si>
    <t>材料成本</t>
  </si>
  <si>
    <t>附加值</t>
  </si>
  <si>
    <t>2024年开票数</t>
  </si>
  <si>
    <t>备注</t>
  </si>
  <si>
    <t>2024年装车数</t>
  </si>
  <si>
    <t>差价</t>
  </si>
  <si>
    <t>6800010MA98</t>
  </si>
  <si>
    <t>SLT0011802</t>
  </si>
  <si>
    <t>驾驶员座总成</t>
  </si>
  <si>
    <t>是</t>
  </si>
  <si>
    <t>6903010MA98</t>
  </si>
  <si>
    <t>SLT0011832</t>
  </si>
  <si>
    <t>座垫总成</t>
  </si>
  <si>
    <t>6905100MA98</t>
  </si>
  <si>
    <t>SLT0011824</t>
  </si>
  <si>
    <t>副靠背总成</t>
  </si>
  <si>
    <t>6905100-H26-C00</t>
  </si>
  <si>
    <t>SLT0002190</t>
  </si>
  <si>
    <t>副靠背总成-前座</t>
  </si>
  <si>
    <t>6900015-H26-C00</t>
  </si>
  <si>
    <t>SLT0001578</t>
  </si>
  <si>
    <t>固定支架焊接总成-连接主、副靠背</t>
  </si>
  <si>
    <t>金盛</t>
  </si>
  <si>
    <t>6905020-H26-C00</t>
  </si>
  <si>
    <t>SLT0002185</t>
  </si>
  <si>
    <t>主靠背总成-前座</t>
  </si>
  <si>
    <t>6903010-H26-C00</t>
  </si>
  <si>
    <t>SLT0002192</t>
  </si>
  <si>
    <t>座垫总成-前座</t>
  </si>
  <si>
    <t>6800010MA96</t>
  </si>
  <si>
    <t>SLT0011801</t>
  </si>
  <si>
    <t>6905020MA96</t>
  </si>
  <si>
    <t>SLT0011818</t>
  </si>
  <si>
    <t>6905100MA96</t>
  </si>
  <si>
    <t>SLT0011823</t>
  </si>
  <si>
    <t>6903010MA96</t>
  </si>
  <si>
    <t>SLT0011831</t>
  </si>
  <si>
    <t>6800010MA95</t>
  </si>
  <si>
    <t>SLT0011984</t>
  </si>
  <si>
    <t>6903010MA95</t>
  </si>
  <si>
    <t>SLT0011981</t>
  </si>
  <si>
    <t>6905020MA95</t>
  </si>
  <si>
    <t>SLT0011975</t>
  </si>
  <si>
    <t>6905100MA95</t>
  </si>
  <si>
    <t>SLT0011979</t>
  </si>
  <si>
    <t>6903010-E411</t>
  </si>
  <si>
    <t>SLT0002531</t>
  </si>
  <si>
    <t>6905020-E411</t>
  </si>
  <si>
    <t>SLT0002529</t>
  </si>
  <si>
    <t>6905100-E411</t>
  </si>
  <si>
    <t>SLT0002530</t>
  </si>
  <si>
    <t>6800010-E411</t>
  </si>
  <si>
    <t>SLT0002528</t>
  </si>
  <si>
    <t>6800010BE411</t>
  </si>
  <si>
    <t>SLT0011983</t>
  </si>
  <si>
    <t>6800010-H26-C00</t>
  </si>
  <si>
    <t>SLT0002174</t>
  </si>
  <si>
    <t>6903010AE411</t>
  </si>
  <si>
    <t>SLT0011844</t>
  </si>
  <si>
    <t>6905020AE411</t>
  </si>
  <si>
    <t>SLT0011836</t>
  </si>
  <si>
    <t>6905100AE411</t>
  </si>
  <si>
    <t>SLT0011842</t>
  </si>
  <si>
    <t>6800010BH26-C00</t>
  </si>
  <si>
    <t>SLT0010202</t>
  </si>
  <si>
    <t>6905020CH26-C00</t>
  </si>
  <si>
    <t>SLT0002438</t>
  </si>
  <si>
    <t>6903010AH26-C00</t>
  </si>
  <si>
    <t>SLT0002432</t>
  </si>
  <si>
    <t>6905100-H22-C00</t>
  </si>
  <si>
    <t>SLT0002147</t>
  </si>
  <si>
    <t>6903010AH22-C00</t>
  </si>
  <si>
    <t>SLT0010188</t>
  </si>
  <si>
    <t>6903010-H22-C00</t>
  </si>
  <si>
    <t>SLT0002156</t>
  </si>
  <si>
    <t>6905020BA95-C00</t>
  </si>
  <si>
    <t>SLT0011505</t>
  </si>
  <si>
    <t>6800010DH26-C00</t>
  </si>
  <si>
    <t>SLT0002437</t>
  </si>
  <si>
    <t>6903010AA97-C00</t>
  </si>
  <si>
    <t>SLT0011534</t>
  </si>
  <si>
    <t>6905100AA97-C00</t>
  </si>
  <si>
    <t>SLT0011533</t>
  </si>
  <si>
    <t>6905100BA95-C00</t>
  </si>
  <si>
    <t>SLT0011506</t>
  </si>
  <si>
    <t>6903010BA95-C00</t>
  </si>
  <si>
    <t>SLT0011507</t>
  </si>
  <si>
    <t>6800010AA95-C00</t>
  </si>
  <si>
    <t>SLT0010200</t>
  </si>
  <si>
    <t>6800010HH26-C00</t>
  </si>
  <si>
    <t>SLT0010666</t>
  </si>
  <si>
    <t>6800010LH26-C00</t>
  </si>
  <si>
    <t>SLT0011692</t>
  </si>
  <si>
    <t>6800010EH26-C00</t>
  </si>
  <si>
    <t>SLT0002436</t>
  </si>
  <si>
    <t>6905020BH26-C00</t>
  </si>
  <si>
    <t>SLT0002439</t>
  </si>
  <si>
    <t>6800010CA95-C00</t>
  </si>
  <si>
    <t>SLT0011515</t>
  </si>
  <si>
    <t xml:space="preserve">                     二零二四年（青岛一汽）销售计划大纲</t>
  </si>
  <si>
    <t>编号</t>
  </si>
  <si>
    <t>客户</t>
  </si>
  <si>
    <t>产品类别</t>
  </si>
  <si>
    <t>类别</t>
  </si>
  <si>
    <t>车型</t>
  </si>
  <si>
    <t>QAD</t>
  </si>
  <si>
    <t>图号</t>
  </si>
  <si>
    <t>明细</t>
  </si>
  <si>
    <t>附加值/套</t>
  </si>
  <si>
    <t>青岛</t>
  </si>
  <si>
    <t>轻卡座椅</t>
  </si>
  <si>
    <t>老</t>
  </si>
  <si>
    <t>虎V轻卡</t>
  </si>
  <si>
    <t>J6F</t>
  </si>
  <si>
    <t>新</t>
  </si>
  <si>
    <t>J6F气囊减震宽体</t>
  </si>
  <si>
    <t>J6F气囊减震中体</t>
  </si>
  <si>
    <t>领途窄体</t>
  </si>
  <si>
    <t>领途新能源</t>
  </si>
  <si>
    <r>
      <rPr>
        <sz val="8"/>
        <rFont val="微软雅黑"/>
        <charset val="134"/>
      </rPr>
      <t>6903010-H2</t>
    </r>
    <r>
      <rPr>
        <sz val="8"/>
        <rFont val="微软雅黑"/>
        <charset val="134"/>
      </rPr>
      <t>6</t>
    </r>
    <r>
      <rPr>
        <sz val="8"/>
        <rFont val="微软雅黑"/>
        <charset val="134"/>
      </rPr>
      <t>-C00</t>
    </r>
  </si>
  <si>
    <t>领途减震座椅</t>
  </si>
  <si>
    <t>领途</t>
  </si>
  <si>
    <t>J6FC版本</t>
  </si>
  <si>
    <r>
      <rPr>
        <sz val="8"/>
        <rFont val="微软雅黑"/>
        <charset val="134"/>
      </rPr>
      <t>6800010</t>
    </r>
    <r>
      <rPr>
        <sz val="8"/>
        <rFont val="微软雅黑"/>
        <charset val="134"/>
      </rPr>
      <t>MA96</t>
    </r>
  </si>
  <si>
    <r>
      <rPr>
        <sz val="8"/>
        <rFont val="微软雅黑"/>
        <charset val="134"/>
      </rPr>
      <t>6905020</t>
    </r>
    <r>
      <rPr>
        <sz val="8"/>
        <rFont val="微软雅黑"/>
        <charset val="134"/>
      </rPr>
      <t>MA96</t>
    </r>
  </si>
  <si>
    <r>
      <rPr>
        <sz val="8"/>
        <rFont val="微软雅黑"/>
        <charset val="134"/>
      </rPr>
      <t>6905100</t>
    </r>
    <r>
      <rPr>
        <sz val="8"/>
        <rFont val="微软雅黑"/>
        <charset val="134"/>
      </rPr>
      <t>MA96</t>
    </r>
  </si>
  <si>
    <t>J6FC版本窄体</t>
  </si>
  <si>
    <r>
      <rPr>
        <sz val="8"/>
        <color theme="1"/>
        <rFont val="微软雅黑"/>
        <charset val="134"/>
      </rPr>
      <t>6800010</t>
    </r>
    <r>
      <rPr>
        <sz val="8"/>
        <color theme="1"/>
        <rFont val="微软雅黑"/>
        <charset val="134"/>
      </rPr>
      <t>MA98</t>
    </r>
  </si>
  <si>
    <r>
      <rPr>
        <sz val="8"/>
        <rFont val="微软雅黑"/>
        <charset val="134"/>
      </rPr>
      <t>6903010</t>
    </r>
    <r>
      <rPr>
        <sz val="8"/>
        <rFont val="微软雅黑"/>
        <charset val="134"/>
      </rPr>
      <t>MA98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</si>
</sst>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€-43A]#,##0.00_);[Red]\([$€-43A]#,##0.00\)"/>
    <numFmt numFmtId="177" formatCode="0.00_);[Red]\(0.00\)"/>
    <numFmt numFmtId="178" formatCode="0.00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134"/>
    </font>
    <font>
      <sz val="8"/>
      <name val="微软雅黑"/>
      <charset val="134"/>
    </font>
    <font>
      <b/>
      <sz val="14"/>
      <name val="宋体"/>
      <charset val="134"/>
    </font>
    <font>
      <u/>
      <sz val="11"/>
      <color rgb="FF800080"/>
      <name val="宋体"/>
      <charset val="134"/>
      <scheme val="minor"/>
    </font>
    <font>
      <b/>
      <sz val="11"/>
      <color theme="0"/>
      <name val="微软雅黑"/>
      <charset val="134"/>
    </font>
    <font>
      <sz val="8"/>
      <color theme="1"/>
      <name val="微软雅黑"/>
      <charset val="134"/>
    </font>
    <font>
      <b/>
      <sz val="14"/>
      <color theme="0"/>
      <name val="微软雅黑"/>
      <charset val="134"/>
    </font>
    <font>
      <b/>
      <sz val="14"/>
      <color theme="1"/>
      <name val="微软雅黑"/>
      <charset val="134"/>
    </font>
    <font>
      <sz val="11"/>
      <color theme="1"/>
      <name val="微软雅黑"/>
      <charset val="134"/>
    </font>
    <font>
      <b/>
      <sz val="18"/>
      <color theme="1"/>
      <name val="微软雅黑"/>
      <charset val="134"/>
    </font>
    <font>
      <b/>
      <sz val="11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25" fillId="8" borderId="13" applyNumberFormat="0" applyAlignment="0" applyProtection="0">
      <alignment vertical="center"/>
    </xf>
    <xf numFmtId="0" fontId="26" fillId="8" borderId="12" applyNumberFormat="0" applyAlignment="0" applyProtection="0">
      <alignment vertical="center"/>
    </xf>
    <xf numFmtId="0" fontId="27" fillId="9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176" fontId="35" fillId="0" borderId="0"/>
  </cellStyleXfs>
  <cellXfs count="6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9" fontId="1" fillId="0" borderId="0" xfId="3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6" applyFont="1" applyFill="1" applyBorder="1" applyAlignment="1">
      <alignment horizontal="center" vertical="center"/>
    </xf>
    <xf numFmtId="0" fontId="5" fillId="0" borderId="2" xfId="6" applyFont="1" applyFill="1" applyBorder="1" applyAlignment="1">
      <alignment horizontal="center" vertical="center"/>
    </xf>
    <xf numFmtId="0" fontId="6" fillId="2" borderId="3" xfId="49" applyFont="1" applyFill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0" fontId="7" fillId="0" borderId="4" xfId="49" applyFont="1" applyBorder="1" applyAlignment="1">
      <alignment horizontal="center" vertical="center"/>
    </xf>
    <xf numFmtId="0" fontId="7" fillId="0" borderId="3" xfId="49" applyFont="1" applyBorder="1" applyAlignment="1">
      <alignment horizontal="center" vertical="center" wrapText="1"/>
    </xf>
    <xf numFmtId="177" fontId="7" fillId="3" borderId="3" xfId="49" applyNumberFormat="1" applyFont="1" applyFill="1" applyBorder="1" applyAlignment="1">
      <alignment horizontal="center" vertical="center" wrapText="1"/>
    </xf>
    <xf numFmtId="177" fontId="3" fillId="3" borderId="3" xfId="50" applyNumberFormat="1" applyFont="1" applyFill="1" applyBorder="1" applyAlignment="1">
      <alignment horizontal="center" vertical="center"/>
    </xf>
    <xf numFmtId="177" fontId="7" fillId="3" borderId="3" xfId="49" applyNumberFormat="1" applyFont="1" applyFill="1" applyBorder="1" applyAlignment="1">
      <alignment horizontal="left" vertical="center"/>
    </xf>
    <xf numFmtId="0" fontId="7" fillId="0" borderId="5" xfId="49" applyFont="1" applyBorder="1" applyAlignment="1">
      <alignment horizontal="center" vertical="center"/>
    </xf>
    <xf numFmtId="177" fontId="3" fillId="3" borderId="3" xfId="49" applyNumberFormat="1" applyFont="1" applyFill="1" applyBorder="1" applyAlignment="1">
      <alignment horizontal="left" vertical="center"/>
    </xf>
    <xf numFmtId="177" fontId="7" fillId="4" borderId="3" xfId="49" applyNumberFormat="1" applyFont="1" applyFill="1" applyBorder="1" applyAlignment="1">
      <alignment horizontal="center" vertical="center" wrapText="1"/>
    </xf>
    <xf numFmtId="177" fontId="3" fillId="4" borderId="3" xfId="50" applyNumberFormat="1" applyFont="1" applyFill="1" applyBorder="1" applyAlignment="1">
      <alignment horizontal="center" vertical="center"/>
    </xf>
    <xf numFmtId="177" fontId="7" fillId="4" borderId="3" xfId="49" applyNumberFormat="1" applyFont="1" applyFill="1" applyBorder="1" applyAlignment="1">
      <alignment horizontal="left" vertical="center"/>
    </xf>
    <xf numFmtId="177" fontId="3" fillId="4" borderId="3" xfId="49" applyNumberFormat="1" applyFont="1" applyFill="1" applyBorder="1" applyAlignment="1">
      <alignment horizontal="left" vertical="center"/>
    </xf>
    <xf numFmtId="177" fontId="7" fillId="4" borderId="3" xfId="49" applyNumberFormat="1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/>
    </xf>
    <xf numFmtId="0" fontId="7" fillId="0" borderId="5" xfId="49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0" fontId="7" fillId="4" borderId="3" xfId="49" applyFont="1" applyFill="1" applyBorder="1" applyAlignment="1">
      <alignment horizontal="center" vertical="center" wrapText="1"/>
    </xf>
    <xf numFmtId="176" fontId="3" fillId="4" borderId="3" xfId="50" applyFont="1" applyFill="1" applyBorder="1" applyAlignment="1">
      <alignment horizontal="center" vertical="center"/>
    </xf>
    <xf numFmtId="0" fontId="7" fillId="4" borderId="3" xfId="49" applyFont="1" applyFill="1" applyBorder="1" applyAlignment="1">
      <alignment horizontal="left" vertical="center"/>
    </xf>
    <xf numFmtId="0" fontId="7" fillId="0" borderId="6" xfId="49" applyFont="1" applyFill="1" applyBorder="1" applyAlignment="1">
      <alignment horizontal="center" vertical="center"/>
    </xf>
    <xf numFmtId="0" fontId="8" fillId="2" borderId="3" xfId="49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9" fontId="1" fillId="3" borderId="3" xfId="3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77" fontId="9" fillId="3" borderId="7" xfId="49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9" fontId="1" fillId="4" borderId="3" xfId="3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177" fontId="9" fillId="4" borderId="7" xfId="49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178" fontId="10" fillId="0" borderId="6" xfId="0" applyNumberFormat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10" fontId="10" fillId="0" borderId="3" xfId="3" applyNumberFormat="1" applyFont="1" applyFill="1" applyBorder="1" applyAlignment="1">
      <alignment horizontal="center" vertical="center"/>
    </xf>
    <xf numFmtId="178" fontId="0" fillId="0" borderId="3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0" fontId="10" fillId="0" borderId="4" xfId="3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0" fontId="10" fillId="0" borderId="6" xfId="3" applyNumberFormat="1" applyFont="1" applyFill="1" applyBorder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3"/>
  <sheetViews>
    <sheetView workbookViewId="0">
      <selection activeCell="J22" sqref="J22"/>
    </sheetView>
  </sheetViews>
  <sheetFormatPr defaultColWidth="9" defaultRowHeight="16.5"/>
  <cols>
    <col min="1" max="2" width="9" style="41"/>
    <col min="3" max="4" width="19.875" style="41" customWidth="1"/>
    <col min="5" max="5" width="26.8333333333333" style="42" customWidth="1"/>
    <col min="6" max="6" width="7.5" style="41" customWidth="1"/>
    <col min="7" max="10" width="13.125" style="41" customWidth="1"/>
    <col min="11" max="11" width="10.875" style="43" customWidth="1"/>
    <col min="12" max="12" width="13.25" style="44" hidden="1" customWidth="1"/>
    <col min="13" max="13" width="12.625" style="44"/>
    <col min="14" max="16384" width="9" style="44"/>
  </cols>
  <sheetData>
    <row r="1" ht="55" customHeight="1" spans="1:10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</row>
    <row r="2" ht="30" customHeight="1" spans="1:13">
      <c r="A2" s="46" t="s">
        <v>1</v>
      </c>
      <c r="B2" s="46"/>
      <c r="C2" s="47" t="s">
        <v>2</v>
      </c>
      <c r="D2" s="47" t="s">
        <v>3</v>
      </c>
      <c r="E2" s="47" t="s">
        <v>4</v>
      </c>
      <c r="F2" s="46" t="s">
        <v>5</v>
      </c>
      <c r="G2" s="46" t="s">
        <v>6</v>
      </c>
      <c r="H2" s="48" t="s">
        <v>7</v>
      </c>
      <c r="I2" s="46" t="s">
        <v>8</v>
      </c>
      <c r="J2" s="46" t="s">
        <v>9</v>
      </c>
      <c r="K2" s="46" t="s">
        <v>10</v>
      </c>
      <c r="L2" s="44" t="s">
        <v>11</v>
      </c>
      <c r="M2" s="60" t="s">
        <v>12</v>
      </c>
    </row>
    <row r="3" spans="1:13">
      <c r="A3" s="49">
        <v>1</v>
      </c>
      <c r="B3" s="49">
        <v>1</v>
      </c>
      <c r="C3" s="50" t="s">
        <v>13</v>
      </c>
      <c r="D3" s="50" t="s">
        <v>14</v>
      </c>
      <c r="E3" s="50" t="s">
        <v>15</v>
      </c>
      <c r="F3" s="49" t="s">
        <v>16</v>
      </c>
      <c r="G3" s="49">
        <v>1105.87</v>
      </c>
      <c r="H3" s="51">
        <v>590.37</v>
      </c>
      <c r="I3" s="61">
        <f t="shared" ref="I3:I23" si="0">1-H3/G3</f>
        <v>0.466148824002821</v>
      </c>
      <c r="J3" s="49">
        <v>4869</v>
      </c>
      <c r="K3" s="49"/>
      <c r="L3" s="44">
        <v>370</v>
      </c>
      <c r="M3" s="62">
        <f t="shared" ref="M3:M22" si="1">G3-H3</f>
        <v>515.5</v>
      </c>
    </row>
    <row r="4" ht="17" customHeight="1" spans="1:13">
      <c r="A4" s="49">
        <v>2</v>
      </c>
      <c r="B4" s="49">
        <v>1</v>
      </c>
      <c r="C4" s="50" t="s">
        <v>17</v>
      </c>
      <c r="D4" s="50" t="s">
        <v>18</v>
      </c>
      <c r="E4" s="50" t="s">
        <v>19</v>
      </c>
      <c r="F4" s="49" t="s">
        <v>16</v>
      </c>
      <c r="G4" s="49">
        <v>112.16</v>
      </c>
      <c r="H4" s="51">
        <v>68.6510656568</v>
      </c>
      <c r="I4" s="61">
        <f t="shared" si="0"/>
        <v>0.387918458837375</v>
      </c>
      <c r="J4" s="49">
        <v>4865</v>
      </c>
      <c r="K4" s="49"/>
      <c r="L4" s="44">
        <v>368</v>
      </c>
      <c r="M4" s="62">
        <f t="shared" si="1"/>
        <v>43.5089343432</v>
      </c>
    </row>
    <row r="5" spans="1:13">
      <c r="A5" s="49">
        <v>3</v>
      </c>
      <c r="B5" s="49">
        <v>1</v>
      </c>
      <c r="C5" s="50" t="s">
        <v>20</v>
      </c>
      <c r="D5" s="50" t="s">
        <v>21</v>
      </c>
      <c r="E5" s="50" t="s">
        <v>22</v>
      </c>
      <c r="F5" s="49" t="s">
        <v>16</v>
      </c>
      <c r="G5" s="49">
        <v>91.01</v>
      </c>
      <c r="H5" s="51">
        <v>57.16</v>
      </c>
      <c r="I5" s="61">
        <f t="shared" si="0"/>
        <v>0.371937149763762</v>
      </c>
      <c r="J5" s="49">
        <v>4864</v>
      </c>
      <c r="K5" s="49"/>
      <c r="L5" s="44">
        <v>368</v>
      </c>
      <c r="M5" s="62">
        <f t="shared" si="1"/>
        <v>33.85</v>
      </c>
    </row>
    <row r="6" spans="1:13">
      <c r="A6" s="49">
        <v>4</v>
      </c>
      <c r="B6" s="49">
        <v>2</v>
      </c>
      <c r="C6" s="50" t="s">
        <v>23</v>
      </c>
      <c r="D6" s="50" t="s">
        <v>24</v>
      </c>
      <c r="E6" s="50" t="s">
        <v>25</v>
      </c>
      <c r="F6" s="49" t="s">
        <v>16</v>
      </c>
      <c r="G6" s="49">
        <v>147.22</v>
      </c>
      <c r="H6" s="51">
        <v>66.76</v>
      </c>
      <c r="I6" s="61">
        <f t="shared" si="0"/>
        <v>0.546529004211384</v>
      </c>
      <c r="J6" s="49">
        <v>4043</v>
      </c>
      <c r="K6" s="49"/>
      <c r="L6" s="44">
        <v>857</v>
      </c>
      <c r="M6" s="62">
        <f t="shared" si="1"/>
        <v>80.46</v>
      </c>
    </row>
    <row r="7" spans="1:13">
      <c r="A7" s="49">
        <v>5</v>
      </c>
      <c r="B7" s="49">
        <v>2</v>
      </c>
      <c r="C7" s="50" t="s">
        <v>26</v>
      </c>
      <c r="D7" s="50" t="s">
        <v>27</v>
      </c>
      <c r="E7" s="50" t="s">
        <v>28</v>
      </c>
      <c r="F7" s="49" t="s">
        <v>16</v>
      </c>
      <c r="G7" s="49">
        <v>9.13</v>
      </c>
      <c r="H7" s="51">
        <v>0</v>
      </c>
      <c r="I7" s="61">
        <f t="shared" si="0"/>
        <v>1</v>
      </c>
      <c r="J7" s="49">
        <v>14844</v>
      </c>
      <c r="K7" s="49" t="s">
        <v>29</v>
      </c>
      <c r="L7" s="44"/>
      <c r="M7" s="62">
        <f t="shared" si="1"/>
        <v>9.13</v>
      </c>
    </row>
    <row r="8" spans="1:13">
      <c r="A8" s="49">
        <v>6</v>
      </c>
      <c r="B8" s="49">
        <v>2</v>
      </c>
      <c r="C8" s="50" t="s">
        <v>30</v>
      </c>
      <c r="D8" s="50" t="s">
        <v>31</v>
      </c>
      <c r="E8" s="50" t="s">
        <v>32</v>
      </c>
      <c r="F8" s="49" t="s">
        <v>16</v>
      </c>
      <c r="G8" s="49">
        <v>120.31</v>
      </c>
      <c r="H8" s="51">
        <v>111.05353</v>
      </c>
      <c r="I8" s="61">
        <f t="shared" si="0"/>
        <v>0.07693849222841</v>
      </c>
      <c r="J8" s="49">
        <v>214</v>
      </c>
      <c r="K8" s="49"/>
      <c r="L8" s="44"/>
      <c r="M8" s="62">
        <f t="shared" si="1"/>
        <v>9.25647000000001</v>
      </c>
    </row>
    <row r="9" spans="1:13">
      <c r="A9" s="49">
        <v>7</v>
      </c>
      <c r="B9" s="49">
        <v>2</v>
      </c>
      <c r="C9" s="50" t="s">
        <v>33</v>
      </c>
      <c r="D9" s="50" t="s">
        <v>34</v>
      </c>
      <c r="E9" s="50" t="s">
        <v>35</v>
      </c>
      <c r="F9" s="49"/>
      <c r="G9" s="49">
        <v>107.69</v>
      </c>
      <c r="H9" s="51">
        <v>76.9453</v>
      </c>
      <c r="I9" s="61">
        <f t="shared" si="0"/>
        <v>0.285492617698951</v>
      </c>
      <c r="J9" s="49">
        <v>74</v>
      </c>
      <c r="K9" s="49"/>
      <c r="M9" s="62">
        <f t="shared" si="1"/>
        <v>30.7447</v>
      </c>
    </row>
    <row r="10" spans="1:13">
      <c r="A10" s="49">
        <v>8</v>
      </c>
      <c r="B10" s="49">
        <v>4</v>
      </c>
      <c r="C10" s="50" t="s">
        <v>36</v>
      </c>
      <c r="D10" s="50" t="s">
        <v>37</v>
      </c>
      <c r="E10" s="50" t="s">
        <v>15</v>
      </c>
      <c r="F10" s="49" t="s">
        <v>16</v>
      </c>
      <c r="G10" s="49">
        <v>1092.7</v>
      </c>
      <c r="H10" s="51">
        <v>594.73</v>
      </c>
      <c r="I10" s="61">
        <f t="shared" si="0"/>
        <v>0.455724352521278</v>
      </c>
      <c r="J10" s="49">
        <v>2295</v>
      </c>
      <c r="K10" s="49"/>
      <c r="L10" s="44">
        <v>402</v>
      </c>
      <c r="M10" s="62">
        <f t="shared" si="1"/>
        <v>497.97</v>
      </c>
    </row>
    <row r="11" spans="1:13">
      <c r="A11" s="49">
        <v>9</v>
      </c>
      <c r="B11" s="49">
        <v>4</v>
      </c>
      <c r="C11" s="50" t="s">
        <v>38</v>
      </c>
      <c r="D11" s="50" t="s">
        <v>39</v>
      </c>
      <c r="E11" s="50" t="s">
        <v>32</v>
      </c>
      <c r="F11" s="49" t="s">
        <v>16</v>
      </c>
      <c r="G11" s="49">
        <v>142.4</v>
      </c>
      <c r="H11" s="51">
        <v>100.1857755477</v>
      </c>
      <c r="I11" s="61">
        <f t="shared" si="0"/>
        <v>0.296448205423455</v>
      </c>
      <c r="J11" s="49">
        <v>7011</v>
      </c>
      <c r="K11" s="49"/>
      <c r="L11" s="44">
        <v>770</v>
      </c>
      <c r="M11" s="62">
        <f t="shared" si="1"/>
        <v>42.2142244523</v>
      </c>
    </row>
    <row r="12" spans="1:13">
      <c r="A12" s="49">
        <v>10</v>
      </c>
      <c r="B12" s="49">
        <v>4</v>
      </c>
      <c r="C12" s="50" t="s">
        <v>40</v>
      </c>
      <c r="D12" s="50" t="s">
        <v>41</v>
      </c>
      <c r="E12" s="50" t="s">
        <v>25</v>
      </c>
      <c r="F12" s="49" t="s">
        <v>16</v>
      </c>
      <c r="G12" s="49">
        <v>148.68</v>
      </c>
      <c r="H12" s="51">
        <v>67.5051372857</v>
      </c>
      <c r="I12" s="61">
        <f t="shared" si="0"/>
        <v>0.545970289980495</v>
      </c>
      <c r="J12" s="49">
        <v>2285</v>
      </c>
      <c r="K12" s="49"/>
      <c r="L12" s="44">
        <v>386</v>
      </c>
      <c r="M12" s="62">
        <f t="shared" si="1"/>
        <v>81.1748627143</v>
      </c>
    </row>
    <row r="13" spans="1:13">
      <c r="A13" s="49">
        <v>11</v>
      </c>
      <c r="B13" s="49">
        <v>4</v>
      </c>
      <c r="C13" s="50" t="s">
        <v>42</v>
      </c>
      <c r="D13" s="50" t="s">
        <v>43</v>
      </c>
      <c r="E13" s="50" t="s">
        <v>35</v>
      </c>
      <c r="F13" s="49" t="s">
        <v>16</v>
      </c>
      <c r="G13" s="49">
        <v>104.54</v>
      </c>
      <c r="H13" s="51">
        <v>69.5179371881</v>
      </c>
      <c r="I13" s="61">
        <f t="shared" si="0"/>
        <v>0.335011123128946</v>
      </c>
      <c r="J13" s="49">
        <v>2283</v>
      </c>
      <c r="K13" s="49"/>
      <c r="L13" s="44">
        <v>386</v>
      </c>
      <c r="M13" s="62">
        <f t="shared" si="1"/>
        <v>35.0220628119</v>
      </c>
    </row>
    <row r="14" spans="1:13">
      <c r="A14" s="49">
        <v>12</v>
      </c>
      <c r="B14" s="49">
        <v>5</v>
      </c>
      <c r="C14" s="50" t="s">
        <v>44</v>
      </c>
      <c r="D14" s="50" t="s">
        <v>45</v>
      </c>
      <c r="E14" s="50" t="s">
        <v>15</v>
      </c>
      <c r="F14" s="49" t="s">
        <v>16</v>
      </c>
      <c r="G14" s="49">
        <v>330.05</v>
      </c>
      <c r="H14" s="51">
        <v>273.51333</v>
      </c>
      <c r="I14" s="61">
        <f t="shared" si="0"/>
        <v>0.171297288289653</v>
      </c>
      <c r="J14" s="49">
        <v>135</v>
      </c>
      <c r="K14" s="49" t="s">
        <v>29</v>
      </c>
      <c r="L14" s="44"/>
      <c r="M14" s="62">
        <f t="shared" si="1"/>
        <v>56.53667</v>
      </c>
    </row>
    <row r="15" spans="1:13">
      <c r="A15" s="49">
        <v>13</v>
      </c>
      <c r="B15" s="49">
        <v>5</v>
      </c>
      <c r="C15" s="50" t="s">
        <v>46</v>
      </c>
      <c r="D15" s="50" t="s">
        <v>47</v>
      </c>
      <c r="E15" s="50" t="s">
        <v>35</v>
      </c>
      <c r="F15" s="49" t="s">
        <v>16</v>
      </c>
      <c r="G15" s="49">
        <v>113.57</v>
      </c>
      <c r="H15" s="51">
        <v>70.24182</v>
      </c>
      <c r="I15" s="61">
        <f t="shared" si="0"/>
        <v>0.381510786299199</v>
      </c>
      <c r="J15" s="49">
        <v>162</v>
      </c>
      <c r="K15" s="49" t="s">
        <v>29</v>
      </c>
      <c r="L15" s="44"/>
      <c r="M15" s="62">
        <f t="shared" si="1"/>
        <v>43.32818</v>
      </c>
    </row>
    <row r="16" spans="1:13">
      <c r="A16" s="49">
        <v>14</v>
      </c>
      <c r="B16" s="49">
        <v>5</v>
      </c>
      <c r="C16" s="50" t="s">
        <v>48</v>
      </c>
      <c r="D16" s="50" t="s">
        <v>49</v>
      </c>
      <c r="E16" s="50" t="s">
        <v>32</v>
      </c>
      <c r="F16" s="49" t="s">
        <v>16</v>
      </c>
      <c r="G16" s="49">
        <v>110.45</v>
      </c>
      <c r="H16" s="51">
        <v>103.22891</v>
      </c>
      <c r="I16" s="61">
        <f t="shared" si="0"/>
        <v>0.0653788139429606</v>
      </c>
      <c r="J16" s="49">
        <v>187</v>
      </c>
      <c r="K16" s="49" t="s">
        <v>29</v>
      </c>
      <c r="L16" s="44"/>
      <c r="M16" s="62">
        <f t="shared" si="1"/>
        <v>7.22109</v>
      </c>
    </row>
    <row r="17" spans="1:13">
      <c r="A17" s="49">
        <v>15</v>
      </c>
      <c r="B17" s="49">
        <v>5</v>
      </c>
      <c r="C17" s="50" t="s">
        <v>50</v>
      </c>
      <c r="D17" s="50" t="s">
        <v>51</v>
      </c>
      <c r="E17" s="50" t="s">
        <v>25</v>
      </c>
      <c r="F17" s="49" t="s">
        <v>16</v>
      </c>
      <c r="G17" s="49">
        <v>102.83</v>
      </c>
      <c r="H17" s="51">
        <v>66.33913</v>
      </c>
      <c r="I17" s="61">
        <f t="shared" si="0"/>
        <v>0.354865992414665</v>
      </c>
      <c r="J17" s="49">
        <v>135</v>
      </c>
      <c r="K17" s="49" t="s">
        <v>29</v>
      </c>
      <c r="M17" s="62">
        <f t="shared" si="1"/>
        <v>36.49087</v>
      </c>
    </row>
    <row r="18" spans="1:13">
      <c r="A18" s="49">
        <v>16</v>
      </c>
      <c r="B18" s="49">
        <v>6</v>
      </c>
      <c r="C18" s="50" t="s">
        <v>52</v>
      </c>
      <c r="D18" s="50" t="s">
        <v>53</v>
      </c>
      <c r="E18" s="50" t="s">
        <v>35</v>
      </c>
      <c r="F18" s="49" t="s">
        <v>16</v>
      </c>
      <c r="G18" s="49">
        <v>113.57</v>
      </c>
      <c r="H18" s="51">
        <v>79.85975</v>
      </c>
      <c r="I18" s="61">
        <f t="shared" si="0"/>
        <v>0.296823544950251</v>
      </c>
      <c r="J18" s="49">
        <v>3802</v>
      </c>
      <c r="K18" s="49" t="s">
        <v>29</v>
      </c>
      <c r="L18" s="63"/>
      <c r="M18" s="62">
        <f t="shared" si="1"/>
        <v>33.71025</v>
      </c>
    </row>
    <row r="19" spans="1:13">
      <c r="A19" s="49">
        <v>17</v>
      </c>
      <c r="B19" s="49">
        <v>6</v>
      </c>
      <c r="C19" s="50" t="s">
        <v>54</v>
      </c>
      <c r="D19" s="50" t="s">
        <v>55</v>
      </c>
      <c r="E19" s="50" t="s">
        <v>32</v>
      </c>
      <c r="F19" s="49" t="s">
        <v>16</v>
      </c>
      <c r="G19" s="49">
        <v>110.45</v>
      </c>
      <c r="H19" s="51">
        <v>113.54626</v>
      </c>
      <c r="I19" s="61">
        <f t="shared" si="0"/>
        <v>-0.0280331371661384</v>
      </c>
      <c r="J19" s="49">
        <v>3730</v>
      </c>
      <c r="K19" s="49" t="s">
        <v>29</v>
      </c>
      <c r="L19" s="63"/>
      <c r="M19" s="62">
        <f t="shared" si="1"/>
        <v>-3.09626</v>
      </c>
    </row>
    <row r="20" spans="1:13">
      <c r="A20" s="49">
        <v>18</v>
      </c>
      <c r="B20" s="49">
        <v>6</v>
      </c>
      <c r="C20" s="50" t="s">
        <v>56</v>
      </c>
      <c r="D20" s="50" t="s">
        <v>57</v>
      </c>
      <c r="E20" s="50" t="s">
        <v>25</v>
      </c>
      <c r="F20" s="49" t="s">
        <v>16</v>
      </c>
      <c r="G20" s="49">
        <v>102.83</v>
      </c>
      <c r="H20" s="51">
        <v>73.42004</v>
      </c>
      <c r="I20" s="64">
        <f t="shared" si="0"/>
        <v>0.286005640377322</v>
      </c>
      <c r="J20" s="65">
        <v>3824</v>
      </c>
      <c r="K20" s="65" t="s">
        <v>29</v>
      </c>
      <c r="L20" s="63"/>
      <c r="M20" s="66">
        <f t="shared" si="1"/>
        <v>29.40996</v>
      </c>
    </row>
    <row r="21" spans="1:13">
      <c r="A21" s="49">
        <v>19</v>
      </c>
      <c r="B21" s="49">
        <v>6</v>
      </c>
      <c r="C21" s="50" t="s">
        <v>58</v>
      </c>
      <c r="D21" s="50" t="s">
        <v>59</v>
      </c>
      <c r="E21" s="50" t="s">
        <v>15</v>
      </c>
      <c r="F21" s="49" t="s">
        <v>16</v>
      </c>
      <c r="G21" s="49">
        <v>330.05</v>
      </c>
      <c r="H21" s="51">
        <v>290.98921</v>
      </c>
      <c r="I21" s="61">
        <f t="shared" si="0"/>
        <v>0.118348098772913</v>
      </c>
      <c r="J21" s="49">
        <v>976</v>
      </c>
      <c r="K21" s="49" t="s">
        <v>29</v>
      </c>
      <c r="L21" s="60"/>
      <c r="M21" s="62">
        <f t="shared" si="1"/>
        <v>39.06079</v>
      </c>
    </row>
    <row r="22" spans="1:13">
      <c r="A22" s="49">
        <v>20</v>
      </c>
      <c r="B22" s="49">
        <v>7</v>
      </c>
      <c r="C22" s="50" t="s">
        <v>60</v>
      </c>
      <c r="D22" s="50" t="s">
        <v>61</v>
      </c>
      <c r="E22" s="50" t="s">
        <v>15</v>
      </c>
      <c r="F22" s="49" t="s">
        <v>16</v>
      </c>
      <c r="G22" s="49">
        <v>340.74</v>
      </c>
      <c r="H22" s="51">
        <v>273.98104</v>
      </c>
      <c r="I22" s="61">
        <f t="shared" si="0"/>
        <v>0.195923460703175</v>
      </c>
      <c r="J22" s="49">
        <v>84</v>
      </c>
      <c r="K22" s="49" t="s">
        <v>29</v>
      </c>
      <c r="L22" s="60"/>
      <c r="M22" s="62">
        <f t="shared" si="1"/>
        <v>66.75896</v>
      </c>
    </row>
    <row r="23" spans="1:13">
      <c r="A23" s="49"/>
      <c r="C23" s="13" t="s">
        <v>62</v>
      </c>
      <c r="D23" s="13" t="s">
        <v>63</v>
      </c>
      <c r="E23" s="15" t="s">
        <v>15</v>
      </c>
      <c r="F23" s="49"/>
      <c r="G23" s="49">
        <v>349.27</v>
      </c>
      <c r="H23" s="51">
        <v>318.92</v>
      </c>
      <c r="I23" s="61">
        <f t="shared" si="0"/>
        <v>0.0868955249520428</v>
      </c>
      <c r="J23" s="49"/>
      <c r="K23" s="49"/>
      <c r="L23" s="60"/>
      <c r="M23" s="62"/>
    </row>
    <row r="24" spans="1:13">
      <c r="A24" s="49">
        <v>21</v>
      </c>
      <c r="B24" s="49">
        <v>7</v>
      </c>
      <c r="C24" s="50" t="s">
        <v>64</v>
      </c>
      <c r="D24" s="50" t="s">
        <v>65</v>
      </c>
      <c r="E24" s="50" t="s">
        <v>35</v>
      </c>
      <c r="F24" s="49" t="s">
        <v>16</v>
      </c>
      <c r="G24" s="49">
        <v>113.6</v>
      </c>
      <c r="H24" s="51">
        <v>70.51449</v>
      </c>
      <c r="I24" s="61">
        <f t="shared" ref="I24:I44" si="2">1-H24/G24</f>
        <v>0.379273855633803</v>
      </c>
      <c r="J24" s="49">
        <v>90</v>
      </c>
      <c r="K24" s="49" t="s">
        <v>29</v>
      </c>
      <c r="L24" s="60"/>
      <c r="M24" s="62">
        <f t="shared" ref="M24:M44" si="3">G24-H24</f>
        <v>43.08551</v>
      </c>
    </row>
    <row r="25" spans="1:13">
      <c r="A25" s="49">
        <v>22</v>
      </c>
      <c r="B25" s="49">
        <v>7</v>
      </c>
      <c r="C25" s="50" t="s">
        <v>66</v>
      </c>
      <c r="D25" s="50" t="s">
        <v>67</v>
      </c>
      <c r="E25" s="50" t="s">
        <v>32</v>
      </c>
      <c r="F25" s="49" t="s">
        <v>16</v>
      </c>
      <c r="G25" s="49">
        <v>110.45</v>
      </c>
      <c r="H25" s="51">
        <v>103.42851</v>
      </c>
      <c r="I25" s="61">
        <f t="shared" si="2"/>
        <v>0.0635716613852422</v>
      </c>
      <c r="J25" s="49">
        <v>89</v>
      </c>
      <c r="K25" s="49" t="s">
        <v>29</v>
      </c>
      <c r="L25" s="60"/>
      <c r="M25" s="62">
        <f t="shared" si="3"/>
        <v>7.02149</v>
      </c>
    </row>
    <row r="26" spans="1:13">
      <c r="A26" s="49">
        <v>23</v>
      </c>
      <c r="B26" s="49">
        <v>7</v>
      </c>
      <c r="C26" s="50" t="s">
        <v>68</v>
      </c>
      <c r="D26" s="50" t="s">
        <v>69</v>
      </c>
      <c r="E26" s="50" t="s">
        <v>25</v>
      </c>
      <c r="F26" s="49" t="s">
        <v>16</v>
      </c>
      <c r="G26" s="49">
        <v>103.65</v>
      </c>
      <c r="H26" s="51">
        <v>66.39313</v>
      </c>
      <c r="I26" s="61">
        <f t="shared" si="2"/>
        <v>0.359448818137964</v>
      </c>
      <c r="J26" s="49">
        <v>88</v>
      </c>
      <c r="K26" s="49" t="s">
        <v>29</v>
      </c>
      <c r="L26" s="60"/>
      <c r="M26" s="62">
        <f t="shared" si="3"/>
        <v>37.25687</v>
      </c>
    </row>
    <row r="27" spans="1:13">
      <c r="A27" s="49">
        <v>24</v>
      </c>
      <c r="B27" s="49">
        <v>8</v>
      </c>
      <c r="C27" s="50" t="s">
        <v>70</v>
      </c>
      <c r="D27" s="50" t="s">
        <v>71</v>
      </c>
      <c r="E27" s="50" t="s">
        <v>15</v>
      </c>
      <c r="F27" s="49" t="s">
        <v>16</v>
      </c>
      <c r="G27" s="49">
        <v>1358.59</v>
      </c>
      <c r="H27" s="51">
        <v>952.05</v>
      </c>
      <c r="I27" s="61">
        <f t="shared" si="2"/>
        <v>0.299236708646464</v>
      </c>
      <c r="J27" s="49">
        <v>4374</v>
      </c>
      <c r="K27" s="49"/>
      <c r="L27" s="60">
        <v>867</v>
      </c>
      <c r="M27" s="62">
        <f t="shared" si="3"/>
        <v>406.54</v>
      </c>
    </row>
    <row r="28" spans="1:13">
      <c r="A28" s="49">
        <v>25</v>
      </c>
      <c r="B28" s="49">
        <v>8</v>
      </c>
      <c r="C28" s="50" t="s">
        <v>72</v>
      </c>
      <c r="D28" s="50" t="s">
        <v>73</v>
      </c>
      <c r="E28" s="50" t="s">
        <v>32</v>
      </c>
      <c r="F28" s="49" t="s">
        <v>16</v>
      </c>
      <c r="G28" s="49">
        <v>154.8</v>
      </c>
      <c r="H28" s="51">
        <v>105.54</v>
      </c>
      <c r="I28" s="61">
        <f t="shared" si="2"/>
        <v>0.318217054263566</v>
      </c>
      <c r="J28" s="49">
        <v>4478</v>
      </c>
      <c r="K28" s="49"/>
      <c r="L28" s="60">
        <v>903</v>
      </c>
      <c r="M28" s="62">
        <f t="shared" si="3"/>
        <v>49.26</v>
      </c>
    </row>
    <row r="29" spans="1:13">
      <c r="A29" s="49">
        <v>26</v>
      </c>
      <c r="B29" s="49">
        <v>8</v>
      </c>
      <c r="C29" s="50" t="s">
        <v>74</v>
      </c>
      <c r="D29" s="50" t="s">
        <v>75</v>
      </c>
      <c r="E29" s="50" t="s">
        <v>35</v>
      </c>
      <c r="F29" s="49" t="s">
        <v>16</v>
      </c>
      <c r="G29" s="49">
        <v>119.09</v>
      </c>
      <c r="H29" s="51">
        <v>75.5303</v>
      </c>
      <c r="I29" s="61">
        <f t="shared" si="2"/>
        <v>0.365771265429507</v>
      </c>
      <c r="J29" s="49">
        <v>4026</v>
      </c>
      <c r="K29" s="49"/>
      <c r="L29" s="60">
        <v>858</v>
      </c>
      <c r="M29" s="62">
        <f t="shared" si="3"/>
        <v>43.5597</v>
      </c>
    </row>
    <row r="30" spans="1:13">
      <c r="A30" s="49">
        <v>27</v>
      </c>
      <c r="B30" s="49">
        <v>8</v>
      </c>
      <c r="C30" s="50" t="s">
        <v>76</v>
      </c>
      <c r="D30" s="50" t="s">
        <v>77</v>
      </c>
      <c r="E30" s="50" t="s">
        <v>25</v>
      </c>
      <c r="F30" s="49" t="s">
        <v>16</v>
      </c>
      <c r="G30" s="49">
        <v>106.42</v>
      </c>
      <c r="H30" s="51">
        <v>68.87919</v>
      </c>
      <c r="I30" s="61">
        <f t="shared" si="2"/>
        <v>0.352760853223078</v>
      </c>
      <c r="J30" s="49">
        <v>875</v>
      </c>
      <c r="K30" s="49"/>
      <c r="L30" s="60">
        <v>42</v>
      </c>
      <c r="M30" s="62">
        <f t="shared" si="3"/>
        <v>37.54081</v>
      </c>
    </row>
    <row r="31" spans="1:13">
      <c r="A31" s="49">
        <v>28</v>
      </c>
      <c r="B31" s="49">
        <v>8</v>
      </c>
      <c r="C31" s="50" t="s">
        <v>78</v>
      </c>
      <c r="D31" s="50" t="s">
        <v>79</v>
      </c>
      <c r="E31" s="50" t="s">
        <v>35</v>
      </c>
      <c r="F31" s="49" t="s">
        <v>16</v>
      </c>
      <c r="G31" s="49">
        <v>113.93</v>
      </c>
      <c r="H31" s="51">
        <v>73.97891</v>
      </c>
      <c r="I31" s="61">
        <f t="shared" si="2"/>
        <v>0.350663477573949</v>
      </c>
      <c r="J31" s="49">
        <v>712</v>
      </c>
      <c r="K31" s="49"/>
      <c r="L31" s="60">
        <v>39</v>
      </c>
      <c r="M31" s="62">
        <f t="shared" si="3"/>
        <v>39.95109</v>
      </c>
    </row>
    <row r="32" spans="1:13">
      <c r="A32" s="49">
        <v>29</v>
      </c>
      <c r="B32" s="49">
        <v>8</v>
      </c>
      <c r="C32" s="50" t="s">
        <v>80</v>
      </c>
      <c r="D32" s="50" t="s">
        <v>81</v>
      </c>
      <c r="E32" s="50" t="s">
        <v>35</v>
      </c>
      <c r="F32" s="49" t="s">
        <v>16</v>
      </c>
      <c r="G32" s="49">
        <v>113.93</v>
      </c>
      <c r="H32" s="51">
        <v>75.34331</v>
      </c>
      <c r="I32" s="61">
        <f t="shared" si="2"/>
        <v>0.338687702975511</v>
      </c>
      <c r="J32" s="49">
        <v>159</v>
      </c>
      <c r="K32" s="49"/>
      <c r="L32" s="60"/>
      <c r="M32" s="62">
        <f t="shared" si="3"/>
        <v>38.58669</v>
      </c>
    </row>
    <row r="33" spans="1:13">
      <c r="A33" s="49">
        <v>30</v>
      </c>
      <c r="B33" s="49">
        <v>9</v>
      </c>
      <c r="C33" s="50" t="s">
        <v>82</v>
      </c>
      <c r="D33" s="50" t="s">
        <v>83</v>
      </c>
      <c r="E33" s="50" t="s">
        <v>32</v>
      </c>
      <c r="F33" s="49" t="s">
        <v>16</v>
      </c>
      <c r="G33" s="49">
        <v>139.7</v>
      </c>
      <c r="H33" s="51">
        <v>102.51759</v>
      </c>
      <c r="I33" s="61">
        <f t="shared" si="2"/>
        <v>0.266158983536149</v>
      </c>
      <c r="J33" s="49">
        <v>198</v>
      </c>
      <c r="K33" s="49"/>
      <c r="L33" s="60">
        <v>44</v>
      </c>
      <c r="M33" s="62">
        <f t="shared" si="3"/>
        <v>37.18241</v>
      </c>
    </row>
    <row r="34" spans="1:13">
      <c r="A34" s="49">
        <v>31</v>
      </c>
      <c r="B34" s="49">
        <v>9</v>
      </c>
      <c r="C34" s="50" t="s">
        <v>84</v>
      </c>
      <c r="D34" s="50" t="s">
        <v>85</v>
      </c>
      <c r="E34" s="50" t="s">
        <v>15</v>
      </c>
      <c r="F34" s="49" t="s">
        <v>16</v>
      </c>
      <c r="G34" s="49">
        <v>992.43</v>
      </c>
      <c r="H34" s="51">
        <v>614.79033</v>
      </c>
      <c r="I34" s="61">
        <f t="shared" si="2"/>
        <v>0.380520207974366</v>
      </c>
      <c r="J34" s="49">
        <v>324</v>
      </c>
      <c r="K34" s="49"/>
      <c r="L34" s="60">
        <v>8</v>
      </c>
      <c r="M34" s="62">
        <f t="shared" si="3"/>
        <v>377.63967</v>
      </c>
    </row>
    <row r="35" spans="1:13">
      <c r="A35" s="49">
        <v>32</v>
      </c>
      <c r="B35" s="49">
        <v>9</v>
      </c>
      <c r="C35" s="50" t="s">
        <v>86</v>
      </c>
      <c r="D35" s="50" t="s">
        <v>87</v>
      </c>
      <c r="E35" s="50" t="s">
        <v>19</v>
      </c>
      <c r="F35" s="49" t="s">
        <v>16</v>
      </c>
      <c r="G35" s="49">
        <v>107.07</v>
      </c>
      <c r="H35" s="51">
        <v>70.48525</v>
      </c>
      <c r="I35" s="61">
        <f t="shared" si="2"/>
        <v>0.341690015877463</v>
      </c>
      <c r="J35" s="49">
        <v>289</v>
      </c>
      <c r="K35" s="49"/>
      <c r="L35" s="60">
        <v>7</v>
      </c>
      <c r="M35" s="62">
        <f t="shared" si="3"/>
        <v>36.58475</v>
      </c>
    </row>
    <row r="36" spans="1:13">
      <c r="A36" s="49">
        <v>33</v>
      </c>
      <c r="B36" s="49">
        <v>9</v>
      </c>
      <c r="C36" s="50" t="s">
        <v>88</v>
      </c>
      <c r="D36" s="50" t="s">
        <v>89</v>
      </c>
      <c r="E36" s="50" t="s">
        <v>22</v>
      </c>
      <c r="F36" s="49" t="s">
        <v>16</v>
      </c>
      <c r="G36" s="49">
        <v>104.82</v>
      </c>
      <c r="H36" s="51">
        <v>69.26038</v>
      </c>
      <c r="I36" s="61">
        <f t="shared" si="2"/>
        <v>0.339244609807289</v>
      </c>
      <c r="J36" s="49">
        <v>290</v>
      </c>
      <c r="K36" s="49"/>
      <c r="L36" s="60">
        <v>8</v>
      </c>
      <c r="M36" s="62">
        <f t="shared" si="3"/>
        <v>35.55962</v>
      </c>
    </row>
    <row r="37" spans="1:13">
      <c r="A37" s="49">
        <v>34</v>
      </c>
      <c r="B37" s="49"/>
      <c r="C37" s="50" t="s">
        <v>90</v>
      </c>
      <c r="D37" s="50" t="s">
        <v>91</v>
      </c>
      <c r="E37" s="50" t="s">
        <v>25</v>
      </c>
      <c r="F37" s="49" t="s">
        <v>16</v>
      </c>
      <c r="G37" s="49">
        <v>148.42</v>
      </c>
      <c r="H37" s="51">
        <v>67.18347</v>
      </c>
      <c r="I37" s="61">
        <f t="shared" si="2"/>
        <v>0.547342204554642</v>
      </c>
      <c r="J37" s="49">
        <v>0</v>
      </c>
      <c r="K37" s="49"/>
      <c r="L37" s="60">
        <v>38</v>
      </c>
      <c r="M37" s="62">
        <f t="shared" si="3"/>
        <v>81.23653</v>
      </c>
    </row>
    <row r="38" spans="1:13">
      <c r="A38" s="49">
        <v>35</v>
      </c>
      <c r="B38" s="49"/>
      <c r="C38" s="50" t="s">
        <v>92</v>
      </c>
      <c r="D38" s="50" t="s">
        <v>93</v>
      </c>
      <c r="E38" s="50" t="s">
        <v>35</v>
      </c>
      <c r="F38" s="49" t="s">
        <v>16</v>
      </c>
      <c r="G38" s="49">
        <v>96.63</v>
      </c>
      <c r="H38" s="51">
        <v>72.2288</v>
      </c>
      <c r="I38" s="61">
        <f t="shared" si="2"/>
        <v>0.252521991100072</v>
      </c>
      <c r="J38" s="49">
        <v>0</v>
      </c>
      <c r="K38" s="49"/>
      <c r="L38" s="60">
        <v>35</v>
      </c>
      <c r="M38" s="62">
        <f t="shared" si="3"/>
        <v>24.4012</v>
      </c>
    </row>
    <row r="39" spans="1:13">
      <c r="A39" s="49">
        <v>36</v>
      </c>
      <c r="B39" s="49"/>
      <c r="C39" s="50" t="s">
        <v>94</v>
      </c>
      <c r="D39" s="50" t="s">
        <v>95</v>
      </c>
      <c r="E39" s="50" t="s">
        <v>15</v>
      </c>
      <c r="F39" s="49" t="s">
        <v>16</v>
      </c>
      <c r="G39" s="49">
        <v>331.21</v>
      </c>
      <c r="H39" s="51">
        <v>291.96921</v>
      </c>
      <c r="I39" s="61">
        <f t="shared" si="2"/>
        <v>0.118477068929078</v>
      </c>
      <c r="J39" s="49">
        <v>1913</v>
      </c>
      <c r="K39" s="49" t="s">
        <v>29</v>
      </c>
      <c r="L39" s="60"/>
      <c r="M39" s="62">
        <f t="shared" si="3"/>
        <v>39.24079</v>
      </c>
    </row>
    <row r="40" spans="1:13">
      <c r="A40" s="49">
        <v>37</v>
      </c>
      <c r="B40" s="49"/>
      <c r="C40" s="50" t="s">
        <v>96</v>
      </c>
      <c r="D40" s="50" t="s">
        <v>97</v>
      </c>
      <c r="E40" s="50" t="s">
        <v>15</v>
      </c>
      <c r="F40" s="49" t="s">
        <v>16</v>
      </c>
      <c r="G40" s="49">
        <v>1369.4</v>
      </c>
      <c r="H40" s="51">
        <v>947.46945</v>
      </c>
      <c r="I40" s="61">
        <f t="shared" si="2"/>
        <v>0.308113443844019</v>
      </c>
      <c r="J40" s="49">
        <v>412</v>
      </c>
      <c r="K40" s="49"/>
      <c r="L40" s="60">
        <v>39</v>
      </c>
      <c r="M40" s="62">
        <f t="shared" si="3"/>
        <v>421.93055</v>
      </c>
    </row>
    <row r="41" spans="1:13">
      <c r="A41" s="49">
        <v>38</v>
      </c>
      <c r="B41" s="49"/>
      <c r="C41" s="50" t="s">
        <v>98</v>
      </c>
      <c r="D41" s="50" t="s">
        <v>99</v>
      </c>
      <c r="E41" s="50" t="s">
        <v>15</v>
      </c>
      <c r="F41" s="49"/>
      <c r="G41" s="49">
        <v>796.45</v>
      </c>
      <c r="H41" s="51">
        <v>697.21439</v>
      </c>
      <c r="I41" s="61">
        <f t="shared" si="2"/>
        <v>0.124597413522506</v>
      </c>
      <c r="J41" s="49">
        <v>59</v>
      </c>
      <c r="K41" s="49"/>
      <c r="L41" s="60"/>
      <c r="M41" s="62">
        <f t="shared" si="3"/>
        <v>99.2356100000001</v>
      </c>
    </row>
    <row r="42" spans="1:13">
      <c r="A42" s="49">
        <v>39</v>
      </c>
      <c r="B42" s="49"/>
      <c r="C42" s="50" t="s">
        <v>100</v>
      </c>
      <c r="D42" s="50" t="s">
        <v>101</v>
      </c>
      <c r="E42" s="50" t="s">
        <v>15</v>
      </c>
      <c r="F42" s="49"/>
      <c r="G42" s="49">
        <v>784.78</v>
      </c>
      <c r="H42" s="51">
        <v>642.4548</v>
      </c>
      <c r="I42" s="61">
        <f t="shared" si="2"/>
        <v>0.181356813374449</v>
      </c>
      <c r="J42" s="49">
        <v>19</v>
      </c>
      <c r="K42" s="49"/>
      <c r="L42" s="60"/>
      <c r="M42" s="62">
        <f t="shared" si="3"/>
        <v>142.3252</v>
      </c>
    </row>
    <row r="43" spans="1:13">
      <c r="A43" s="49"/>
      <c r="B43" s="49"/>
      <c r="C43" s="50" t="s">
        <v>102</v>
      </c>
      <c r="D43" s="50" t="s">
        <v>103</v>
      </c>
      <c r="E43" s="50" t="s">
        <v>32</v>
      </c>
      <c r="F43" s="49" t="s">
        <v>16</v>
      </c>
      <c r="G43" s="49">
        <v>154.81</v>
      </c>
      <c r="H43" s="51">
        <v>112.49</v>
      </c>
      <c r="I43" s="61">
        <f t="shared" si="2"/>
        <v>0.273367353530134</v>
      </c>
      <c r="J43" s="49">
        <v>1</v>
      </c>
      <c r="K43" s="49"/>
      <c r="L43" s="60"/>
      <c r="M43" s="62">
        <f t="shared" si="3"/>
        <v>42.32</v>
      </c>
    </row>
    <row r="44" spans="1:13">
      <c r="A44" s="49"/>
      <c r="B44" s="49"/>
      <c r="C44" s="50" t="s">
        <v>104</v>
      </c>
      <c r="D44" s="50" t="s">
        <v>105</v>
      </c>
      <c r="E44" s="50" t="s">
        <v>15</v>
      </c>
      <c r="F44" s="49" t="s">
        <v>16</v>
      </c>
      <c r="G44" s="49">
        <v>981.39</v>
      </c>
      <c r="H44" s="51">
        <v>619.90872</v>
      </c>
      <c r="I44" s="61">
        <f t="shared" si="2"/>
        <v>0.368336013205759</v>
      </c>
      <c r="J44" s="49">
        <v>40</v>
      </c>
      <c r="K44" s="49"/>
      <c r="L44" s="60">
        <v>37</v>
      </c>
      <c r="M44" s="62">
        <f t="shared" si="3"/>
        <v>361.48128</v>
      </c>
    </row>
    <row r="45" spans="1:13">
      <c r="A45" s="49">
        <v>42</v>
      </c>
      <c r="B45" s="52"/>
      <c r="C45" s="53"/>
      <c r="D45" s="53"/>
      <c r="E45" s="53"/>
      <c r="F45" s="52"/>
      <c r="G45" s="54"/>
      <c r="H45" s="55"/>
      <c r="I45" s="67"/>
      <c r="J45" s="52"/>
      <c r="K45" s="52"/>
      <c r="L45" s="44"/>
      <c r="M45" s="68"/>
    </row>
    <row r="46" spans="1:13">
      <c r="A46" s="49"/>
      <c r="B46" s="49"/>
      <c r="C46" s="50"/>
      <c r="D46" s="50"/>
      <c r="E46" s="50"/>
      <c r="F46" s="49"/>
      <c r="G46" s="56"/>
      <c r="H46" s="51"/>
      <c r="I46" s="61"/>
      <c r="J46" s="49"/>
      <c r="K46" s="49"/>
      <c r="M46" s="68"/>
    </row>
    <row r="47" spans="1:13">
      <c r="A47" s="49"/>
      <c r="B47" s="49"/>
      <c r="C47" s="50"/>
      <c r="D47" s="50"/>
      <c r="E47" s="50"/>
      <c r="F47" s="49"/>
      <c r="G47" s="56"/>
      <c r="H47" s="51"/>
      <c r="I47" s="61"/>
      <c r="J47" s="49"/>
      <c r="K47" s="49"/>
      <c r="M47" s="68"/>
    </row>
    <row r="48" spans="1:13">
      <c r="A48" s="49">
        <v>45</v>
      </c>
      <c r="B48" s="49"/>
      <c r="C48" s="50"/>
      <c r="D48" s="50"/>
      <c r="E48" s="50"/>
      <c r="F48" s="49"/>
      <c r="G48" s="56"/>
      <c r="H48" s="51"/>
      <c r="I48" s="61"/>
      <c r="J48" s="49"/>
      <c r="K48" s="49"/>
      <c r="L48" s="44"/>
      <c r="M48" s="68"/>
    </row>
    <row r="49" spans="1:11">
      <c r="A49" s="49"/>
      <c r="B49" s="49"/>
      <c r="C49" s="57"/>
      <c r="D49" s="57"/>
      <c r="E49" s="57"/>
      <c r="F49" s="49"/>
      <c r="G49" s="49"/>
      <c r="H49" s="49"/>
      <c r="I49" s="49"/>
      <c r="J49" s="49"/>
      <c r="K49" s="49"/>
    </row>
    <row r="50" spans="1:11">
      <c r="A50" s="49"/>
      <c r="B50" s="49"/>
      <c r="C50" s="57"/>
      <c r="D50" s="57"/>
      <c r="E50" s="57"/>
      <c r="F50" s="49"/>
      <c r="G50" s="49"/>
      <c r="H50" s="49"/>
      <c r="I50" s="49"/>
      <c r="J50" s="49"/>
      <c r="K50" s="49"/>
    </row>
    <row r="51" spans="1:11">
      <c r="A51" s="49"/>
      <c r="B51" s="49"/>
      <c r="C51" s="58"/>
      <c r="D51" s="58"/>
      <c r="E51" s="58"/>
      <c r="F51" s="49"/>
      <c r="G51" s="49"/>
      <c r="H51" s="49"/>
      <c r="I51" s="49"/>
      <c r="J51" s="49"/>
      <c r="K51" s="49"/>
    </row>
    <row r="52" spans="3:5">
      <c r="C52" s="59"/>
      <c r="D52" s="59"/>
      <c r="E52" s="59"/>
    </row>
    <row r="53" spans="3:5">
      <c r="C53" s="59"/>
      <c r="D53" s="59"/>
      <c r="E53" s="59"/>
    </row>
  </sheetData>
  <autoFilter xmlns:etc="http://www.wps.cn/officeDocument/2017/etCustomData" ref="A2:L48" etc:filterBottomFollowUsedRange="0">
    <extLst/>
  </autoFilter>
  <sortState ref="B3:M43">
    <sortCondition ref="B3"/>
  </sortState>
  <mergeCells count="1">
    <mergeCell ref="A1:J1"/>
  </mergeCells>
  <conditionalFormatting sqref="C23">
    <cfRule type="duplicateValues" dxfId="0" priority="1"/>
  </conditionalFormatting>
  <conditionalFormatting sqref="D23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"/>
  <sheetViews>
    <sheetView tabSelected="1" topLeftCell="A17" workbookViewId="0">
      <selection activeCell="G25" sqref="G25"/>
    </sheetView>
  </sheetViews>
  <sheetFormatPr defaultColWidth="9" defaultRowHeight="18.75"/>
  <cols>
    <col min="1" max="4" width="5.875" style="3" customWidth="1"/>
    <col min="5" max="8" width="16" style="3" customWidth="1"/>
    <col min="9" max="10" width="14.875" style="4" customWidth="1"/>
    <col min="11" max="11" width="10" style="5" customWidth="1"/>
    <col min="12" max="12" width="14.875" style="4" customWidth="1"/>
    <col min="13" max="13" width="9" style="4"/>
    <col min="14" max="14" width="16" style="4" customWidth="1"/>
    <col min="15" max="15" width="16.375" style="6" customWidth="1"/>
    <col min="16" max="16384" width="9" style="1"/>
  </cols>
  <sheetData>
    <row r="1" s="1" customFormat="1" spans="1:15">
      <c r="A1" s="7" t="s">
        <v>106</v>
      </c>
      <c r="B1" s="8"/>
      <c r="C1" s="8"/>
      <c r="D1" s="8"/>
      <c r="E1" s="8"/>
      <c r="F1" s="8"/>
      <c r="G1" s="8"/>
      <c r="H1" s="8"/>
      <c r="I1" s="4"/>
      <c r="J1" s="4"/>
      <c r="K1" s="5"/>
      <c r="L1" s="4"/>
      <c r="M1" s="4"/>
      <c r="N1" s="4"/>
      <c r="O1" s="6"/>
    </row>
    <row r="2" s="2" customFormat="1" ht="31" customHeight="1" spans="1:15">
      <c r="A2" s="9" t="s">
        <v>107</v>
      </c>
      <c r="B2" s="9" t="s">
        <v>108</v>
      </c>
      <c r="C2" s="9" t="s">
        <v>109</v>
      </c>
      <c r="D2" s="9" t="s">
        <v>110</v>
      </c>
      <c r="E2" s="9" t="s">
        <v>111</v>
      </c>
      <c r="F2" s="9" t="s">
        <v>112</v>
      </c>
      <c r="G2" s="9" t="s">
        <v>113</v>
      </c>
      <c r="H2" s="9" t="s">
        <v>114</v>
      </c>
      <c r="I2" s="9" t="s">
        <v>6</v>
      </c>
      <c r="J2" s="9" t="s">
        <v>7</v>
      </c>
      <c r="K2" s="9" t="s">
        <v>8</v>
      </c>
      <c r="L2" s="9" t="s">
        <v>9</v>
      </c>
      <c r="M2" s="9" t="s">
        <v>10</v>
      </c>
      <c r="N2" s="9" t="s">
        <v>12</v>
      </c>
      <c r="O2" s="30" t="s">
        <v>115</v>
      </c>
    </row>
    <row r="3" s="1" customFormat="1" ht="14.25" spans="1:15">
      <c r="A3" s="10">
        <v>1</v>
      </c>
      <c r="B3" s="11" t="s">
        <v>116</v>
      </c>
      <c r="C3" s="11" t="s">
        <v>117</v>
      </c>
      <c r="D3" s="12" t="s">
        <v>118</v>
      </c>
      <c r="E3" s="13" t="s">
        <v>119</v>
      </c>
      <c r="F3" s="13" t="s">
        <v>59</v>
      </c>
      <c r="G3" s="14" t="s">
        <v>58</v>
      </c>
      <c r="H3" s="15" t="s">
        <v>15</v>
      </c>
      <c r="I3" s="31" cm="1">
        <f t="array" ref="I3:I52">VLOOKUP(G3:G52,Sheet1!$C$3:$K$44,5,0)</f>
        <v>330.05</v>
      </c>
      <c r="J3" s="31" cm="1">
        <f t="array" ref="J3:J52">VLOOKUP(G3:G52,Sheet1!$C$3:$K$44,6,0)</f>
        <v>290.98921</v>
      </c>
      <c r="K3" s="32" cm="1">
        <f t="array" ref="K3:K52">VLOOKUP(G3:G52,Sheet1!$C$3:$K$44,7,0)</f>
        <v>0.118348098772913</v>
      </c>
      <c r="L3" s="31" cm="1">
        <f t="array" ref="L3:L52">VLOOKUP(G3:G52,Sheet1!$C$3:$K$44,8,0)</f>
        <v>976</v>
      </c>
      <c r="M3" s="33" t="str" cm="1">
        <f t="array" ref="M3:M52">VLOOKUP(G3:G52,Sheet1!$C$3:$K$44,9,0)</f>
        <v>金盛</v>
      </c>
      <c r="N3" s="34">
        <f>I3-J3</f>
        <v>39.06079</v>
      </c>
      <c r="O3" s="35">
        <f>SUM(N3:N7)</f>
        <v>108.21474</v>
      </c>
    </row>
    <row r="4" s="1" customFormat="1" ht="14.25" spans="1:15">
      <c r="A4" s="10">
        <v>2</v>
      </c>
      <c r="B4" s="16"/>
      <c r="C4" s="16"/>
      <c r="D4" s="12" t="s">
        <v>118</v>
      </c>
      <c r="E4" s="13"/>
      <c r="F4" s="13" t="s">
        <v>53</v>
      </c>
      <c r="G4" s="14" t="s">
        <v>52</v>
      </c>
      <c r="H4" s="15" t="s">
        <v>35</v>
      </c>
      <c r="I4" s="31">
        <v>113.57</v>
      </c>
      <c r="J4" s="31">
        <v>79.85975</v>
      </c>
      <c r="K4" s="32">
        <v>0.296823544950251</v>
      </c>
      <c r="L4" s="31">
        <v>3802</v>
      </c>
      <c r="M4" s="33" t="str">
        <v>金盛</v>
      </c>
      <c r="N4" s="34">
        <f>I4-J4</f>
        <v>33.71025</v>
      </c>
      <c r="O4" s="35"/>
    </row>
    <row r="5" s="1" customFormat="1" ht="14.25" spans="1:15">
      <c r="A5" s="10">
        <v>3</v>
      </c>
      <c r="B5" s="16"/>
      <c r="C5" s="16"/>
      <c r="D5" s="12" t="s">
        <v>118</v>
      </c>
      <c r="E5" s="13"/>
      <c r="F5" s="13" t="s">
        <v>27</v>
      </c>
      <c r="G5" s="14" t="s">
        <v>26</v>
      </c>
      <c r="H5" s="17" t="s">
        <v>28</v>
      </c>
      <c r="I5" s="31">
        <v>9.13</v>
      </c>
      <c r="J5" s="31">
        <v>0</v>
      </c>
      <c r="K5" s="32">
        <v>1</v>
      </c>
      <c r="L5" s="31">
        <v>14844</v>
      </c>
      <c r="M5" s="33" t="str">
        <v>金盛</v>
      </c>
      <c r="N5" s="34">
        <f t="shared" ref="N5:N10" si="0">I5-J5</f>
        <v>9.13</v>
      </c>
      <c r="O5" s="35"/>
    </row>
    <row r="6" s="1" customFormat="1" ht="14.25" spans="1:15">
      <c r="A6" s="10">
        <v>4</v>
      </c>
      <c r="B6" s="16"/>
      <c r="C6" s="16"/>
      <c r="D6" s="12" t="s">
        <v>118</v>
      </c>
      <c r="E6" s="13"/>
      <c r="F6" s="13" t="s">
        <v>55</v>
      </c>
      <c r="G6" s="14" t="s">
        <v>54</v>
      </c>
      <c r="H6" s="15" t="s">
        <v>32</v>
      </c>
      <c r="I6" s="31">
        <v>110.45</v>
      </c>
      <c r="J6" s="31">
        <v>113.54626</v>
      </c>
      <c r="K6" s="32">
        <v>-0.0280331371661384</v>
      </c>
      <c r="L6" s="31">
        <v>3730</v>
      </c>
      <c r="M6" s="33" t="str">
        <v>金盛</v>
      </c>
      <c r="N6" s="34">
        <f t="shared" si="0"/>
        <v>-3.09626</v>
      </c>
      <c r="O6" s="35"/>
    </row>
    <row r="7" s="1" customFormat="1" ht="14.25" spans="1:15">
      <c r="A7" s="10">
        <v>5</v>
      </c>
      <c r="B7" s="16"/>
      <c r="C7" s="16"/>
      <c r="D7" s="12" t="s">
        <v>118</v>
      </c>
      <c r="E7" s="13"/>
      <c r="F7" s="13" t="s">
        <v>57</v>
      </c>
      <c r="G7" s="14" t="s">
        <v>56</v>
      </c>
      <c r="H7" s="15" t="s">
        <v>25</v>
      </c>
      <c r="I7" s="31">
        <v>102.83</v>
      </c>
      <c r="J7" s="31">
        <v>73.42004</v>
      </c>
      <c r="K7" s="32">
        <v>0.286005640377322</v>
      </c>
      <c r="L7" s="31">
        <v>3824</v>
      </c>
      <c r="M7" s="33" t="str">
        <v>金盛</v>
      </c>
      <c r="N7" s="34">
        <f t="shared" si="0"/>
        <v>29.40996</v>
      </c>
      <c r="O7" s="35"/>
    </row>
    <row r="8" s="1" customFormat="1" ht="14.25" spans="1:15">
      <c r="A8" s="10">
        <v>6</v>
      </c>
      <c r="B8" s="16"/>
      <c r="C8" s="16"/>
      <c r="D8" s="12" t="s">
        <v>118</v>
      </c>
      <c r="E8" s="13" t="s">
        <v>120</v>
      </c>
      <c r="F8" s="13" t="s">
        <v>95</v>
      </c>
      <c r="G8" s="14" t="s">
        <v>94</v>
      </c>
      <c r="H8" s="15" t="s">
        <v>15</v>
      </c>
      <c r="I8" s="31">
        <v>331.21</v>
      </c>
      <c r="J8" s="31">
        <v>291.96921</v>
      </c>
      <c r="K8" s="32">
        <v>0.118477068929078</v>
      </c>
      <c r="L8" s="31">
        <v>1913</v>
      </c>
      <c r="M8" s="33" t="str">
        <v>金盛</v>
      </c>
      <c r="N8" s="34">
        <f t="shared" si="0"/>
        <v>39.24079</v>
      </c>
      <c r="O8" s="35">
        <f>SUM(N8:N12)</f>
        <v>108.39474</v>
      </c>
    </row>
    <row r="9" s="1" customFormat="1" ht="14.25" spans="1:15">
      <c r="A9" s="10">
        <v>7</v>
      </c>
      <c r="B9" s="16"/>
      <c r="C9" s="16"/>
      <c r="D9" s="12" t="s">
        <v>118</v>
      </c>
      <c r="E9" s="13"/>
      <c r="F9" s="13" t="s">
        <v>53</v>
      </c>
      <c r="G9" s="14" t="s">
        <v>52</v>
      </c>
      <c r="H9" s="15" t="s">
        <v>35</v>
      </c>
      <c r="I9" s="31">
        <v>113.57</v>
      </c>
      <c r="J9" s="31">
        <v>79.85975</v>
      </c>
      <c r="K9" s="32">
        <v>0.296823544950251</v>
      </c>
      <c r="L9" s="31">
        <v>3802</v>
      </c>
      <c r="M9" s="33" t="str">
        <v>金盛</v>
      </c>
      <c r="N9" s="34">
        <f t="shared" si="0"/>
        <v>33.71025</v>
      </c>
      <c r="O9" s="35"/>
    </row>
    <row r="10" s="1" customFormat="1" ht="14.25" spans="1:15">
      <c r="A10" s="10">
        <v>8</v>
      </c>
      <c r="B10" s="16"/>
      <c r="C10" s="16"/>
      <c r="D10" s="12" t="s">
        <v>118</v>
      </c>
      <c r="E10" s="13"/>
      <c r="F10" s="13" t="s">
        <v>27</v>
      </c>
      <c r="G10" s="14" t="s">
        <v>26</v>
      </c>
      <c r="H10" s="17" t="s">
        <v>28</v>
      </c>
      <c r="I10" s="31">
        <v>9.13</v>
      </c>
      <c r="J10" s="31">
        <v>0</v>
      </c>
      <c r="K10" s="32">
        <v>1</v>
      </c>
      <c r="L10" s="31">
        <v>14844</v>
      </c>
      <c r="M10" s="33" t="str">
        <v>金盛</v>
      </c>
      <c r="N10" s="34">
        <f t="shared" si="0"/>
        <v>9.13</v>
      </c>
      <c r="O10" s="35"/>
    </row>
    <row r="11" s="1" customFormat="1" ht="14.25" spans="1:15">
      <c r="A11" s="10">
        <v>9</v>
      </c>
      <c r="B11" s="16"/>
      <c r="C11" s="16"/>
      <c r="D11" s="12" t="s">
        <v>118</v>
      </c>
      <c r="E11" s="13"/>
      <c r="F11" s="13" t="s">
        <v>55</v>
      </c>
      <c r="G11" s="14" t="s">
        <v>54</v>
      </c>
      <c r="H11" s="15" t="s">
        <v>32</v>
      </c>
      <c r="I11" s="31">
        <v>110.45</v>
      </c>
      <c r="J11" s="31">
        <v>113.54626</v>
      </c>
      <c r="K11" s="32">
        <v>-0.0280331371661384</v>
      </c>
      <c r="L11" s="31">
        <v>3730</v>
      </c>
      <c r="M11" s="33" t="str">
        <v>金盛</v>
      </c>
      <c r="N11" s="34">
        <f t="shared" ref="N11:N15" si="1">I11-J11</f>
        <v>-3.09626</v>
      </c>
      <c r="O11" s="35"/>
    </row>
    <row r="12" s="1" customFormat="1" ht="14.25" spans="1:15">
      <c r="A12" s="10">
        <v>10</v>
      </c>
      <c r="B12" s="16"/>
      <c r="C12" s="16"/>
      <c r="D12" s="12" t="s">
        <v>118</v>
      </c>
      <c r="E12" s="13"/>
      <c r="F12" s="13" t="s">
        <v>57</v>
      </c>
      <c r="G12" s="14" t="s">
        <v>56</v>
      </c>
      <c r="H12" s="15" t="s">
        <v>25</v>
      </c>
      <c r="I12" s="31">
        <v>102.83</v>
      </c>
      <c r="J12" s="31">
        <v>73.42004</v>
      </c>
      <c r="K12" s="32">
        <v>0.286005640377322</v>
      </c>
      <c r="L12" s="31">
        <v>3824</v>
      </c>
      <c r="M12" s="33" t="str">
        <v>金盛</v>
      </c>
      <c r="N12" s="34">
        <f t="shared" si="1"/>
        <v>29.40996</v>
      </c>
      <c r="O12" s="35"/>
    </row>
    <row r="13" s="1" customFormat="1" ht="14.25" spans="1:15">
      <c r="A13" s="10">
        <v>11</v>
      </c>
      <c r="B13" s="16"/>
      <c r="C13" s="16"/>
      <c r="D13" s="12" t="s">
        <v>121</v>
      </c>
      <c r="E13" s="18" t="s">
        <v>122</v>
      </c>
      <c r="F13" s="18" t="s">
        <v>105</v>
      </c>
      <c r="G13" s="19" t="s">
        <v>104</v>
      </c>
      <c r="H13" s="20" t="s">
        <v>15</v>
      </c>
      <c r="I13" s="36">
        <v>981.39</v>
      </c>
      <c r="J13" s="36">
        <v>619.90872</v>
      </c>
      <c r="K13" s="37">
        <v>0.368336013205759</v>
      </c>
      <c r="L13" s="36">
        <v>40</v>
      </c>
      <c r="M13" s="38">
        <v>0</v>
      </c>
      <c r="N13" s="39">
        <f t="shared" si="1"/>
        <v>361.48128</v>
      </c>
      <c r="O13" s="40">
        <f>SUM(N13:N17)</f>
        <v>513.43142</v>
      </c>
    </row>
    <row r="14" s="1" customFormat="1" ht="14.25" spans="1:15">
      <c r="A14" s="10">
        <v>12</v>
      </c>
      <c r="B14" s="16"/>
      <c r="C14" s="16"/>
      <c r="D14" s="12" t="s">
        <v>121</v>
      </c>
      <c r="E14" s="18"/>
      <c r="F14" s="18" t="s">
        <v>93</v>
      </c>
      <c r="G14" s="19" t="s">
        <v>92</v>
      </c>
      <c r="H14" s="20" t="s">
        <v>35</v>
      </c>
      <c r="I14" s="36">
        <v>96.63</v>
      </c>
      <c r="J14" s="36">
        <v>72.2288</v>
      </c>
      <c r="K14" s="37">
        <v>0.252521991100072</v>
      </c>
      <c r="L14" s="36">
        <v>0</v>
      </c>
      <c r="M14" s="38">
        <v>0</v>
      </c>
      <c r="N14" s="39">
        <f t="shared" si="1"/>
        <v>24.4012</v>
      </c>
      <c r="O14" s="40"/>
    </row>
    <row r="15" s="1" customFormat="1" ht="14.25" spans="1:15">
      <c r="A15" s="10">
        <v>13</v>
      </c>
      <c r="B15" s="16"/>
      <c r="C15" s="16"/>
      <c r="D15" s="12" t="s">
        <v>121</v>
      </c>
      <c r="E15" s="18"/>
      <c r="F15" s="18" t="s">
        <v>27</v>
      </c>
      <c r="G15" s="19" t="s">
        <v>26</v>
      </c>
      <c r="H15" s="21" t="s">
        <v>28</v>
      </c>
      <c r="I15" s="36">
        <v>9.13</v>
      </c>
      <c r="J15" s="36">
        <v>0</v>
      </c>
      <c r="K15" s="37">
        <v>1</v>
      </c>
      <c r="L15" s="36">
        <v>14844</v>
      </c>
      <c r="M15" s="38" t="str">
        <v>金盛</v>
      </c>
      <c r="N15" s="39">
        <f t="shared" si="1"/>
        <v>9.13</v>
      </c>
      <c r="O15" s="40"/>
    </row>
    <row r="16" s="1" customFormat="1" ht="14.25" spans="1:15">
      <c r="A16" s="10">
        <v>14</v>
      </c>
      <c r="B16" s="16"/>
      <c r="C16" s="16"/>
      <c r="D16" s="12" t="s">
        <v>121</v>
      </c>
      <c r="E16" s="18"/>
      <c r="F16" s="18" t="s">
        <v>83</v>
      </c>
      <c r="G16" s="19" t="s">
        <v>82</v>
      </c>
      <c r="H16" s="20" t="s">
        <v>32</v>
      </c>
      <c r="I16" s="36">
        <v>139.7</v>
      </c>
      <c r="J16" s="36">
        <v>102.51759</v>
      </c>
      <c r="K16" s="37">
        <v>0.266158983536149</v>
      </c>
      <c r="L16" s="36">
        <v>198</v>
      </c>
      <c r="M16" s="38">
        <v>0</v>
      </c>
      <c r="N16" s="39">
        <f t="shared" ref="N16:N20" si="2">I16-J16</f>
        <v>37.18241</v>
      </c>
      <c r="O16" s="40"/>
    </row>
    <row r="17" s="1" customFormat="1" ht="14.25" spans="1:15">
      <c r="A17" s="10">
        <v>15</v>
      </c>
      <c r="B17" s="16"/>
      <c r="C17" s="16"/>
      <c r="D17" s="12" t="s">
        <v>121</v>
      </c>
      <c r="E17" s="18"/>
      <c r="F17" s="18" t="s">
        <v>91</v>
      </c>
      <c r="G17" s="19" t="s">
        <v>90</v>
      </c>
      <c r="H17" s="20" t="s">
        <v>25</v>
      </c>
      <c r="I17" s="36">
        <v>148.42</v>
      </c>
      <c r="J17" s="36">
        <v>67.18347</v>
      </c>
      <c r="K17" s="37">
        <v>0.547342204554642</v>
      </c>
      <c r="L17" s="36">
        <v>0</v>
      </c>
      <c r="M17" s="38">
        <v>0</v>
      </c>
      <c r="N17" s="39">
        <f t="shared" si="2"/>
        <v>81.23653</v>
      </c>
      <c r="O17" s="40"/>
    </row>
    <row r="18" s="1" customFormat="1" ht="14.25" spans="1:15">
      <c r="A18" s="10">
        <v>16</v>
      </c>
      <c r="B18" s="16"/>
      <c r="C18" s="16"/>
      <c r="D18" s="12" t="s">
        <v>121</v>
      </c>
      <c r="E18" s="18" t="s">
        <v>123</v>
      </c>
      <c r="F18" s="18" t="s">
        <v>85</v>
      </c>
      <c r="G18" s="19" t="s">
        <v>84</v>
      </c>
      <c r="H18" s="20" t="s">
        <v>15</v>
      </c>
      <c r="I18" s="36">
        <v>992.43</v>
      </c>
      <c r="J18" s="36">
        <v>614.79033</v>
      </c>
      <c r="K18" s="37">
        <v>0.380520207974366</v>
      </c>
      <c r="L18" s="36">
        <v>324</v>
      </c>
      <c r="M18" s="38">
        <v>0</v>
      </c>
      <c r="N18" s="39">
        <f t="shared" si="2"/>
        <v>377.63967</v>
      </c>
      <c r="O18" s="40">
        <f>SUM(N18:N22)</f>
        <v>496.09645</v>
      </c>
    </row>
    <row r="19" s="1" customFormat="1" ht="14.25" spans="1:15">
      <c r="A19" s="10">
        <v>17</v>
      </c>
      <c r="B19" s="16"/>
      <c r="C19" s="16"/>
      <c r="D19" s="12" t="s">
        <v>121</v>
      </c>
      <c r="E19" s="18"/>
      <c r="F19" s="18" t="s">
        <v>83</v>
      </c>
      <c r="G19" s="19" t="s">
        <v>82</v>
      </c>
      <c r="H19" s="20" t="s">
        <v>32</v>
      </c>
      <c r="I19" s="36">
        <v>139.7</v>
      </c>
      <c r="J19" s="36">
        <v>102.51759</v>
      </c>
      <c r="K19" s="37">
        <v>0.266158983536149</v>
      </c>
      <c r="L19" s="36">
        <v>198</v>
      </c>
      <c r="M19" s="38">
        <v>0</v>
      </c>
      <c r="N19" s="39">
        <f t="shared" si="2"/>
        <v>37.18241</v>
      </c>
      <c r="O19" s="40"/>
    </row>
    <row r="20" s="1" customFormat="1" ht="14.25" spans="1:15">
      <c r="A20" s="10">
        <v>18</v>
      </c>
      <c r="B20" s="16"/>
      <c r="C20" s="16"/>
      <c r="D20" s="12" t="s">
        <v>121</v>
      </c>
      <c r="E20" s="18"/>
      <c r="F20" s="18" t="s">
        <v>27</v>
      </c>
      <c r="G20" s="19" t="s">
        <v>26</v>
      </c>
      <c r="H20" s="21" t="s">
        <v>28</v>
      </c>
      <c r="I20" s="36">
        <v>9.13</v>
      </c>
      <c r="J20" s="36">
        <v>0</v>
      </c>
      <c r="K20" s="37">
        <v>1</v>
      </c>
      <c r="L20" s="36">
        <v>14844</v>
      </c>
      <c r="M20" s="38" t="str">
        <v>金盛</v>
      </c>
      <c r="N20" s="39">
        <f t="shared" si="2"/>
        <v>9.13</v>
      </c>
      <c r="O20" s="40"/>
    </row>
    <row r="21" s="1" customFormat="1" ht="14.25" spans="1:15">
      <c r="A21" s="10">
        <v>19</v>
      </c>
      <c r="B21" s="16"/>
      <c r="C21" s="16"/>
      <c r="D21" s="12" t="s">
        <v>121</v>
      </c>
      <c r="E21" s="18"/>
      <c r="F21" s="18" t="s">
        <v>87</v>
      </c>
      <c r="G21" s="19" t="s">
        <v>86</v>
      </c>
      <c r="H21" s="20" t="s">
        <v>35</v>
      </c>
      <c r="I21" s="36">
        <v>107.07</v>
      </c>
      <c r="J21" s="36">
        <v>70.48525</v>
      </c>
      <c r="K21" s="37">
        <v>0.341690015877463</v>
      </c>
      <c r="L21" s="36">
        <v>289</v>
      </c>
      <c r="M21" s="38">
        <v>0</v>
      </c>
      <c r="N21" s="39">
        <f t="shared" ref="N21:N24" si="3">I21-J21</f>
        <v>36.58475</v>
      </c>
      <c r="O21" s="40"/>
    </row>
    <row r="22" s="1" customFormat="1" ht="14.25" spans="1:15">
      <c r="A22" s="10">
        <v>20</v>
      </c>
      <c r="B22" s="16"/>
      <c r="C22" s="16"/>
      <c r="D22" s="12" t="s">
        <v>121</v>
      </c>
      <c r="E22" s="18"/>
      <c r="F22" s="18" t="s">
        <v>89</v>
      </c>
      <c r="G22" s="19" t="s">
        <v>88</v>
      </c>
      <c r="H22" s="20" t="s">
        <v>25</v>
      </c>
      <c r="I22" s="36">
        <v>104.82</v>
      </c>
      <c r="J22" s="36">
        <v>69.26038</v>
      </c>
      <c r="K22" s="37">
        <v>0.339244609807289</v>
      </c>
      <c r="L22" s="36">
        <v>290</v>
      </c>
      <c r="M22" s="38">
        <v>0</v>
      </c>
      <c r="N22" s="39">
        <f t="shared" si="3"/>
        <v>35.55962</v>
      </c>
      <c r="O22" s="40"/>
    </row>
    <row r="23" s="1" customFormat="1" ht="14.25" spans="1:15">
      <c r="A23" s="10">
        <v>21</v>
      </c>
      <c r="B23" s="16"/>
      <c r="C23" s="16"/>
      <c r="D23" s="12" t="s">
        <v>121</v>
      </c>
      <c r="E23" s="18" t="s">
        <v>124</v>
      </c>
      <c r="F23" s="18" t="s">
        <v>97</v>
      </c>
      <c r="G23" s="22" t="s">
        <v>96</v>
      </c>
      <c r="H23" s="20" t="s">
        <v>15</v>
      </c>
      <c r="I23" s="36">
        <v>1369.4</v>
      </c>
      <c r="J23" s="36">
        <v>947.46945</v>
      </c>
      <c r="K23" s="37">
        <v>0.308113443844019</v>
      </c>
      <c r="L23" s="36">
        <v>412</v>
      </c>
      <c r="M23" s="38">
        <v>0</v>
      </c>
      <c r="N23" s="39">
        <f t="shared" si="3"/>
        <v>421.93055</v>
      </c>
      <c r="O23" s="40">
        <f>SUM(N23:N27)</f>
        <v>557.81245</v>
      </c>
    </row>
    <row r="24" s="1" customFormat="1" ht="14.25" spans="1:15">
      <c r="A24" s="10">
        <v>22</v>
      </c>
      <c r="B24" s="16"/>
      <c r="C24" s="16"/>
      <c r="D24" s="12" t="s">
        <v>121</v>
      </c>
      <c r="E24" s="18"/>
      <c r="F24" s="18" t="s">
        <v>27</v>
      </c>
      <c r="G24" s="19" t="s">
        <v>26</v>
      </c>
      <c r="H24" s="21" t="s">
        <v>28</v>
      </c>
      <c r="I24" s="36">
        <v>9.13</v>
      </c>
      <c r="J24" s="36">
        <v>0</v>
      </c>
      <c r="K24" s="37">
        <v>1</v>
      </c>
      <c r="L24" s="36">
        <v>14844</v>
      </c>
      <c r="M24" s="38" t="str">
        <v>金盛</v>
      </c>
      <c r="N24" s="39">
        <f t="shared" si="3"/>
        <v>9.13</v>
      </c>
      <c r="O24" s="40"/>
    </row>
    <row r="25" s="1" customFormat="1" ht="14.25" spans="1:15">
      <c r="A25" s="10">
        <v>23</v>
      </c>
      <c r="B25" s="16"/>
      <c r="C25" s="16"/>
      <c r="D25" s="12" t="s">
        <v>121</v>
      </c>
      <c r="E25" s="18"/>
      <c r="F25" s="18" t="s">
        <v>73</v>
      </c>
      <c r="G25" s="19" t="s">
        <v>72</v>
      </c>
      <c r="H25" s="20" t="s">
        <v>32</v>
      </c>
      <c r="I25" s="36">
        <v>154.8</v>
      </c>
      <c r="J25" s="36">
        <v>105.54</v>
      </c>
      <c r="K25" s="37">
        <v>0.318217054263566</v>
      </c>
      <c r="L25" s="36">
        <v>4478</v>
      </c>
      <c r="M25" s="38">
        <v>0</v>
      </c>
      <c r="N25" s="39">
        <f t="shared" ref="N25:N30" si="4">I25-J25</f>
        <v>49.26</v>
      </c>
      <c r="O25" s="40"/>
    </row>
    <row r="26" s="1" customFormat="1" ht="14.25" spans="1:15">
      <c r="A26" s="10">
        <v>24</v>
      </c>
      <c r="B26" s="16"/>
      <c r="C26" s="16"/>
      <c r="D26" s="12" t="s">
        <v>121</v>
      </c>
      <c r="E26" s="18"/>
      <c r="F26" s="18" t="s">
        <v>79</v>
      </c>
      <c r="G26" s="19" t="s">
        <v>78</v>
      </c>
      <c r="H26" s="20" t="s">
        <v>35</v>
      </c>
      <c r="I26" s="36">
        <v>113.93</v>
      </c>
      <c r="J26" s="36">
        <v>73.97891</v>
      </c>
      <c r="K26" s="37">
        <v>0.350663477573949</v>
      </c>
      <c r="L26" s="36">
        <v>712</v>
      </c>
      <c r="M26" s="38">
        <v>0</v>
      </c>
      <c r="N26" s="39">
        <f t="shared" si="4"/>
        <v>39.95109</v>
      </c>
      <c r="O26" s="40"/>
    </row>
    <row r="27" s="1" customFormat="1" ht="14.25" spans="1:15">
      <c r="A27" s="10">
        <v>25</v>
      </c>
      <c r="B27" s="16"/>
      <c r="C27" s="16"/>
      <c r="D27" s="12" t="s">
        <v>121</v>
      </c>
      <c r="E27" s="18"/>
      <c r="F27" s="18" t="s">
        <v>77</v>
      </c>
      <c r="G27" s="19" t="s">
        <v>76</v>
      </c>
      <c r="H27" s="20" t="s">
        <v>25</v>
      </c>
      <c r="I27" s="36">
        <v>106.42</v>
      </c>
      <c r="J27" s="36">
        <v>68.87919</v>
      </c>
      <c r="K27" s="37">
        <v>0.352760853223078</v>
      </c>
      <c r="L27" s="36">
        <v>875</v>
      </c>
      <c r="M27" s="38">
        <v>0</v>
      </c>
      <c r="N27" s="39">
        <f t="shared" si="4"/>
        <v>37.54081</v>
      </c>
      <c r="O27" s="40"/>
    </row>
    <row r="28" s="1" customFormat="1" ht="14.25" spans="1:15">
      <c r="A28" s="23">
        <v>26</v>
      </c>
      <c r="B28" s="24"/>
      <c r="C28" s="24"/>
      <c r="D28" s="25" t="s">
        <v>121</v>
      </c>
      <c r="E28" s="13" t="s">
        <v>125</v>
      </c>
      <c r="F28" s="13" t="s">
        <v>63</v>
      </c>
      <c r="G28" s="13" t="s">
        <v>62</v>
      </c>
      <c r="H28" s="15" t="s">
        <v>15</v>
      </c>
      <c r="I28" s="31">
        <v>349.27</v>
      </c>
      <c r="J28" s="31">
        <v>318.92</v>
      </c>
      <c r="K28" s="32">
        <v>0.0868955249520428</v>
      </c>
      <c r="L28" s="31">
        <v>0</v>
      </c>
      <c r="M28" s="33">
        <v>0</v>
      </c>
      <c r="N28" s="34">
        <f t="shared" si="4"/>
        <v>30.35</v>
      </c>
      <c r="O28" s="35">
        <f>SUM(N28:N32)</f>
        <v>118.06786</v>
      </c>
    </row>
    <row r="29" s="1" customFormat="1" ht="14.25" spans="1:15">
      <c r="A29" s="23">
        <v>27</v>
      </c>
      <c r="B29" s="24"/>
      <c r="C29" s="24"/>
      <c r="D29" s="25" t="s">
        <v>121</v>
      </c>
      <c r="E29" s="13"/>
      <c r="F29" s="13" t="s">
        <v>81</v>
      </c>
      <c r="G29" s="14" t="s">
        <v>80</v>
      </c>
      <c r="H29" s="15" t="s">
        <v>35</v>
      </c>
      <c r="I29" s="31">
        <v>113.93</v>
      </c>
      <c r="J29" s="31">
        <v>75.34331</v>
      </c>
      <c r="K29" s="32">
        <v>0.338687702975511</v>
      </c>
      <c r="L29" s="31">
        <v>159</v>
      </c>
      <c r="M29" s="33">
        <v>0</v>
      </c>
      <c r="N29" s="34">
        <f t="shared" si="4"/>
        <v>38.58669</v>
      </c>
      <c r="O29" s="35"/>
    </row>
    <row r="30" s="1" customFormat="1" ht="14.25" spans="1:15">
      <c r="A30" s="23">
        <v>28</v>
      </c>
      <c r="B30" s="24"/>
      <c r="C30" s="24"/>
      <c r="D30" s="25" t="s">
        <v>121</v>
      </c>
      <c r="E30" s="13"/>
      <c r="F30" s="13" t="s">
        <v>27</v>
      </c>
      <c r="G30" s="14" t="s">
        <v>26</v>
      </c>
      <c r="H30" s="17" t="s">
        <v>28</v>
      </c>
      <c r="I30" s="31">
        <v>9.13</v>
      </c>
      <c r="J30" s="31">
        <v>0</v>
      </c>
      <c r="K30" s="32">
        <v>1</v>
      </c>
      <c r="L30" s="31">
        <v>14844</v>
      </c>
      <c r="M30" s="33" t="str">
        <v>金盛</v>
      </c>
      <c r="N30" s="34">
        <f t="shared" si="4"/>
        <v>9.13</v>
      </c>
      <c r="O30" s="35"/>
    </row>
    <row r="31" s="1" customFormat="1" ht="14.25" spans="1:15">
      <c r="A31" s="23">
        <v>29</v>
      </c>
      <c r="B31" s="24"/>
      <c r="C31" s="24"/>
      <c r="D31" s="25" t="s">
        <v>121</v>
      </c>
      <c r="E31" s="13"/>
      <c r="F31" s="13" t="s">
        <v>34</v>
      </c>
      <c r="G31" s="14" t="s">
        <v>126</v>
      </c>
      <c r="H31" s="15" t="s">
        <v>35</v>
      </c>
      <c r="I31" s="31">
        <v>107.69</v>
      </c>
      <c r="J31" s="31">
        <v>76.9453</v>
      </c>
      <c r="K31" s="32">
        <v>0.285492617698951</v>
      </c>
      <c r="L31" s="31">
        <v>74</v>
      </c>
      <c r="M31" s="33">
        <v>0</v>
      </c>
      <c r="N31" s="34">
        <f t="shared" ref="N31:N35" si="5">I31-J31</f>
        <v>30.7447</v>
      </c>
      <c r="O31" s="35"/>
    </row>
    <row r="32" s="1" customFormat="1" ht="14.25" spans="1:15">
      <c r="A32" s="23">
        <v>30</v>
      </c>
      <c r="B32" s="24"/>
      <c r="C32" s="24"/>
      <c r="D32" s="25" t="s">
        <v>121</v>
      </c>
      <c r="E32" s="13"/>
      <c r="F32" s="13" t="s">
        <v>31</v>
      </c>
      <c r="G32" s="14" t="s">
        <v>30</v>
      </c>
      <c r="H32" s="15" t="s">
        <v>32</v>
      </c>
      <c r="I32" s="31">
        <v>120.31</v>
      </c>
      <c r="J32" s="31">
        <v>111.05353</v>
      </c>
      <c r="K32" s="32">
        <v>0.07693849222841</v>
      </c>
      <c r="L32" s="31">
        <v>214</v>
      </c>
      <c r="M32" s="33">
        <v>0</v>
      </c>
      <c r="N32" s="34">
        <f t="shared" si="5"/>
        <v>9.25647000000001</v>
      </c>
      <c r="O32" s="35"/>
    </row>
    <row r="33" s="1" customFormat="1" ht="14.25" spans="1:15">
      <c r="A33" s="10">
        <v>31</v>
      </c>
      <c r="B33" s="16"/>
      <c r="C33" s="16"/>
      <c r="D33" s="12" t="s">
        <v>121</v>
      </c>
      <c r="E33" s="18" t="s">
        <v>127</v>
      </c>
      <c r="F33" s="18" t="s">
        <v>71</v>
      </c>
      <c r="G33" s="19" t="s">
        <v>70</v>
      </c>
      <c r="H33" s="20" t="s">
        <v>15</v>
      </c>
      <c r="I33" s="36">
        <v>1358.59</v>
      </c>
      <c r="J33" s="36">
        <v>952.05</v>
      </c>
      <c r="K33" s="37">
        <v>0.299236708646464</v>
      </c>
      <c r="L33" s="36">
        <v>4374</v>
      </c>
      <c r="M33" s="38">
        <v>0</v>
      </c>
      <c r="N33" s="39">
        <f t="shared" si="5"/>
        <v>406.54</v>
      </c>
      <c r="O33" s="40">
        <f>SUM(N33:N37)</f>
        <v>588.9497</v>
      </c>
    </row>
    <row r="34" s="1" customFormat="1" ht="14.25" spans="1:15">
      <c r="A34" s="10">
        <v>32</v>
      </c>
      <c r="B34" s="24"/>
      <c r="C34" s="24"/>
      <c r="D34" s="12" t="s">
        <v>121</v>
      </c>
      <c r="E34" s="18"/>
      <c r="F34" s="18" t="s">
        <v>75</v>
      </c>
      <c r="G34" s="19" t="s">
        <v>74</v>
      </c>
      <c r="H34" s="20" t="s">
        <v>35</v>
      </c>
      <c r="I34" s="36">
        <v>119.09</v>
      </c>
      <c r="J34" s="36">
        <v>75.5303</v>
      </c>
      <c r="K34" s="37">
        <v>0.365771265429507</v>
      </c>
      <c r="L34" s="36">
        <v>4026</v>
      </c>
      <c r="M34" s="38">
        <v>0</v>
      </c>
      <c r="N34" s="39">
        <f t="shared" si="5"/>
        <v>43.5597</v>
      </c>
      <c r="O34" s="40"/>
    </row>
    <row r="35" s="1" customFormat="1" ht="14.25" spans="1:15">
      <c r="A35" s="10">
        <v>33</v>
      </c>
      <c r="B35" s="24"/>
      <c r="C35" s="24"/>
      <c r="D35" s="12" t="s">
        <v>121</v>
      </c>
      <c r="E35" s="18"/>
      <c r="F35" s="18" t="s">
        <v>27</v>
      </c>
      <c r="G35" s="19" t="s">
        <v>26</v>
      </c>
      <c r="H35" s="21" t="s">
        <v>28</v>
      </c>
      <c r="I35" s="36">
        <v>9.13</v>
      </c>
      <c r="J35" s="36">
        <v>0</v>
      </c>
      <c r="K35" s="37">
        <v>1</v>
      </c>
      <c r="L35" s="36">
        <v>14844</v>
      </c>
      <c r="M35" s="38" t="str">
        <v>金盛</v>
      </c>
      <c r="N35" s="39">
        <f t="shared" si="5"/>
        <v>9.13</v>
      </c>
      <c r="O35" s="40"/>
    </row>
    <row r="36" s="1" customFormat="1" ht="14.25" spans="1:15">
      <c r="A36" s="10">
        <v>34</v>
      </c>
      <c r="B36" s="24"/>
      <c r="C36" s="24"/>
      <c r="D36" s="12" t="s">
        <v>121</v>
      </c>
      <c r="E36" s="18"/>
      <c r="F36" s="18" t="s">
        <v>73</v>
      </c>
      <c r="G36" s="19" t="s">
        <v>72</v>
      </c>
      <c r="H36" s="20" t="s">
        <v>32</v>
      </c>
      <c r="I36" s="36">
        <v>154.8</v>
      </c>
      <c r="J36" s="36">
        <v>105.54</v>
      </c>
      <c r="K36" s="37">
        <v>0.318217054263566</v>
      </c>
      <c r="L36" s="36">
        <v>4478</v>
      </c>
      <c r="M36" s="38">
        <v>0</v>
      </c>
      <c r="N36" s="39">
        <f t="shared" ref="N36:N40" si="6">I36-J36</f>
        <v>49.26</v>
      </c>
      <c r="O36" s="40"/>
    </row>
    <row r="37" s="1" customFormat="1" ht="14.25" spans="1:15">
      <c r="A37" s="10">
        <v>35</v>
      </c>
      <c r="B37" s="24"/>
      <c r="C37" s="24"/>
      <c r="D37" s="12" t="s">
        <v>121</v>
      </c>
      <c r="E37" s="18"/>
      <c r="F37" s="18" t="s">
        <v>24</v>
      </c>
      <c r="G37" s="19" t="s">
        <v>23</v>
      </c>
      <c r="H37" s="20" t="s">
        <v>25</v>
      </c>
      <c r="I37" s="36">
        <v>147.22</v>
      </c>
      <c r="J37" s="36">
        <v>66.76</v>
      </c>
      <c r="K37" s="37">
        <v>0.546529004211384</v>
      </c>
      <c r="L37" s="36">
        <v>4043</v>
      </c>
      <c r="M37" s="38">
        <v>0</v>
      </c>
      <c r="N37" s="39">
        <f t="shared" si="6"/>
        <v>80.46</v>
      </c>
      <c r="O37" s="40"/>
    </row>
    <row r="38" s="1" customFormat="1" ht="14.25" spans="1:15">
      <c r="A38" s="10">
        <v>36</v>
      </c>
      <c r="B38" s="24"/>
      <c r="C38" s="24"/>
      <c r="D38" s="12" t="s">
        <v>121</v>
      </c>
      <c r="E38" s="26" t="s">
        <v>128</v>
      </c>
      <c r="F38" s="18" t="s">
        <v>101</v>
      </c>
      <c r="G38" s="27" t="s">
        <v>100</v>
      </c>
      <c r="H38" s="28" t="s">
        <v>15</v>
      </c>
      <c r="I38" s="36">
        <v>784.78</v>
      </c>
      <c r="J38" s="36">
        <v>642.4548</v>
      </c>
      <c r="K38" s="37">
        <v>0.181356813374449</v>
      </c>
      <c r="L38" s="36">
        <v>19</v>
      </c>
      <c r="M38" s="38">
        <v>0</v>
      </c>
      <c r="N38" s="39">
        <f t="shared" si="6"/>
        <v>142.3252</v>
      </c>
      <c r="O38" s="40">
        <f>SUM(N38:N42)</f>
        <v>324.7349</v>
      </c>
    </row>
    <row r="39" s="1" customFormat="1" ht="14.25" spans="1:15">
      <c r="A39" s="10">
        <v>37</v>
      </c>
      <c r="B39" s="24"/>
      <c r="C39" s="24"/>
      <c r="D39" s="12" t="s">
        <v>121</v>
      </c>
      <c r="E39" s="26"/>
      <c r="F39" s="18" t="s">
        <v>75</v>
      </c>
      <c r="G39" s="19" t="s">
        <v>74</v>
      </c>
      <c r="H39" s="20" t="s">
        <v>35</v>
      </c>
      <c r="I39" s="36">
        <v>119.09</v>
      </c>
      <c r="J39" s="36">
        <v>75.5303</v>
      </c>
      <c r="K39" s="37">
        <v>0.365771265429507</v>
      </c>
      <c r="L39" s="36">
        <v>4026</v>
      </c>
      <c r="M39" s="38">
        <v>0</v>
      </c>
      <c r="N39" s="39">
        <f t="shared" si="6"/>
        <v>43.5597</v>
      </c>
      <c r="O39" s="40"/>
    </row>
    <row r="40" s="1" customFormat="1" ht="14.25" spans="1:15">
      <c r="A40" s="10">
        <v>38</v>
      </c>
      <c r="B40" s="24"/>
      <c r="C40" s="24"/>
      <c r="D40" s="12" t="s">
        <v>121</v>
      </c>
      <c r="E40" s="26"/>
      <c r="F40" s="18" t="s">
        <v>27</v>
      </c>
      <c r="G40" s="19" t="s">
        <v>26</v>
      </c>
      <c r="H40" s="21" t="s">
        <v>28</v>
      </c>
      <c r="I40" s="36">
        <v>9.13</v>
      </c>
      <c r="J40" s="36">
        <v>0</v>
      </c>
      <c r="K40" s="37">
        <v>1</v>
      </c>
      <c r="L40" s="36">
        <v>14844</v>
      </c>
      <c r="M40" s="38" t="str">
        <v>金盛</v>
      </c>
      <c r="N40" s="39">
        <f t="shared" si="6"/>
        <v>9.13</v>
      </c>
      <c r="O40" s="40"/>
    </row>
    <row r="41" s="1" customFormat="1" ht="14.25" spans="1:15">
      <c r="A41" s="10">
        <v>39</v>
      </c>
      <c r="B41" s="24"/>
      <c r="C41" s="24"/>
      <c r="D41" s="12" t="s">
        <v>121</v>
      </c>
      <c r="E41" s="26"/>
      <c r="F41" s="18" t="s">
        <v>73</v>
      </c>
      <c r="G41" s="19" t="s">
        <v>72</v>
      </c>
      <c r="H41" s="20" t="s">
        <v>32</v>
      </c>
      <c r="I41" s="36">
        <v>154.8</v>
      </c>
      <c r="J41" s="36">
        <v>105.54</v>
      </c>
      <c r="K41" s="37">
        <v>0.318217054263566</v>
      </c>
      <c r="L41" s="36">
        <v>4478</v>
      </c>
      <c r="M41" s="38">
        <v>0</v>
      </c>
      <c r="N41" s="39">
        <f t="shared" ref="N41:N45" si="7">I41-J41</f>
        <v>49.26</v>
      </c>
      <c r="O41" s="40"/>
    </row>
    <row r="42" s="1" customFormat="1" ht="14.25" spans="1:15">
      <c r="A42" s="10">
        <v>40</v>
      </c>
      <c r="B42" s="24"/>
      <c r="C42" s="24"/>
      <c r="D42" s="12" t="s">
        <v>121</v>
      </c>
      <c r="E42" s="26"/>
      <c r="F42" s="18" t="s">
        <v>24</v>
      </c>
      <c r="G42" s="19" t="s">
        <v>23</v>
      </c>
      <c r="H42" s="20" t="s">
        <v>25</v>
      </c>
      <c r="I42" s="36">
        <v>147.22</v>
      </c>
      <c r="J42" s="36">
        <v>66.76</v>
      </c>
      <c r="K42" s="37">
        <v>0.546529004211384</v>
      </c>
      <c r="L42" s="36">
        <v>4043</v>
      </c>
      <c r="M42" s="38">
        <v>0</v>
      </c>
      <c r="N42" s="39">
        <f t="shared" si="7"/>
        <v>80.46</v>
      </c>
      <c r="O42" s="40"/>
    </row>
    <row r="43" s="1" customFormat="1" ht="14.25" spans="1:15">
      <c r="A43" s="10">
        <v>41</v>
      </c>
      <c r="B43" s="16"/>
      <c r="C43" s="16"/>
      <c r="D43" s="12" t="s">
        <v>121</v>
      </c>
      <c r="E43" s="18" t="s">
        <v>129</v>
      </c>
      <c r="F43" s="18" t="s">
        <v>37</v>
      </c>
      <c r="G43" s="19" t="s">
        <v>130</v>
      </c>
      <c r="H43" s="20" t="s">
        <v>15</v>
      </c>
      <c r="I43" s="36">
        <v>1092.7</v>
      </c>
      <c r="J43" s="36">
        <v>594.73</v>
      </c>
      <c r="K43" s="37">
        <v>0.455724352521278</v>
      </c>
      <c r="L43" s="36">
        <v>2295</v>
      </c>
      <c r="M43" s="38">
        <v>0</v>
      </c>
      <c r="N43" s="39">
        <f t="shared" si="7"/>
        <v>497.97</v>
      </c>
      <c r="O43" s="40">
        <f>SUM(N43:N47)</f>
        <v>665.5111499785</v>
      </c>
    </row>
    <row r="44" s="1" customFormat="1" ht="14.25" spans="1:15">
      <c r="A44" s="10">
        <v>42</v>
      </c>
      <c r="B44" s="16"/>
      <c r="C44" s="16"/>
      <c r="D44" s="12" t="s">
        <v>121</v>
      </c>
      <c r="E44" s="18"/>
      <c r="F44" s="18" t="s">
        <v>43</v>
      </c>
      <c r="G44" s="19" t="s">
        <v>42</v>
      </c>
      <c r="H44" s="20" t="s">
        <v>35</v>
      </c>
      <c r="I44" s="36">
        <v>104.54</v>
      </c>
      <c r="J44" s="36">
        <v>69.5179371881</v>
      </c>
      <c r="K44" s="37">
        <v>0.335011123128946</v>
      </c>
      <c r="L44" s="36">
        <v>2283</v>
      </c>
      <c r="M44" s="38">
        <v>0</v>
      </c>
      <c r="N44" s="39">
        <f t="shared" si="7"/>
        <v>35.0220628119</v>
      </c>
      <c r="O44" s="40"/>
    </row>
    <row r="45" s="1" customFormat="1" ht="14.25" spans="1:15">
      <c r="A45" s="10">
        <v>43</v>
      </c>
      <c r="B45" s="16"/>
      <c r="C45" s="16"/>
      <c r="D45" s="12" t="s">
        <v>121</v>
      </c>
      <c r="E45" s="18"/>
      <c r="F45" s="18" t="s">
        <v>27</v>
      </c>
      <c r="G45" s="19" t="s">
        <v>26</v>
      </c>
      <c r="H45" s="21" t="s">
        <v>28</v>
      </c>
      <c r="I45" s="36">
        <v>9.13</v>
      </c>
      <c r="J45" s="36">
        <v>0</v>
      </c>
      <c r="K45" s="37">
        <v>1</v>
      </c>
      <c r="L45" s="36">
        <v>14844</v>
      </c>
      <c r="M45" s="38" t="str">
        <v>金盛</v>
      </c>
      <c r="N45" s="39">
        <f t="shared" si="7"/>
        <v>9.13</v>
      </c>
      <c r="O45" s="40"/>
    </row>
    <row r="46" s="1" customFormat="1" ht="14.25" spans="1:15">
      <c r="A46" s="10">
        <v>44</v>
      </c>
      <c r="B46" s="16"/>
      <c r="C46" s="16"/>
      <c r="D46" s="12" t="s">
        <v>121</v>
      </c>
      <c r="E46" s="18"/>
      <c r="F46" s="18" t="s">
        <v>39</v>
      </c>
      <c r="G46" s="19" t="s">
        <v>131</v>
      </c>
      <c r="H46" s="20" t="s">
        <v>32</v>
      </c>
      <c r="I46" s="36">
        <v>142.4</v>
      </c>
      <c r="J46" s="36">
        <v>100.1857755477</v>
      </c>
      <c r="K46" s="37">
        <v>0.296448205423455</v>
      </c>
      <c r="L46" s="36">
        <v>7011</v>
      </c>
      <c r="M46" s="38">
        <v>0</v>
      </c>
      <c r="N46" s="39">
        <f t="shared" ref="N46:N52" si="8">I46-J46</f>
        <v>42.2142244523</v>
      </c>
      <c r="O46" s="40"/>
    </row>
    <row r="47" s="1" customFormat="1" ht="14.25" spans="1:15">
      <c r="A47" s="10">
        <v>45</v>
      </c>
      <c r="B47" s="16"/>
      <c r="C47" s="16"/>
      <c r="D47" s="12" t="s">
        <v>121</v>
      </c>
      <c r="E47" s="18"/>
      <c r="F47" s="18" t="s">
        <v>41</v>
      </c>
      <c r="G47" s="19" t="s">
        <v>132</v>
      </c>
      <c r="H47" s="20" t="s">
        <v>25</v>
      </c>
      <c r="I47" s="36">
        <v>148.68</v>
      </c>
      <c r="J47" s="36">
        <v>67.5051372857</v>
      </c>
      <c r="K47" s="37">
        <v>0.545970289980495</v>
      </c>
      <c r="L47" s="36">
        <v>2285</v>
      </c>
      <c r="M47" s="38">
        <v>0</v>
      </c>
      <c r="N47" s="39">
        <f t="shared" si="8"/>
        <v>81.1748627143</v>
      </c>
      <c r="O47" s="40"/>
    </row>
    <row r="48" s="1" customFormat="1" ht="14.25" spans="1:15">
      <c r="A48" s="10">
        <v>46</v>
      </c>
      <c r="B48" s="16"/>
      <c r="C48" s="16"/>
      <c r="D48" s="12" t="s">
        <v>121</v>
      </c>
      <c r="E48" s="18" t="s">
        <v>133</v>
      </c>
      <c r="F48" s="18" t="s">
        <v>14</v>
      </c>
      <c r="G48" s="22" t="s">
        <v>134</v>
      </c>
      <c r="H48" s="20" t="s">
        <v>15</v>
      </c>
      <c r="I48" s="36">
        <v>1105.87</v>
      </c>
      <c r="J48" s="36">
        <v>590.37</v>
      </c>
      <c r="K48" s="37">
        <v>0.466148824002821</v>
      </c>
      <c r="L48" s="36">
        <v>4869</v>
      </c>
      <c r="M48" s="38">
        <v>0</v>
      </c>
      <c r="N48" s="39">
        <f t="shared" si="8"/>
        <v>515.5</v>
      </c>
      <c r="O48" s="40">
        <f>SUM(N48:N52)</f>
        <v>644.2031587955</v>
      </c>
    </row>
    <row r="49" s="1" customFormat="1" ht="14.25" spans="1:15">
      <c r="A49" s="10">
        <v>47</v>
      </c>
      <c r="B49" s="16"/>
      <c r="C49" s="16"/>
      <c r="D49" s="12" t="s">
        <v>121</v>
      </c>
      <c r="E49" s="18"/>
      <c r="F49" s="18" t="s">
        <v>18</v>
      </c>
      <c r="G49" s="19" t="s">
        <v>135</v>
      </c>
      <c r="H49" s="20" t="s">
        <v>35</v>
      </c>
      <c r="I49" s="36">
        <v>112.16</v>
      </c>
      <c r="J49" s="36">
        <v>68.6510656568</v>
      </c>
      <c r="K49" s="37">
        <v>0.387918458837375</v>
      </c>
      <c r="L49" s="36">
        <v>4865</v>
      </c>
      <c r="M49" s="38">
        <v>0</v>
      </c>
      <c r="N49" s="39">
        <f t="shared" si="8"/>
        <v>43.5089343432</v>
      </c>
      <c r="O49" s="40"/>
    </row>
    <row r="50" s="1" customFormat="1" ht="14.25" spans="1:15">
      <c r="A50" s="10">
        <v>48</v>
      </c>
      <c r="B50" s="16"/>
      <c r="C50" s="16"/>
      <c r="D50" s="12" t="s">
        <v>121</v>
      </c>
      <c r="E50" s="18"/>
      <c r="F50" s="18" t="s">
        <v>27</v>
      </c>
      <c r="G50" s="19" t="s">
        <v>26</v>
      </c>
      <c r="H50" s="21" t="s">
        <v>28</v>
      </c>
      <c r="I50" s="36">
        <v>9.13</v>
      </c>
      <c r="J50" s="36">
        <v>0</v>
      </c>
      <c r="K50" s="37">
        <v>1</v>
      </c>
      <c r="L50" s="36">
        <v>14844</v>
      </c>
      <c r="M50" s="38" t="str">
        <v>金盛</v>
      </c>
      <c r="N50" s="39">
        <f t="shared" si="8"/>
        <v>9.13</v>
      </c>
      <c r="O50" s="40"/>
    </row>
    <row r="51" s="1" customFormat="1" ht="14.25" spans="1:15">
      <c r="A51" s="10">
        <v>49</v>
      </c>
      <c r="B51" s="16"/>
      <c r="C51" s="16"/>
      <c r="D51" s="12" t="s">
        <v>121</v>
      </c>
      <c r="E51" s="18"/>
      <c r="F51" s="18" t="s">
        <v>21</v>
      </c>
      <c r="G51" s="19" t="s">
        <v>20</v>
      </c>
      <c r="H51" s="20" t="s">
        <v>25</v>
      </c>
      <c r="I51" s="36">
        <v>91.01</v>
      </c>
      <c r="J51" s="36">
        <v>57.16</v>
      </c>
      <c r="K51" s="37">
        <v>0.371937149763762</v>
      </c>
      <c r="L51" s="36">
        <v>4864</v>
      </c>
      <c r="M51" s="38">
        <v>0</v>
      </c>
      <c r="N51" s="39">
        <f t="shared" si="8"/>
        <v>33.85</v>
      </c>
      <c r="O51" s="40"/>
    </row>
    <row r="52" s="1" customFormat="1" ht="14.25" spans="1:15">
      <c r="A52" s="10">
        <v>50</v>
      </c>
      <c r="B52" s="29"/>
      <c r="C52" s="29"/>
      <c r="D52" s="12" t="s">
        <v>121</v>
      </c>
      <c r="E52" s="18"/>
      <c r="F52" s="18" t="s">
        <v>39</v>
      </c>
      <c r="G52" s="19" t="s">
        <v>131</v>
      </c>
      <c r="H52" s="20" t="s">
        <v>32</v>
      </c>
      <c r="I52" s="36">
        <v>142.4</v>
      </c>
      <c r="J52" s="36">
        <v>100.1857755477</v>
      </c>
      <c r="K52" s="37">
        <v>0.296448205423455</v>
      </c>
      <c r="L52" s="36">
        <v>7011</v>
      </c>
      <c r="M52" s="38">
        <v>0</v>
      </c>
      <c r="N52" s="39">
        <f t="shared" si="8"/>
        <v>42.2142244523</v>
      </c>
      <c r="O52" s="40"/>
    </row>
  </sheetData>
  <mergeCells count="22">
    <mergeCell ref="B3:B52"/>
    <mergeCell ref="C3:C52"/>
    <mergeCell ref="E3:E7"/>
    <mergeCell ref="E8:E12"/>
    <mergeCell ref="E13:E17"/>
    <mergeCell ref="E18:E22"/>
    <mergeCell ref="E23:E27"/>
    <mergeCell ref="E28:E32"/>
    <mergeCell ref="E33:E37"/>
    <mergeCell ref="E38:E42"/>
    <mergeCell ref="E43:E47"/>
    <mergeCell ref="E48:E52"/>
    <mergeCell ref="O3:O7"/>
    <mergeCell ref="O8:O12"/>
    <mergeCell ref="O13:O17"/>
    <mergeCell ref="O18:O22"/>
    <mergeCell ref="O23:O27"/>
    <mergeCell ref="O28:O32"/>
    <mergeCell ref="O33:O37"/>
    <mergeCell ref="O38:O42"/>
    <mergeCell ref="O43:O47"/>
    <mergeCell ref="O48:O52"/>
  </mergeCells>
  <conditionalFormatting sqref="F5">
    <cfRule type="duplicateValues" dxfId="0" priority="20"/>
  </conditionalFormatting>
  <conditionalFormatting sqref="G5">
    <cfRule type="duplicateValues" dxfId="0" priority="19"/>
  </conditionalFormatting>
  <conditionalFormatting sqref="F10">
    <cfRule type="duplicateValues" dxfId="0" priority="18"/>
  </conditionalFormatting>
  <conditionalFormatting sqref="G10">
    <cfRule type="duplicateValues" dxfId="0" priority="17"/>
  </conditionalFormatting>
  <conditionalFormatting sqref="F15">
    <cfRule type="duplicateValues" dxfId="0" priority="16"/>
  </conditionalFormatting>
  <conditionalFormatting sqref="G15">
    <cfRule type="duplicateValues" dxfId="0" priority="15"/>
  </conditionalFormatting>
  <conditionalFormatting sqref="G19">
    <cfRule type="duplicateValues" dxfId="0" priority="24"/>
  </conditionalFormatting>
  <conditionalFormatting sqref="F20">
    <cfRule type="duplicateValues" dxfId="0" priority="14"/>
  </conditionalFormatting>
  <conditionalFormatting sqref="G20">
    <cfRule type="duplicateValues" dxfId="0" priority="13"/>
  </conditionalFormatting>
  <conditionalFormatting sqref="F24">
    <cfRule type="duplicateValues" dxfId="0" priority="12"/>
  </conditionalFormatting>
  <conditionalFormatting sqref="G24">
    <cfRule type="duplicateValues" dxfId="0" priority="11"/>
  </conditionalFormatting>
  <conditionalFormatting sqref="G25">
    <cfRule type="duplicateValues" dxfId="0" priority="23"/>
  </conditionalFormatting>
  <conditionalFormatting sqref="F30">
    <cfRule type="duplicateValues" dxfId="0" priority="10"/>
  </conditionalFormatting>
  <conditionalFormatting sqref="G30">
    <cfRule type="duplicateValues" dxfId="0" priority="9"/>
  </conditionalFormatting>
  <conditionalFormatting sqref="F35">
    <cfRule type="duplicateValues" dxfId="0" priority="8"/>
  </conditionalFormatting>
  <conditionalFormatting sqref="G35">
    <cfRule type="duplicateValues" dxfId="0" priority="7"/>
  </conditionalFormatting>
  <conditionalFormatting sqref="F40">
    <cfRule type="duplicateValues" dxfId="0" priority="6"/>
  </conditionalFormatting>
  <conditionalFormatting sqref="G40">
    <cfRule type="duplicateValues" dxfId="0" priority="5"/>
  </conditionalFormatting>
  <conditionalFormatting sqref="F45">
    <cfRule type="duplicateValues" dxfId="0" priority="4"/>
  </conditionalFormatting>
  <conditionalFormatting sqref="G45">
    <cfRule type="duplicateValues" dxfId="0" priority="3"/>
  </conditionalFormatting>
  <conditionalFormatting sqref="F50">
    <cfRule type="duplicateValues" dxfId="0" priority="2"/>
  </conditionalFormatting>
  <conditionalFormatting sqref="G50">
    <cfRule type="duplicateValues" dxfId="0" priority="1"/>
  </conditionalFormatting>
  <conditionalFormatting sqref="G52">
    <cfRule type="duplicateValues" dxfId="0" priority="21"/>
  </conditionalFormatting>
  <conditionalFormatting sqref="F1:F4 F6:F9 F11:F14 F16:F19 F21:F23 F25:F29 F31:F34 F36:F39 F41:F44 F46:F49 F51:F1048576">
    <cfRule type="duplicateValues" dxfId="0" priority="26"/>
  </conditionalFormatting>
  <conditionalFormatting sqref="G3:G4 G6:G9 G11:G14 G16:G18 G21:G23 G26:G29 G31:G34 G36:G38 G43:G44 G46:G49 G51">
    <cfRule type="duplicateValues" dxfId="0" priority="25"/>
  </conditionalFormatting>
  <conditionalFormatting sqref="G39 G41:G42">
    <cfRule type="duplicateValues" dxfId="0" priority="22"/>
  </conditionalFormatting>
  <hyperlinks>
    <hyperlink ref="A1:H1" location="总表!A1" display="                     二零二四年（青岛一汽）销售计划大纲"/>
  </hyperlink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车型附加值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2023-05-12T11:15:00Z</dcterms:created>
  <dcterms:modified xsi:type="dcterms:W3CDTF">2025-03-13T02:06:21Z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1C3BD785C9CB48DF8CC8B2DCA9A4660A_12</vt:lpwstr>
  </property>
</Properties>
</file>