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报价单" sheetId="1" r:id="rId1"/>
    <sheet name="1" sheetId="3" r:id="rId2"/>
    <sheet name="10-11" sheetId="7" r:id="rId3"/>
    <sheet name="12-13" sheetId="8" r:id="rId4"/>
  </sheets>
  <definedNames>
    <definedName name="_xlnm.Print_Area" localSheetId="0">报价单!$A$1:$AB$39</definedName>
    <definedName name="_xlnm.Print_Titles" localSheetId="0">报价单!$1:$3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540F32A6FFE84992B6C854A212C0202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6140" y="1356360"/>
          <a:ext cx="546100" cy="2266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391406F0A6F9402FAE0341E12E7297B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2101215" y="11529695"/>
          <a:ext cx="647700" cy="3479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22AD80544F5A498683B31DAE929E68B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6140" y="10203815"/>
          <a:ext cx="612775" cy="329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0A5543F7068A4AD9A7AB32986F303B0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13280" y="16233775"/>
          <a:ext cx="624840" cy="25781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<sst xmlns="http://schemas.openxmlformats.org/spreadsheetml/2006/main" count="153" uniqueCount="76">
  <si>
    <t>天津方昕易通科技发展有限公司_报价单</t>
  </si>
  <si>
    <t>日期：</t>
  </si>
  <si>
    <t>序
号</t>
  </si>
  <si>
    <t>件号</t>
  </si>
  <si>
    <t>名称</t>
  </si>
  <si>
    <t>产品简图</t>
  </si>
  <si>
    <t>材质</t>
  </si>
  <si>
    <t>料厚
（mm）</t>
  </si>
  <si>
    <t>产品展开尺寸</t>
  </si>
  <si>
    <t>零件
重量（Kg）</t>
  </si>
  <si>
    <t>排样简图</t>
  </si>
  <si>
    <t>坯料信息</t>
  </si>
  <si>
    <t>单件
步距重
（kg）</t>
  </si>
  <si>
    <t>材料
利用率
%</t>
  </si>
  <si>
    <t>工序号</t>
  </si>
  <si>
    <t>工序内容</t>
  </si>
  <si>
    <t>说明</t>
  </si>
  <si>
    <t>数量
（套）</t>
  </si>
  <si>
    <t>模具尺寸预估</t>
  </si>
  <si>
    <t>设备</t>
  </si>
  <si>
    <t>系数</t>
  </si>
  <si>
    <t>重量</t>
  </si>
  <si>
    <t>模具金额
（含税）</t>
  </si>
  <si>
    <t>备注</t>
  </si>
  <si>
    <t>长</t>
  </si>
  <si>
    <t>宽</t>
  </si>
  <si>
    <t>料宽
（mm）</t>
  </si>
  <si>
    <t>料长
（mm）</t>
  </si>
  <si>
    <t>步距</t>
  </si>
  <si>
    <t>出数</t>
  </si>
  <si>
    <t>长
（mm）</t>
  </si>
  <si>
    <t>宽
（mm）</t>
  </si>
  <si>
    <t>高
（mm）</t>
  </si>
  <si>
    <t>REM0010623</t>
  </si>
  <si>
    <t>连接板</t>
  </si>
  <si>
    <t>SPCE</t>
  </si>
  <si>
    <t>OP05</t>
  </si>
  <si>
    <t>落料冲孔</t>
  </si>
  <si>
    <t>单工序</t>
  </si>
  <si>
    <t>110T</t>
  </si>
  <si>
    <t>此工序可以确保冲孔最大限度不变形。</t>
  </si>
  <si>
    <t>OP10</t>
  </si>
  <si>
    <t>成型</t>
  </si>
  <si>
    <t>OP20</t>
  </si>
  <si>
    <t>冲孔半切</t>
  </si>
  <si>
    <t>OP30</t>
  </si>
  <si>
    <t>精修</t>
  </si>
  <si>
    <t>OP40</t>
  </si>
  <si>
    <t>冲孔+整形</t>
  </si>
  <si>
    <t>OP50</t>
  </si>
  <si>
    <t>压铆螺母</t>
  </si>
  <si>
    <t>RSM0010085</t>
  </si>
  <si>
    <t>安装座-1</t>
  </si>
  <si>
    <t>Q235</t>
  </si>
  <si>
    <t>260T</t>
  </si>
  <si>
    <t>各个工序冲压方向不变，可以兼顾自动化改造需要的送料高度，导柱上置等</t>
  </si>
  <si>
    <t>上翻+下翻</t>
  </si>
  <si>
    <t>下翻</t>
  </si>
  <si>
    <t>冲孔侧冲孔</t>
  </si>
  <si>
    <t>RSM0010086</t>
  </si>
  <si>
    <t>安装座-2</t>
  </si>
  <si>
    <t>后序共用（左右件完全镜像）</t>
  </si>
  <si>
    <t>RSM0010087</t>
  </si>
  <si>
    <t>安装座-3</t>
  </si>
  <si>
    <t>RSM0010088</t>
  </si>
  <si>
    <t>安装座-4</t>
  </si>
  <si>
    <t>RSM0010089</t>
  </si>
  <si>
    <t>Z支架</t>
  </si>
  <si>
    <t>翻边</t>
  </si>
  <si>
    <t>80T</t>
  </si>
  <si>
    <t>10-2.11-2.12-2.13-2</t>
  </si>
  <si>
    <t>说明：</t>
  </si>
  <si>
    <t>1、模具冲裁部分凸凹模材质为优质CR12MOV，保证模具使用耐久。</t>
  </si>
  <si>
    <t>2、报价含成型类镶块，并且生产中产生拉毛情况镶块的TD费用。</t>
  </si>
  <si>
    <t>3、报价含如果需要可以配合简单的检具加工，不含设计及采购费用。</t>
  </si>
  <si>
    <t>4、报价包含压铆螺母的扭力值和推出力的专业设备测试费用。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</si>
</sst>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_ "/>
    <numFmt numFmtId="178" formatCode="0.00_ "/>
    <numFmt numFmtId="179" formatCode="0_ "/>
    <numFmt numFmtId="180" formatCode="#,##0_ "/>
    <numFmt numFmtId="181" formatCode="\¥#,##0;\¥\-#,##0"/>
    <numFmt numFmtId="182" formatCode="#,##0.0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华文楷体"/>
      <charset val="134"/>
    </font>
    <font>
      <b/>
      <sz val="9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6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177" fontId="4" fillId="0" borderId="7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177" fontId="4" fillId="0" borderId="5" xfId="0" applyNumberFormat="1" applyFont="1" applyFill="1" applyBorder="1" applyAlignment="1" applyProtection="1">
      <alignment horizontal="center" vertical="center"/>
    </xf>
    <xf numFmtId="177" fontId="4" fillId="0" borderId="6" xfId="0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176" fontId="2" fillId="0" borderId="1" xfId="0" applyNumberFormat="1" applyFont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/>
    </xf>
    <xf numFmtId="14" fontId="6" fillId="0" borderId="1" xfId="0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/>
    </xf>
    <xf numFmtId="178" fontId="4" fillId="0" borderId="2" xfId="0" applyNumberFormat="1" applyFont="1" applyFill="1" applyBorder="1" applyAlignment="1" applyProtection="1">
      <alignment horizontal="center" vertical="center"/>
    </xf>
    <xf numFmtId="176" fontId="4" fillId="0" borderId="7" xfId="0" applyNumberFormat="1" applyFont="1" applyFill="1" applyBorder="1" applyAlignment="1" applyProtection="1">
      <alignment horizontal="center" vertical="center"/>
    </xf>
    <xf numFmtId="178" fontId="4" fillId="0" borderId="7" xfId="0" applyNumberFormat="1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178" fontId="4" fillId="0" borderId="5" xfId="0" applyNumberFormat="1" applyFont="1" applyFill="1" applyBorder="1" applyAlignment="1" applyProtection="1">
      <alignment horizontal="center" vertical="center"/>
    </xf>
    <xf numFmtId="176" fontId="4" fillId="0" borderId="6" xfId="0" applyNumberFormat="1" applyFont="1" applyFill="1" applyBorder="1" applyAlignment="1" applyProtection="1">
      <alignment horizontal="center" vertical="center"/>
    </xf>
    <xf numFmtId="178" fontId="4" fillId="0" borderId="6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179" fontId="8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178" fontId="9" fillId="0" borderId="6" xfId="0" applyNumberFormat="1" applyFont="1" applyFill="1" applyBorder="1" applyAlignment="1" applyProtection="1">
      <alignment horizontal="center" vertical="center" wrapText="1"/>
    </xf>
    <xf numFmtId="178" fontId="4" fillId="0" borderId="6" xfId="0" applyNumberFormat="1" applyFont="1" applyFill="1" applyBorder="1" applyAlignment="1" applyProtection="1">
      <alignment horizontal="center" vertical="center" wrapText="1"/>
    </xf>
    <xf numFmtId="179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</xf>
    <xf numFmtId="178" fontId="9" fillId="0" borderId="6" xfId="0" applyNumberFormat="1" applyFont="1" applyFill="1" applyBorder="1" applyAlignment="1" applyProtection="1">
      <alignment horizontal="center" vertical="center"/>
    </xf>
    <xf numFmtId="179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179" fontId="4" fillId="0" borderId="7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  <protection locked="0"/>
    </xf>
    <xf numFmtId="179" fontId="4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179" fontId="4" fillId="0" borderId="6" xfId="0" applyNumberFormat="1" applyFont="1" applyFill="1" applyBorder="1" applyAlignment="1" applyProtection="1">
      <alignment horizontal="center" vertical="center"/>
    </xf>
    <xf numFmtId="179" fontId="4" fillId="0" borderId="6" xfId="0" applyNumberFormat="1" applyFont="1" applyFill="1" applyBorder="1" applyAlignment="1" applyProtection="1">
      <alignment vertical="center"/>
    </xf>
    <xf numFmtId="0" fontId="4" fillId="0" borderId="6" xfId="0" applyNumberFormat="1" applyFont="1" applyFill="1" applyBorder="1" applyAlignment="1" applyProtection="1">
      <alignment vertical="center"/>
    </xf>
    <xf numFmtId="178" fontId="4" fillId="0" borderId="6" xfId="0" applyNumberFormat="1" applyFont="1" applyFill="1" applyBorder="1" applyAlignment="1" applyProtection="1">
      <alignment vertical="center" wrapText="1"/>
    </xf>
    <xf numFmtId="180" fontId="1" fillId="0" borderId="0" xfId="0" applyNumberFormat="1" applyFont="1" applyAlignment="1" applyProtection="1">
      <alignment horizontal="center" vertical="center"/>
      <protection locked="0"/>
    </xf>
    <xf numFmtId="177" fontId="8" fillId="0" borderId="0" xfId="0" applyNumberFormat="1" applyFont="1" applyFill="1" applyBorder="1" applyAlignment="1" applyProtection="1">
      <alignment horizontal="center" vertical="center"/>
    </xf>
    <xf numFmtId="181" fontId="8" fillId="0" borderId="0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</xf>
    <xf numFmtId="181" fontId="8" fillId="0" borderId="6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 wrapText="1"/>
      <protection locked="0"/>
    </xf>
    <xf numFmtId="178" fontId="4" fillId="0" borderId="6" xfId="0" applyNumberFormat="1" applyFont="1" applyFill="1" applyBorder="1" applyAlignment="1" applyProtection="1">
      <alignment vertical="center"/>
    </xf>
    <xf numFmtId="181" fontId="8" fillId="0" borderId="6" xfId="0" applyNumberFormat="1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182" fontId="1" fillId="0" borderId="0" xfId="0" applyNumberFormat="1" applyFont="1" applyAlignment="1" applyProtection="1">
      <alignment horizontal="center" vertical="center"/>
      <protection locked="0"/>
    </xf>
    <xf numFmtId="181" fontId="1" fillId="0" borderId="0" xfId="0" applyNumberFormat="1" applyFont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16.png"/><Relationship Id="rId2" Type="http://schemas.openxmlformats.org/officeDocument/2006/relationships/image" Target="media/image15.png"/><Relationship Id="rId1" Type="http://schemas.openxmlformats.org/officeDocument/2006/relationships/image" Target="media/image14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249084</xdr:colOff>
      <xdr:row>0</xdr:row>
      <xdr:rowOff>38169</xdr:rowOff>
    </xdr:from>
    <xdr:to>
      <xdr:col>1</xdr:col>
      <xdr:colOff>426811</xdr:colOff>
      <xdr:row>0</xdr:row>
      <xdr:rowOff>436523</xdr:rowOff>
    </xdr:to>
    <xdr:pic>
      <xdr:nvPicPr>
        <xdr:cNvPr id="5" name="图片 4" descr="方昕单独logo抠图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8920" y="38100"/>
          <a:ext cx="429260" cy="398145"/>
        </a:xfrm>
        <a:prstGeom prst="rect">
          <a:avLst/>
        </a:prstGeom>
      </xdr:spPr>
    </xdr:pic>
    <xdr:clientData/>
  </xdr:twoCellAnchor>
  <xdr:twoCellAnchor editAs="oneCell">
    <xdr:from>
      <xdr:col>9</xdr:col>
      <xdr:colOff>162560</xdr:colOff>
      <xdr:row>4</xdr:row>
      <xdr:rowOff>133350</xdr:rowOff>
    </xdr:from>
    <xdr:to>
      <xdr:col>9</xdr:col>
      <xdr:colOff>1646555</xdr:colOff>
      <xdr:row>6</xdr:row>
      <xdr:rowOff>164465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62220" y="1365885"/>
          <a:ext cx="1483995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160655</xdr:colOff>
      <xdr:row>10</xdr:row>
      <xdr:rowOff>160655</xdr:rowOff>
    </xdr:from>
    <xdr:to>
      <xdr:col>9</xdr:col>
      <xdr:colOff>1528445</xdr:colOff>
      <xdr:row>14</xdr:row>
      <xdr:rowOff>136525</xdr:rowOff>
    </xdr:to>
    <xdr:pic>
      <xdr:nvPicPr>
        <xdr:cNvPr id="35" name="图片 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60315" y="2387600"/>
          <a:ext cx="1367790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155575</xdr:colOff>
      <xdr:row>17</xdr:row>
      <xdr:rowOff>31115</xdr:rowOff>
    </xdr:from>
    <xdr:to>
      <xdr:col>9</xdr:col>
      <xdr:colOff>1523365</xdr:colOff>
      <xdr:row>21</xdr:row>
      <xdr:rowOff>6985</xdr:rowOff>
    </xdr:to>
    <xdr:pic>
      <xdr:nvPicPr>
        <xdr:cNvPr id="38" name="图片 3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5235" y="3418205"/>
          <a:ext cx="1367790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170815</xdr:colOff>
      <xdr:row>23</xdr:row>
      <xdr:rowOff>83820</xdr:rowOff>
    </xdr:from>
    <xdr:to>
      <xdr:col>9</xdr:col>
      <xdr:colOff>1431290</xdr:colOff>
      <xdr:row>26</xdr:row>
      <xdr:rowOff>92710</xdr:rowOff>
    </xdr:to>
    <xdr:pic>
      <xdr:nvPicPr>
        <xdr:cNvPr id="39" name="图片 3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70475" y="4465320"/>
          <a:ext cx="126047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239395</xdr:colOff>
      <xdr:row>29</xdr:row>
      <xdr:rowOff>60960</xdr:rowOff>
    </xdr:from>
    <xdr:to>
      <xdr:col>9</xdr:col>
      <xdr:colOff>1499870</xdr:colOff>
      <xdr:row>32</xdr:row>
      <xdr:rowOff>69850</xdr:rowOff>
    </xdr:to>
    <xdr:pic>
      <xdr:nvPicPr>
        <xdr:cNvPr id="41" name="图片 4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139055" y="5436870"/>
          <a:ext cx="126047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55245</xdr:colOff>
      <xdr:row>23</xdr:row>
      <xdr:rowOff>114935</xdr:rowOff>
    </xdr:from>
    <xdr:to>
      <xdr:col>3</xdr:col>
      <xdr:colOff>683895</xdr:colOff>
      <xdr:row>26</xdr:row>
      <xdr:rowOff>52070</xdr:rowOff>
    </xdr:to>
    <xdr:pic>
      <xdr:nvPicPr>
        <xdr:cNvPr id="42" name="ID_2F3648DD58CA4507A5E57749314895B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27885" y="4496435"/>
          <a:ext cx="62865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43815</xdr:colOff>
      <xdr:row>30</xdr:row>
      <xdr:rowOff>8255</xdr:rowOff>
    </xdr:from>
    <xdr:to>
      <xdr:col>3</xdr:col>
      <xdr:colOff>694690</xdr:colOff>
      <xdr:row>32</xdr:row>
      <xdr:rowOff>111125</xdr:rowOff>
    </xdr:to>
    <xdr:pic>
      <xdr:nvPicPr>
        <xdr:cNvPr id="43" name="ID_2F3648DD58CA4507A5E57749314895B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H="1">
          <a:off x="2116455" y="5549900"/>
          <a:ext cx="65087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213995</xdr:colOff>
      <xdr:row>39</xdr:row>
      <xdr:rowOff>137160</xdr:rowOff>
    </xdr:from>
    <xdr:to>
      <xdr:col>9</xdr:col>
      <xdr:colOff>1328420</xdr:colOff>
      <xdr:row>42</xdr:row>
      <xdr:rowOff>126365</xdr:rowOff>
    </xdr:to>
    <xdr:pic>
      <xdr:nvPicPr>
        <xdr:cNvPr id="44" name="图片 4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113655" y="7170420"/>
          <a:ext cx="111442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123825</xdr:colOff>
      <xdr:row>35</xdr:row>
      <xdr:rowOff>27940</xdr:rowOff>
    </xdr:from>
    <xdr:to>
      <xdr:col>9</xdr:col>
      <xdr:colOff>1569720</xdr:colOff>
      <xdr:row>37</xdr:row>
      <xdr:rowOff>146685</xdr:rowOff>
    </xdr:to>
    <xdr:pic>
      <xdr:nvPicPr>
        <xdr:cNvPr id="46" name="图片 4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023485" y="6398260"/>
          <a:ext cx="1445895" cy="450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116205</xdr:colOff>
      <xdr:row>35</xdr:row>
      <xdr:rowOff>107950</xdr:rowOff>
    </xdr:from>
    <xdr:to>
      <xdr:col>3</xdr:col>
      <xdr:colOff>615950</xdr:colOff>
      <xdr:row>37</xdr:row>
      <xdr:rowOff>59055</xdr:rowOff>
    </xdr:to>
    <xdr:pic>
      <xdr:nvPicPr>
        <xdr:cNvPr id="47" name="ID_2300C4B1BC044F98BF45FE2D786346BC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188845" y="6478270"/>
          <a:ext cx="49974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381000</xdr:colOff>
      <xdr:row>1</xdr:row>
      <xdr:rowOff>76200</xdr:rowOff>
    </xdr:from>
    <xdr:to>
      <xdr:col>8</xdr:col>
      <xdr:colOff>534035</xdr:colOff>
      <xdr:row>14</xdr:row>
      <xdr:rowOff>13335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0" y="259080"/>
          <a:ext cx="5029835" cy="2314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518160</xdr:colOff>
      <xdr:row>10</xdr:row>
      <xdr:rowOff>152400</xdr:rowOff>
    </xdr:from>
    <xdr:to>
      <xdr:col>3</xdr:col>
      <xdr:colOff>243840</xdr:colOff>
      <xdr:row>13</xdr:row>
      <xdr:rowOff>76200</xdr:rowOff>
    </xdr:to>
    <xdr:sp>
      <xdr:nvSpPr>
        <xdr:cNvPr id="3" name="文本框 2"/>
        <xdr:cNvSpPr txBox="1"/>
      </xdr:nvSpPr>
      <xdr:spPr>
        <a:xfrm>
          <a:off x="1127760" y="1981200"/>
          <a:ext cx="944880" cy="4724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 sz="1100"/>
            <a:t>缺口优化</a:t>
          </a:r>
          <a:endParaRPr lang="zh-CN" altLang="en-US" sz="1100"/>
        </a:p>
      </xdr:txBody>
    </xdr:sp>
    <xdr:clientData/>
  </xdr:twoCellAnchor>
  <xdr:twoCellAnchor editAs="oneCell">
    <xdr:from>
      <xdr:col>9</xdr:col>
      <xdr:colOff>533400</xdr:colOff>
      <xdr:row>1</xdr:row>
      <xdr:rowOff>160020</xdr:rowOff>
    </xdr:from>
    <xdr:to>
      <xdr:col>15</xdr:col>
      <xdr:colOff>7620</xdr:colOff>
      <xdr:row>14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19800" y="342900"/>
          <a:ext cx="3131820" cy="233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502920</xdr:colOff>
      <xdr:row>12</xdr:row>
      <xdr:rowOff>106680</xdr:rowOff>
    </xdr:from>
    <xdr:to>
      <xdr:col>12</xdr:col>
      <xdr:colOff>281305</xdr:colOff>
      <xdr:row>14</xdr:row>
      <xdr:rowOff>83820</xdr:rowOff>
    </xdr:to>
    <xdr:sp>
      <xdr:nvSpPr>
        <xdr:cNvPr id="5" name="文本框 4"/>
        <xdr:cNvSpPr txBox="1"/>
      </xdr:nvSpPr>
      <xdr:spPr>
        <a:xfrm>
          <a:off x="6598920" y="2301240"/>
          <a:ext cx="997585" cy="342900"/>
        </a:xfrm>
        <a:prstGeom prst="rect">
          <a:avLst/>
        </a:prstGeom>
        <a:solidFill>
          <a:srgbClr val="FFFF00"/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孔径公差无</a:t>
          </a:r>
          <a:endParaRPr lang="zh-CN" altLang="en-US" sz="1100"/>
        </a:p>
      </xdr:txBody>
    </xdr:sp>
    <xdr:clientData/>
  </xdr:twoCellAnchor>
  <xdr:twoCellAnchor>
    <xdr:from>
      <xdr:col>14</xdr:col>
      <xdr:colOff>502920</xdr:colOff>
      <xdr:row>5</xdr:row>
      <xdr:rowOff>144780</xdr:rowOff>
    </xdr:from>
    <xdr:to>
      <xdr:col>17</xdr:col>
      <xdr:colOff>356870</xdr:colOff>
      <xdr:row>10</xdr:row>
      <xdr:rowOff>37465</xdr:rowOff>
    </xdr:to>
    <xdr:sp>
      <xdr:nvSpPr>
        <xdr:cNvPr id="6" name="文本框 5"/>
        <xdr:cNvSpPr txBox="1"/>
      </xdr:nvSpPr>
      <xdr:spPr>
        <a:xfrm>
          <a:off x="9037320" y="1059180"/>
          <a:ext cx="1682750" cy="807085"/>
        </a:xfrm>
        <a:prstGeom prst="rect">
          <a:avLst/>
        </a:prstGeom>
        <a:solidFill>
          <a:srgbClr val="FFFF00"/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按</a:t>
          </a:r>
          <a:r>
            <a:rPr lang="en-US" altLang="zh-CN" sz="1100"/>
            <a:t>2D</a:t>
          </a:r>
          <a:r>
            <a:rPr lang="zh-CN" altLang="en-US" sz="1100"/>
            <a:t>图所示此螺母有焊接螺母否？请确认</a:t>
          </a:r>
          <a:endParaRPr lang="en-US" altLang="zh-CN" sz="1100"/>
        </a:p>
      </xdr:txBody>
    </xdr:sp>
    <xdr:clientData/>
  </xdr:twoCellAnchor>
  <xdr:twoCellAnchor editAs="oneCell">
    <xdr:from>
      <xdr:col>1</xdr:col>
      <xdr:colOff>76200</xdr:colOff>
      <xdr:row>14</xdr:row>
      <xdr:rowOff>76200</xdr:rowOff>
    </xdr:from>
    <xdr:to>
      <xdr:col>8</xdr:col>
      <xdr:colOff>236855</xdr:colOff>
      <xdr:row>24</xdr:row>
      <xdr:rowOff>117475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5800" y="2636520"/>
          <a:ext cx="4427855" cy="1870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533400</xdr:colOff>
      <xdr:row>3</xdr:row>
      <xdr:rowOff>38100</xdr:rowOff>
    </xdr:from>
    <xdr:to>
      <xdr:col>12</xdr:col>
      <xdr:colOff>209550</xdr:colOff>
      <xdr:row>18</xdr:row>
      <xdr:rowOff>121920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0" y="586740"/>
          <a:ext cx="6381750" cy="2827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533400</xdr:colOff>
      <xdr:row>17</xdr:row>
      <xdr:rowOff>60960</xdr:rowOff>
    </xdr:from>
    <xdr:to>
      <xdr:col>11</xdr:col>
      <xdr:colOff>203835</xdr:colOff>
      <xdr:row>22</xdr:row>
      <xdr:rowOff>143510</xdr:rowOff>
    </xdr:to>
    <xdr:sp>
      <xdr:nvSpPr>
        <xdr:cNvPr id="3" name="文本框 2"/>
        <xdr:cNvSpPr txBox="1"/>
      </xdr:nvSpPr>
      <xdr:spPr>
        <a:xfrm>
          <a:off x="4191000" y="3169920"/>
          <a:ext cx="2718435" cy="996950"/>
        </a:xfrm>
        <a:prstGeom prst="rect">
          <a:avLst/>
        </a:prstGeom>
        <a:solidFill>
          <a:srgbClr val="FFFF00"/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产品留</a:t>
          </a:r>
          <a:r>
            <a:rPr lang="en-US" altLang="zh-CN" sz="1100"/>
            <a:t>0.5mm</a:t>
          </a:r>
          <a:r>
            <a:rPr lang="zh-CN" altLang="en-US" sz="1100"/>
            <a:t>的间隙，让翻边可以翻的过去。左右件同</a:t>
          </a:r>
          <a:endParaRPr lang="en-US" altLang="zh-CN" sz="1100"/>
        </a:p>
      </xdr:txBody>
    </xdr:sp>
    <xdr:clientData/>
  </xdr:twoCellAnchor>
  <xdr:twoCellAnchor>
    <xdr:from>
      <xdr:col>14</xdr:col>
      <xdr:colOff>373380</xdr:colOff>
      <xdr:row>5</xdr:row>
      <xdr:rowOff>45720</xdr:rowOff>
    </xdr:from>
    <xdr:to>
      <xdr:col>17</xdr:col>
      <xdr:colOff>333375</xdr:colOff>
      <xdr:row>10</xdr:row>
      <xdr:rowOff>128270</xdr:rowOff>
    </xdr:to>
    <xdr:sp>
      <xdr:nvSpPr>
        <xdr:cNvPr id="4" name="文本框 3"/>
        <xdr:cNvSpPr txBox="1"/>
      </xdr:nvSpPr>
      <xdr:spPr>
        <a:xfrm>
          <a:off x="8907780" y="960120"/>
          <a:ext cx="1788795" cy="996950"/>
        </a:xfrm>
        <a:prstGeom prst="rect">
          <a:avLst/>
        </a:prstGeom>
        <a:solidFill>
          <a:srgbClr val="FFFF00"/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800"/>
            <a:t>建议制作检具</a:t>
          </a:r>
          <a:endParaRPr lang="zh-CN" altLang="en-US" sz="1800"/>
        </a:p>
        <a:p>
          <a:pPr algn="ctr"/>
          <a:r>
            <a:rPr lang="zh-CN" altLang="en-US" sz="1800"/>
            <a:t>左右件同</a:t>
          </a:r>
          <a:endParaRPr lang="zh-CN" altLang="en-US" sz="18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396240</xdr:colOff>
      <xdr:row>2</xdr:row>
      <xdr:rowOff>0</xdr:rowOff>
    </xdr:from>
    <xdr:to>
      <xdr:col>8</xdr:col>
      <xdr:colOff>563880</xdr:colOff>
      <xdr:row>15</xdr:row>
      <xdr:rowOff>41275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5840" y="365760"/>
          <a:ext cx="4434840" cy="2418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464820</xdr:colOff>
      <xdr:row>14</xdr:row>
      <xdr:rowOff>129540</xdr:rowOff>
    </xdr:from>
    <xdr:to>
      <xdr:col>8</xdr:col>
      <xdr:colOff>135255</xdr:colOff>
      <xdr:row>20</xdr:row>
      <xdr:rowOff>29210</xdr:rowOff>
    </xdr:to>
    <xdr:sp>
      <xdr:nvSpPr>
        <xdr:cNvPr id="3" name="文本框 2"/>
        <xdr:cNvSpPr txBox="1"/>
      </xdr:nvSpPr>
      <xdr:spPr>
        <a:xfrm>
          <a:off x="2293620" y="2689860"/>
          <a:ext cx="2718435" cy="996950"/>
        </a:xfrm>
        <a:prstGeom prst="rect">
          <a:avLst/>
        </a:prstGeom>
        <a:solidFill>
          <a:srgbClr val="FFFF00"/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产品留</a:t>
          </a:r>
          <a:r>
            <a:rPr lang="en-US" altLang="zh-CN" sz="1100"/>
            <a:t>0.5mm</a:t>
          </a:r>
          <a:r>
            <a:rPr lang="zh-CN" altLang="en-US" sz="1100"/>
            <a:t>的间隙，让翻边可以翻的过去。左右件同</a:t>
          </a:r>
          <a:endParaRPr lang="en-US" altLang="zh-CN" sz="1100"/>
        </a:p>
      </xdr:txBody>
    </xdr:sp>
    <xdr:clientData/>
  </xdr:twoCellAnchor>
  <xdr:twoCellAnchor>
    <xdr:from>
      <xdr:col>11</xdr:col>
      <xdr:colOff>304800</xdr:colOff>
      <xdr:row>2</xdr:row>
      <xdr:rowOff>114300</xdr:rowOff>
    </xdr:from>
    <xdr:to>
      <xdr:col>14</xdr:col>
      <xdr:colOff>264795</xdr:colOff>
      <xdr:row>8</xdr:row>
      <xdr:rowOff>13970</xdr:rowOff>
    </xdr:to>
    <xdr:sp>
      <xdr:nvSpPr>
        <xdr:cNvPr id="4" name="文本框 3"/>
        <xdr:cNvSpPr txBox="1"/>
      </xdr:nvSpPr>
      <xdr:spPr>
        <a:xfrm>
          <a:off x="7010400" y="480060"/>
          <a:ext cx="1788795" cy="996950"/>
        </a:xfrm>
        <a:prstGeom prst="rect">
          <a:avLst/>
        </a:prstGeom>
        <a:solidFill>
          <a:srgbClr val="FFFF00"/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800"/>
            <a:t>建议制作检具</a:t>
          </a:r>
          <a:endParaRPr lang="zh-CN" altLang="en-US" sz="1800"/>
        </a:p>
        <a:p>
          <a:pPr algn="ctr"/>
          <a:r>
            <a:rPr lang="zh-CN" altLang="en-US" sz="1800"/>
            <a:t>左右件同</a:t>
          </a:r>
          <a:endParaRPr lang="zh-CN" altLang="en-US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E52"/>
  <sheetViews>
    <sheetView tabSelected="1" zoomScale="70" zoomScaleNormal="70" workbookViewId="0">
      <pane xSplit="4" topLeftCell="E1" activePane="topRight" state="frozen"/>
      <selection/>
      <selection pane="topRight" activeCell="AD15" sqref="AD15"/>
    </sheetView>
  </sheetViews>
  <sheetFormatPr defaultColWidth="8.88888888888889" defaultRowHeight="10.8"/>
  <cols>
    <col min="1" max="1" width="3.66666666666667" style="1" customWidth="1"/>
    <col min="2" max="2" width="11.2222222222222" style="1" customWidth="1"/>
    <col min="3" max="3" width="15.3333333333333" style="1" customWidth="1"/>
    <col min="4" max="4" width="10.6666666666667" style="1" customWidth="1"/>
    <col min="5" max="5" width="5.66666666666667" style="1" customWidth="1"/>
    <col min="6" max="6" width="6.22222222222222" style="1" customWidth="1"/>
    <col min="7" max="8" width="5.66666666666667" style="1" customWidth="1"/>
    <col min="9" max="9" width="7.33333333333333" style="2" customWidth="1"/>
    <col min="10" max="10" width="25.1203703703704" style="2" customWidth="1"/>
    <col min="11" max="14" width="5.66666666666667" style="1" customWidth="1"/>
    <col min="15" max="15" width="6" style="1" customWidth="1"/>
    <col min="16" max="16" width="5.33333333333333" style="1" customWidth="1"/>
    <col min="17" max="17" width="6" style="1" customWidth="1"/>
    <col min="18" max="18" width="10.6666666666667" style="1" customWidth="1"/>
    <col min="19" max="19" width="6.66666666666667" style="1" customWidth="1"/>
    <col min="20" max="20" width="5.66666666666667" style="1" customWidth="1"/>
    <col min="21" max="26" width="6.66666666666667" style="1" customWidth="1"/>
    <col min="27" max="27" width="10.6666666666667" style="1" customWidth="1"/>
    <col min="28" max="28" width="16.0740740740741" style="1" customWidth="1"/>
    <col min="29" max="29" width="11.3333333333333" style="1" customWidth="1"/>
    <col min="30" max="31" width="12.2222222222222" style="1" customWidth="1"/>
    <col min="32" max="32" width="8.88888888888889" style="1"/>
    <col min="33" max="33" width="10.6666666666667" style="1" customWidth="1"/>
    <col min="34" max="16384" width="8.88888888888889" style="1"/>
  </cols>
  <sheetData>
    <row r="1" ht="37.95" customHeight="1" spans="1:30">
      <c r="A1" s="3"/>
      <c r="B1" s="3"/>
      <c r="C1" s="4" t="s">
        <v>0</v>
      </c>
      <c r="D1" s="4"/>
      <c r="E1" s="4"/>
      <c r="F1" s="4"/>
      <c r="G1" s="4"/>
      <c r="H1" s="4"/>
      <c r="I1" s="27"/>
      <c r="J1" s="27"/>
      <c r="K1" s="4"/>
      <c r="L1" s="28" t="s">
        <v>1</v>
      </c>
      <c r="M1" s="28"/>
      <c r="N1" s="28"/>
      <c r="O1" s="29">
        <v>45729</v>
      </c>
      <c r="P1" s="30"/>
      <c r="Q1" s="43"/>
      <c r="R1" s="43"/>
      <c r="S1" s="43"/>
      <c r="T1" s="44">
        <f>SUM(T4:T48)</f>
        <v>15</v>
      </c>
      <c r="U1" s="43"/>
      <c r="V1" s="43"/>
      <c r="W1" s="43"/>
      <c r="X1" s="45"/>
      <c r="Y1" s="45"/>
      <c r="Z1" s="70"/>
      <c r="AA1" s="71">
        <f>SUM(AA4:AA48)</f>
        <v>271000</v>
      </c>
      <c r="AB1" s="45"/>
      <c r="AC1" s="72"/>
      <c r="AD1" s="73"/>
    </row>
    <row r="2" ht="18" customHeight="1" spans="1:28">
      <c r="A2" s="5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5" t="s">
        <v>7</v>
      </c>
      <c r="G2" s="7" t="s">
        <v>8</v>
      </c>
      <c r="H2" s="8"/>
      <c r="I2" s="31" t="s">
        <v>9</v>
      </c>
      <c r="J2" s="31" t="s">
        <v>10</v>
      </c>
      <c r="K2" s="11" t="s">
        <v>11</v>
      </c>
      <c r="L2" s="11"/>
      <c r="M2" s="11"/>
      <c r="N2" s="11"/>
      <c r="O2" s="32" t="s">
        <v>12</v>
      </c>
      <c r="P2" s="32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46" t="s">
        <v>18</v>
      </c>
      <c r="V2" s="47"/>
      <c r="W2" s="48"/>
      <c r="X2" s="49" t="s">
        <v>19</v>
      </c>
      <c r="Y2" s="49" t="s">
        <v>20</v>
      </c>
      <c r="Z2" s="49" t="s">
        <v>21</v>
      </c>
      <c r="AA2" s="49" t="s">
        <v>22</v>
      </c>
      <c r="AB2" s="74" t="s">
        <v>23</v>
      </c>
    </row>
    <row r="3" ht="28.05" customHeight="1" spans="1:28">
      <c r="A3" s="9"/>
      <c r="B3" s="9"/>
      <c r="C3" s="9"/>
      <c r="D3" s="9"/>
      <c r="E3" s="9"/>
      <c r="F3" s="10"/>
      <c r="G3" s="11" t="s">
        <v>24</v>
      </c>
      <c r="H3" s="11" t="s">
        <v>25</v>
      </c>
      <c r="I3" s="33"/>
      <c r="J3" s="33"/>
      <c r="K3" s="24" t="s">
        <v>26</v>
      </c>
      <c r="L3" s="24" t="s">
        <v>27</v>
      </c>
      <c r="M3" s="24" t="s">
        <v>28</v>
      </c>
      <c r="N3" s="11" t="s">
        <v>29</v>
      </c>
      <c r="O3" s="34"/>
      <c r="P3" s="34"/>
      <c r="Q3" s="10"/>
      <c r="R3" s="10"/>
      <c r="S3" s="10"/>
      <c r="T3" s="10"/>
      <c r="U3" s="50" t="s">
        <v>30</v>
      </c>
      <c r="V3" s="50" t="s">
        <v>31</v>
      </c>
      <c r="W3" s="50" t="s">
        <v>32</v>
      </c>
      <c r="X3" s="49"/>
      <c r="Y3" s="49"/>
      <c r="Z3" s="49"/>
      <c r="AA3" s="49"/>
      <c r="AB3" s="74"/>
    </row>
    <row r="4" ht="13.05" customHeight="1" spans="1:30">
      <c r="A4" s="12">
        <v>1</v>
      </c>
      <c r="B4" s="13" t="s">
        <v>33</v>
      </c>
      <c r="C4" s="12" t="s">
        <v>34</v>
      </c>
      <c r="D4" s="12" t="str">
        <f>_xlfn.DISPIMG("ID_540F32A6FFE84992B6C854A212C0202F",1)</f>
        <v>=DISPIMG("ID_540F32A6FFE84992B6C854A212C0202F",1)</v>
      </c>
      <c r="E4" s="13" t="s">
        <v>35</v>
      </c>
      <c r="F4" s="14">
        <v>2</v>
      </c>
      <c r="G4" s="12">
        <v>96</v>
      </c>
      <c r="H4" s="12">
        <v>27</v>
      </c>
      <c r="I4" s="35">
        <v>0.0166</v>
      </c>
      <c r="J4" s="35"/>
      <c r="K4" s="12">
        <v>49</v>
      </c>
      <c r="L4" s="12">
        <v>1050</v>
      </c>
      <c r="M4" s="12">
        <v>63</v>
      </c>
      <c r="N4" s="12">
        <v>16</v>
      </c>
      <c r="O4" s="36">
        <f>K4*L4*F4*0.00785/1000/N4</f>
        <v>0.0504853125</v>
      </c>
      <c r="P4" s="14">
        <f>I4/O4*100</f>
        <v>32.8808502472873</v>
      </c>
      <c r="Q4" s="42" t="s">
        <v>36</v>
      </c>
      <c r="R4" s="51" t="s">
        <v>37</v>
      </c>
      <c r="S4" s="52" t="s">
        <v>38</v>
      </c>
      <c r="T4" s="53">
        <v>1</v>
      </c>
      <c r="U4" s="54">
        <v>500</v>
      </c>
      <c r="V4" s="54">
        <v>400</v>
      </c>
      <c r="W4" s="54">
        <v>350</v>
      </c>
      <c r="X4" s="55" t="s">
        <v>39</v>
      </c>
      <c r="Y4" s="55">
        <v>0.6</v>
      </c>
      <c r="Z4" s="42">
        <f t="shared" ref="Z4" si="0">U4*V4*W4*0.00785/1000/1000*Y4</f>
        <v>0.3297</v>
      </c>
      <c r="AA4" s="75">
        <v>11500</v>
      </c>
      <c r="AB4" s="76" t="s">
        <v>40</v>
      </c>
      <c r="AC4" s="77"/>
      <c r="AD4" s="72"/>
    </row>
    <row r="5" ht="13.05" customHeight="1" spans="1:30">
      <c r="A5" s="15"/>
      <c r="B5" s="16"/>
      <c r="C5" s="15"/>
      <c r="D5" s="15"/>
      <c r="E5" s="16"/>
      <c r="F5" s="17"/>
      <c r="G5" s="15"/>
      <c r="H5" s="15"/>
      <c r="I5" s="37"/>
      <c r="J5" s="37"/>
      <c r="K5" s="15"/>
      <c r="L5" s="15"/>
      <c r="M5" s="15"/>
      <c r="N5" s="15"/>
      <c r="O5" s="38"/>
      <c r="P5" s="17"/>
      <c r="Q5" s="42" t="s">
        <v>41</v>
      </c>
      <c r="R5" s="56" t="s">
        <v>42</v>
      </c>
      <c r="S5" s="52" t="s">
        <v>38</v>
      </c>
      <c r="T5" s="53">
        <v>1</v>
      </c>
      <c r="U5" s="54">
        <v>500</v>
      </c>
      <c r="V5" s="54">
        <v>400</v>
      </c>
      <c r="W5" s="54">
        <v>350</v>
      </c>
      <c r="X5" s="55" t="s">
        <v>39</v>
      </c>
      <c r="Y5" s="55">
        <v>0.6</v>
      </c>
      <c r="Z5" s="42">
        <f t="shared" ref="Z5:Z6" si="1">U5*V5*W5*0.00785/1000/1000*Y5</f>
        <v>0.3297</v>
      </c>
      <c r="AA5" s="75">
        <v>11500</v>
      </c>
      <c r="AB5" s="78"/>
      <c r="AC5" s="77"/>
      <c r="AD5" s="72"/>
    </row>
    <row r="6" ht="13.05" customHeight="1" spans="1:31">
      <c r="A6" s="15"/>
      <c r="B6" s="16"/>
      <c r="C6" s="15"/>
      <c r="D6" s="15"/>
      <c r="E6" s="16"/>
      <c r="F6" s="17"/>
      <c r="G6" s="15"/>
      <c r="H6" s="15"/>
      <c r="I6" s="37"/>
      <c r="J6" s="37"/>
      <c r="K6" s="15"/>
      <c r="L6" s="15"/>
      <c r="M6" s="15"/>
      <c r="N6" s="15"/>
      <c r="O6" s="38"/>
      <c r="P6" s="17"/>
      <c r="Q6" s="42" t="s">
        <v>43</v>
      </c>
      <c r="R6" s="56" t="s">
        <v>44</v>
      </c>
      <c r="S6" s="52" t="s">
        <v>38</v>
      </c>
      <c r="T6" s="57">
        <v>1</v>
      </c>
      <c r="U6" s="58">
        <v>800</v>
      </c>
      <c r="V6" s="58">
        <v>400</v>
      </c>
      <c r="W6" s="58">
        <v>350</v>
      </c>
      <c r="X6" s="55" t="s">
        <v>39</v>
      </c>
      <c r="Y6" s="55">
        <v>0.6</v>
      </c>
      <c r="Z6" s="42">
        <f t="shared" si="1"/>
        <v>0.52752</v>
      </c>
      <c r="AA6" s="75">
        <v>19000</v>
      </c>
      <c r="AB6" s="78"/>
      <c r="AC6" s="77"/>
      <c r="AD6" s="72"/>
      <c r="AE6" s="72"/>
    </row>
    <row r="7" ht="13.05" customHeight="1" spans="1:31">
      <c r="A7" s="15"/>
      <c r="B7" s="16"/>
      <c r="C7" s="15"/>
      <c r="D7" s="15"/>
      <c r="E7" s="16"/>
      <c r="F7" s="17"/>
      <c r="G7" s="15"/>
      <c r="H7" s="15"/>
      <c r="I7" s="37"/>
      <c r="J7" s="37"/>
      <c r="K7" s="15"/>
      <c r="L7" s="15"/>
      <c r="M7" s="15"/>
      <c r="N7" s="15"/>
      <c r="O7" s="38"/>
      <c r="P7" s="17"/>
      <c r="Q7" s="42" t="s">
        <v>45</v>
      </c>
      <c r="R7" s="56" t="s">
        <v>46</v>
      </c>
      <c r="S7" s="52" t="s">
        <v>38</v>
      </c>
      <c r="T7" s="59"/>
      <c r="U7" s="60"/>
      <c r="V7" s="60"/>
      <c r="W7" s="60"/>
      <c r="X7" s="55"/>
      <c r="Y7" s="55"/>
      <c r="Z7" s="42"/>
      <c r="AA7" s="75"/>
      <c r="AB7" s="78"/>
      <c r="AC7" s="77"/>
      <c r="AD7" s="72"/>
      <c r="AE7" s="72"/>
    </row>
    <row r="8" ht="13.05" customHeight="1" spans="1:31">
      <c r="A8" s="15"/>
      <c r="B8" s="16"/>
      <c r="C8" s="15"/>
      <c r="D8" s="15"/>
      <c r="E8" s="16"/>
      <c r="F8" s="17"/>
      <c r="G8" s="15"/>
      <c r="H8" s="15"/>
      <c r="I8" s="37"/>
      <c r="J8" s="37"/>
      <c r="K8" s="15"/>
      <c r="L8" s="15"/>
      <c r="M8" s="15"/>
      <c r="N8" s="15"/>
      <c r="O8" s="38"/>
      <c r="P8" s="17"/>
      <c r="Q8" s="42" t="s">
        <v>47</v>
      </c>
      <c r="R8" s="56" t="s">
        <v>48</v>
      </c>
      <c r="S8" s="52" t="s">
        <v>38</v>
      </c>
      <c r="T8" s="61"/>
      <c r="U8" s="62"/>
      <c r="V8" s="62"/>
      <c r="W8" s="62"/>
      <c r="X8" s="55"/>
      <c r="Y8" s="55"/>
      <c r="Z8" s="42"/>
      <c r="AA8" s="75"/>
      <c r="AB8" s="78"/>
      <c r="AC8" s="77"/>
      <c r="AD8" s="72"/>
      <c r="AE8" s="72"/>
    </row>
    <row r="9" ht="13.05" customHeight="1" spans="1:31">
      <c r="A9" s="15"/>
      <c r="B9" s="16"/>
      <c r="C9" s="15"/>
      <c r="D9" s="15"/>
      <c r="E9" s="16"/>
      <c r="F9" s="17"/>
      <c r="G9" s="15"/>
      <c r="H9" s="15"/>
      <c r="I9" s="37"/>
      <c r="J9" s="37"/>
      <c r="K9" s="15"/>
      <c r="L9" s="15"/>
      <c r="M9" s="15"/>
      <c r="N9" s="15"/>
      <c r="O9" s="38"/>
      <c r="P9" s="17"/>
      <c r="Q9" s="42" t="s">
        <v>49</v>
      </c>
      <c r="R9" s="56" t="s">
        <v>50</v>
      </c>
      <c r="S9" s="52" t="s">
        <v>38</v>
      </c>
      <c r="T9" s="53">
        <v>1</v>
      </c>
      <c r="U9" s="54">
        <v>500</v>
      </c>
      <c r="V9" s="54">
        <v>400</v>
      </c>
      <c r="W9" s="54">
        <v>350</v>
      </c>
      <c r="X9" s="55" t="s">
        <v>39</v>
      </c>
      <c r="Y9" s="55">
        <v>0.6</v>
      </c>
      <c r="Z9" s="42">
        <f>U9*V9*W9*0.00785/1000/1000*Y9</f>
        <v>0.3297</v>
      </c>
      <c r="AA9" s="75">
        <v>11500</v>
      </c>
      <c r="AB9" s="78"/>
      <c r="AC9" s="77"/>
      <c r="AD9" s="72"/>
      <c r="AE9" s="72"/>
    </row>
    <row r="10" ht="13.05" customHeight="1" spans="1:31">
      <c r="A10" s="15"/>
      <c r="B10" s="18"/>
      <c r="C10" s="19"/>
      <c r="D10" s="15"/>
      <c r="E10" s="16"/>
      <c r="F10" s="17"/>
      <c r="G10" s="15"/>
      <c r="H10" s="15"/>
      <c r="I10" s="37"/>
      <c r="J10" s="37"/>
      <c r="K10" s="15"/>
      <c r="L10" s="15"/>
      <c r="M10" s="15"/>
      <c r="N10" s="15"/>
      <c r="O10" s="38"/>
      <c r="P10" s="17"/>
      <c r="Q10" s="42"/>
      <c r="R10" s="56"/>
      <c r="S10" s="52"/>
      <c r="T10" s="53"/>
      <c r="U10" s="54"/>
      <c r="V10" s="54"/>
      <c r="W10" s="54"/>
      <c r="X10" s="55"/>
      <c r="Y10" s="55"/>
      <c r="Z10" s="42"/>
      <c r="AA10" s="75"/>
      <c r="AB10" s="79"/>
      <c r="AC10" s="77"/>
      <c r="AD10" s="72"/>
      <c r="AE10" s="72"/>
    </row>
    <row r="11" ht="13.05" customHeight="1" spans="1:31">
      <c r="A11" s="12">
        <v>10</v>
      </c>
      <c r="B11" s="20" t="s">
        <v>51</v>
      </c>
      <c r="C11" s="21" t="s">
        <v>52</v>
      </c>
      <c r="D11" s="12" t="str">
        <f>_xlfn.DISPIMG("ID_22AD80544F5A498683B31DAE929E68B5",1)</f>
        <v>=DISPIMG("ID_22AD80544F5A498683B31DAE929E68B5",1)</v>
      </c>
      <c r="E11" s="13" t="s">
        <v>53</v>
      </c>
      <c r="F11" s="14">
        <v>5</v>
      </c>
      <c r="G11" s="12">
        <v>222</v>
      </c>
      <c r="H11" s="12">
        <v>185</v>
      </c>
      <c r="I11" s="35">
        <v>0.644</v>
      </c>
      <c r="J11" s="35"/>
      <c r="K11" s="12">
        <v>265</v>
      </c>
      <c r="L11" s="12">
        <v>1078</v>
      </c>
      <c r="M11" s="12">
        <v>144</v>
      </c>
      <c r="N11" s="12">
        <v>7</v>
      </c>
      <c r="O11" s="36">
        <f>K11*L11*F11*0.00785/1000/N11</f>
        <v>1.6017925</v>
      </c>
      <c r="P11" s="14">
        <f>I11/O11*100</f>
        <v>40.2049578831216</v>
      </c>
      <c r="Q11" s="42" t="s">
        <v>36</v>
      </c>
      <c r="R11" s="51" t="s">
        <v>37</v>
      </c>
      <c r="S11" s="52" t="s">
        <v>38</v>
      </c>
      <c r="T11" s="53">
        <v>1</v>
      </c>
      <c r="U11" s="55">
        <v>600</v>
      </c>
      <c r="V11" s="55">
        <v>500</v>
      </c>
      <c r="W11" s="55">
        <v>430</v>
      </c>
      <c r="X11" s="55" t="s">
        <v>54</v>
      </c>
      <c r="Y11" s="55">
        <v>0.6</v>
      </c>
      <c r="Z11" s="42">
        <f>U11*V11*W11*0.00785/1000/1000*Y11</f>
        <v>0.60759</v>
      </c>
      <c r="AA11" s="75">
        <v>21000</v>
      </c>
      <c r="AB11" s="76" t="s">
        <v>55</v>
      </c>
      <c r="AC11" s="80"/>
      <c r="AD11" s="72"/>
      <c r="AE11" s="72"/>
    </row>
    <row r="12" ht="13.05" customHeight="1" spans="1:31">
      <c r="A12" s="15"/>
      <c r="B12" s="20"/>
      <c r="C12" s="21"/>
      <c r="D12" s="15"/>
      <c r="E12" s="16"/>
      <c r="F12" s="17"/>
      <c r="G12" s="15"/>
      <c r="H12" s="15"/>
      <c r="I12" s="37"/>
      <c r="J12" s="37"/>
      <c r="K12" s="15"/>
      <c r="L12" s="15"/>
      <c r="M12" s="15"/>
      <c r="N12" s="15"/>
      <c r="O12" s="38"/>
      <c r="P12" s="17"/>
      <c r="Q12" s="42" t="s">
        <v>41</v>
      </c>
      <c r="R12" s="51" t="s">
        <v>56</v>
      </c>
      <c r="S12" s="52" t="s">
        <v>38</v>
      </c>
      <c r="T12" s="53">
        <v>1</v>
      </c>
      <c r="U12" s="55">
        <v>800</v>
      </c>
      <c r="V12" s="55">
        <v>500</v>
      </c>
      <c r="W12" s="55">
        <v>430</v>
      </c>
      <c r="X12" s="55" t="s">
        <v>54</v>
      </c>
      <c r="Y12" s="55">
        <v>0.6</v>
      </c>
      <c r="Z12" s="42">
        <f>U12*V12*W12*0.00785/1000/1000*Y12</f>
        <v>0.81012</v>
      </c>
      <c r="AA12" s="75">
        <v>28000</v>
      </c>
      <c r="AB12" s="78"/>
      <c r="AC12" s="80"/>
      <c r="AD12" s="72"/>
      <c r="AE12" s="72"/>
    </row>
    <row r="13" ht="13.05" customHeight="1" spans="1:31">
      <c r="A13" s="15"/>
      <c r="B13" s="20"/>
      <c r="C13" s="21"/>
      <c r="D13" s="15"/>
      <c r="E13" s="16"/>
      <c r="F13" s="17"/>
      <c r="G13" s="15"/>
      <c r="H13" s="15"/>
      <c r="I13" s="37"/>
      <c r="J13" s="37"/>
      <c r="K13" s="15"/>
      <c r="L13" s="15"/>
      <c r="M13" s="15"/>
      <c r="N13" s="15"/>
      <c r="O13" s="38"/>
      <c r="P13" s="17"/>
      <c r="Q13" s="42" t="s">
        <v>43</v>
      </c>
      <c r="R13" s="51" t="s">
        <v>57</v>
      </c>
      <c r="S13" s="52" t="s">
        <v>38</v>
      </c>
      <c r="T13" s="53">
        <v>1</v>
      </c>
      <c r="U13" s="55">
        <v>700</v>
      </c>
      <c r="V13" s="55">
        <v>500</v>
      </c>
      <c r="W13" s="55">
        <v>430</v>
      </c>
      <c r="X13" s="55" t="s">
        <v>54</v>
      </c>
      <c r="Y13" s="55">
        <v>0.6</v>
      </c>
      <c r="Z13" s="42">
        <f>U13*V13*W13*0.00785/1000/1000*Y13</f>
        <v>0.708855</v>
      </c>
      <c r="AA13" s="75">
        <v>25000</v>
      </c>
      <c r="AB13" s="78"/>
      <c r="AC13" s="80"/>
      <c r="AD13" s="72"/>
      <c r="AE13" s="72"/>
    </row>
    <row r="14" ht="13.05" customHeight="1" spans="1:31">
      <c r="A14" s="15"/>
      <c r="B14" s="20"/>
      <c r="C14" s="21"/>
      <c r="D14" s="15"/>
      <c r="E14" s="16"/>
      <c r="F14" s="17"/>
      <c r="G14" s="15"/>
      <c r="H14" s="15"/>
      <c r="I14" s="37"/>
      <c r="J14" s="37"/>
      <c r="K14" s="15"/>
      <c r="L14" s="15"/>
      <c r="M14" s="15"/>
      <c r="N14" s="15"/>
      <c r="O14" s="38"/>
      <c r="P14" s="17"/>
      <c r="Q14" s="42" t="s">
        <v>47</v>
      </c>
      <c r="R14" s="51" t="s">
        <v>58</v>
      </c>
      <c r="S14" s="52" t="s">
        <v>38</v>
      </c>
      <c r="T14" s="53">
        <v>1</v>
      </c>
      <c r="U14" s="55">
        <v>700</v>
      </c>
      <c r="V14" s="55">
        <v>500</v>
      </c>
      <c r="W14" s="55">
        <v>430</v>
      </c>
      <c r="X14" s="55" t="s">
        <v>54</v>
      </c>
      <c r="Y14" s="55">
        <v>0.6</v>
      </c>
      <c r="Z14" s="42">
        <f>U14*V14*W14*0.00785/1000/1000*Y14</f>
        <v>0.708855</v>
      </c>
      <c r="AA14" s="75">
        <v>25000</v>
      </c>
      <c r="AB14" s="78"/>
      <c r="AC14" s="80"/>
      <c r="AD14" s="72"/>
      <c r="AE14" s="72"/>
    </row>
    <row r="15" ht="13.05" customHeight="1" spans="1:31">
      <c r="A15" s="15"/>
      <c r="B15" s="20"/>
      <c r="C15" s="21"/>
      <c r="D15" s="15"/>
      <c r="E15" s="16"/>
      <c r="F15" s="17"/>
      <c r="G15" s="15"/>
      <c r="H15" s="15"/>
      <c r="I15" s="37"/>
      <c r="J15" s="37"/>
      <c r="K15" s="15"/>
      <c r="L15" s="15"/>
      <c r="M15" s="15"/>
      <c r="N15" s="15"/>
      <c r="O15" s="38"/>
      <c r="P15" s="17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78"/>
      <c r="AC15" s="80"/>
      <c r="AD15" s="72"/>
      <c r="AE15" s="72"/>
    </row>
    <row r="16" ht="13.05" customHeight="1" spans="1:31">
      <c r="A16" s="15"/>
      <c r="B16" s="20"/>
      <c r="C16" s="21"/>
      <c r="D16" s="15"/>
      <c r="E16" s="16"/>
      <c r="F16" s="17"/>
      <c r="G16" s="15"/>
      <c r="H16" s="15"/>
      <c r="I16" s="37"/>
      <c r="J16" s="37"/>
      <c r="K16" s="15"/>
      <c r="L16" s="15"/>
      <c r="M16" s="15"/>
      <c r="N16" s="15"/>
      <c r="O16" s="38"/>
      <c r="P16" s="17"/>
      <c r="Q16" s="42"/>
      <c r="R16" s="51"/>
      <c r="S16" s="52"/>
      <c r="T16" s="53"/>
      <c r="U16" s="55"/>
      <c r="V16" s="55"/>
      <c r="W16" s="55"/>
      <c r="X16" s="55"/>
      <c r="Y16" s="55"/>
      <c r="Z16" s="42"/>
      <c r="AA16" s="75"/>
      <c r="AB16" s="78"/>
      <c r="AC16" s="80"/>
      <c r="AD16" s="72"/>
      <c r="AE16" s="72"/>
    </row>
    <row r="17" ht="13.05" customHeight="1" spans="1:31">
      <c r="A17" s="12">
        <v>11</v>
      </c>
      <c r="B17" s="20" t="s">
        <v>59</v>
      </c>
      <c r="C17" s="21" t="s">
        <v>60</v>
      </c>
      <c r="D17" s="12" t="str">
        <f>_xlfn.DISPIMG("ID_391406F0A6F9402FAE0341E12E7297B7",1)</f>
        <v>=DISPIMG("ID_391406F0A6F9402FAE0341E12E7297B7",1)</v>
      </c>
      <c r="E17" s="13" t="s">
        <v>53</v>
      </c>
      <c r="F17" s="14">
        <v>5</v>
      </c>
      <c r="G17" s="12">
        <v>222</v>
      </c>
      <c r="H17" s="12">
        <v>185</v>
      </c>
      <c r="I17" s="35">
        <v>0.644</v>
      </c>
      <c r="J17" s="35"/>
      <c r="K17" s="12">
        <v>265</v>
      </c>
      <c r="L17" s="12">
        <v>1078</v>
      </c>
      <c r="M17" s="12">
        <v>144</v>
      </c>
      <c r="N17" s="12">
        <v>7</v>
      </c>
      <c r="O17" s="36">
        <f>K17*L17*F17*0.00785/1000/N17</f>
        <v>1.6017925</v>
      </c>
      <c r="P17" s="14">
        <f>I17/O17*100</f>
        <v>40.2049578831216</v>
      </c>
      <c r="Q17" s="42" t="s">
        <v>36</v>
      </c>
      <c r="R17" s="51" t="s">
        <v>37</v>
      </c>
      <c r="S17" s="52" t="s">
        <v>38</v>
      </c>
      <c r="T17" s="64"/>
      <c r="U17" s="65" t="s">
        <v>61</v>
      </c>
      <c r="V17" s="65"/>
      <c r="W17" s="65"/>
      <c r="X17" s="65"/>
      <c r="Y17" s="65"/>
      <c r="Z17" s="42"/>
      <c r="AA17" s="75"/>
      <c r="AB17" s="78"/>
      <c r="AC17" s="80"/>
      <c r="AD17" s="72"/>
      <c r="AE17" s="72"/>
    </row>
    <row r="18" ht="13.05" customHeight="1" spans="1:31">
      <c r="A18" s="15"/>
      <c r="B18" s="20"/>
      <c r="C18" s="21"/>
      <c r="D18" s="15"/>
      <c r="E18" s="16"/>
      <c r="F18" s="17"/>
      <c r="G18" s="15"/>
      <c r="H18" s="15"/>
      <c r="I18" s="37"/>
      <c r="J18" s="37"/>
      <c r="K18" s="15"/>
      <c r="L18" s="15"/>
      <c r="M18" s="15"/>
      <c r="N18" s="15"/>
      <c r="O18" s="38"/>
      <c r="P18" s="17"/>
      <c r="Q18" s="42" t="s">
        <v>41</v>
      </c>
      <c r="R18" s="51" t="s">
        <v>56</v>
      </c>
      <c r="S18" s="52" t="s">
        <v>38</v>
      </c>
      <c r="T18" s="66"/>
      <c r="U18" s="65"/>
      <c r="V18" s="65"/>
      <c r="W18" s="65"/>
      <c r="X18" s="65"/>
      <c r="Y18" s="65"/>
      <c r="Z18" s="81"/>
      <c r="AA18" s="82"/>
      <c r="AB18" s="78"/>
      <c r="AC18" s="80"/>
      <c r="AD18" s="72"/>
      <c r="AE18" s="72"/>
    </row>
    <row r="19" ht="13.05" customHeight="1" spans="1:31">
      <c r="A19" s="15"/>
      <c r="B19" s="20"/>
      <c r="C19" s="21"/>
      <c r="D19" s="15"/>
      <c r="E19" s="16"/>
      <c r="F19" s="17"/>
      <c r="G19" s="15"/>
      <c r="H19" s="15"/>
      <c r="I19" s="37"/>
      <c r="J19" s="37"/>
      <c r="K19" s="15"/>
      <c r="L19" s="15"/>
      <c r="M19" s="15"/>
      <c r="N19" s="15"/>
      <c r="O19" s="38"/>
      <c r="P19" s="17"/>
      <c r="Q19" s="42" t="s">
        <v>43</v>
      </c>
      <c r="R19" s="51" t="s">
        <v>57</v>
      </c>
      <c r="S19" s="52" t="s">
        <v>38</v>
      </c>
      <c r="T19" s="66"/>
      <c r="U19" s="65"/>
      <c r="V19" s="65"/>
      <c r="W19" s="65"/>
      <c r="X19" s="65"/>
      <c r="Y19" s="65"/>
      <c r="Z19" s="81"/>
      <c r="AA19" s="82"/>
      <c r="AB19" s="78"/>
      <c r="AC19" s="80"/>
      <c r="AD19" s="72"/>
      <c r="AE19" s="72"/>
    </row>
    <row r="20" ht="13.05" customHeight="1" spans="1:31">
      <c r="A20" s="15"/>
      <c r="B20" s="20"/>
      <c r="C20" s="21"/>
      <c r="D20" s="15"/>
      <c r="E20" s="16"/>
      <c r="F20" s="17"/>
      <c r="G20" s="15"/>
      <c r="H20" s="15"/>
      <c r="I20" s="37"/>
      <c r="J20" s="37"/>
      <c r="K20" s="15"/>
      <c r="L20" s="15"/>
      <c r="M20" s="15"/>
      <c r="N20" s="15"/>
      <c r="O20" s="38"/>
      <c r="P20" s="17"/>
      <c r="Q20" s="42" t="s">
        <v>47</v>
      </c>
      <c r="R20" s="51" t="s">
        <v>58</v>
      </c>
      <c r="S20" s="52" t="s">
        <v>38</v>
      </c>
      <c r="T20" s="66"/>
      <c r="U20" s="65"/>
      <c r="V20" s="65"/>
      <c r="W20" s="65"/>
      <c r="X20" s="65"/>
      <c r="Y20" s="65"/>
      <c r="Z20" s="42"/>
      <c r="AA20" s="75"/>
      <c r="AB20" s="78"/>
      <c r="AC20" s="80"/>
      <c r="AD20" s="72"/>
      <c r="AE20" s="72"/>
    </row>
    <row r="21" ht="13.05" customHeight="1" spans="1:31">
      <c r="A21" s="15"/>
      <c r="B21" s="20"/>
      <c r="C21" s="21"/>
      <c r="D21" s="15"/>
      <c r="E21" s="16"/>
      <c r="F21" s="17"/>
      <c r="G21" s="15"/>
      <c r="H21" s="15"/>
      <c r="I21" s="37"/>
      <c r="J21" s="37"/>
      <c r="K21" s="15"/>
      <c r="L21" s="15"/>
      <c r="M21" s="15"/>
      <c r="N21" s="15"/>
      <c r="O21" s="38"/>
      <c r="P21" s="17"/>
      <c r="Q21" s="63"/>
      <c r="R21" s="63"/>
      <c r="S21" s="63"/>
      <c r="T21" s="66"/>
      <c r="U21" s="66"/>
      <c r="V21" s="66"/>
      <c r="W21" s="66"/>
      <c r="X21" s="66"/>
      <c r="Y21" s="66"/>
      <c r="Z21" s="67"/>
      <c r="AA21" s="75"/>
      <c r="AB21" s="78"/>
      <c r="AC21" s="80"/>
      <c r="AD21" s="72"/>
      <c r="AE21" s="72"/>
    </row>
    <row r="22" ht="13.05" customHeight="1" spans="1:31">
      <c r="A22" s="15"/>
      <c r="B22" s="20"/>
      <c r="C22" s="21"/>
      <c r="D22" s="15"/>
      <c r="E22" s="16"/>
      <c r="F22" s="17"/>
      <c r="G22" s="15"/>
      <c r="H22" s="15"/>
      <c r="I22" s="37"/>
      <c r="J22" s="37"/>
      <c r="K22" s="15"/>
      <c r="L22" s="15"/>
      <c r="M22" s="15"/>
      <c r="N22" s="15"/>
      <c r="O22" s="38"/>
      <c r="P22" s="17"/>
      <c r="Q22" s="42"/>
      <c r="R22" s="51"/>
      <c r="S22" s="52"/>
      <c r="T22" s="53"/>
      <c r="U22" s="67"/>
      <c r="V22" s="67"/>
      <c r="W22" s="67"/>
      <c r="X22" s="67"/>
      <c r="Y22" s="67"/>
      <c r="Z22" s="67"/>
      <c r="AA22" s="75"/>
      <c r="AB22" s="79"/>
      <c r="AC22" s="80"/>
      <c r="AD22" s="72"/>
      <c r="AE22" s="72"/>
    </row>
    <row r="23" ht="13.05" customHeight="1" spans="1:31">
      <c r="A23" s="12">
        <v>12</v>
      </c>
      <c r="B23" s="20" t="s">
        <v>62</v>
      </c>
      <c r="C23" s="20" t="s">
        <v>63</v>
      </c>
      <c r="D23" s="12"/>
      <c r="E23" s="13" t="s">
        <v>53</v>
      </c>
      <c r="F23" s="14">
        <v>5</v>
      </c>
      <c r="G23" s="12">
        <v>175</v>
      </c>
      <c r="H23" s="12">
        <v>170</v>
      </c>
      <c r="I23" s="35">
        <v>0.552</v>
      </c>
      <c r="J23" s="35"/>
      <c r="K23" s="12">
        <v>990</v>
      </c>
      <c r="L23" s="12">
        <v>195</v>
      </c>
      <c r="M23" s="12">
        <v>134</v>
      </c>
      <c r="N23" s="12">
        <v>7</v>
      </c>
      <c r="O23" s="36">
        <f>K23*L23*F23*0.00785/1000/N23</f>
        <v>1.08245892857143</v>
      </c>
      <c r="P23" s="14">
        <f>I23/O23*100</f>
        <v>50.9950064090191</v>
      </c>
      <c r="Q23" s="42" t="s">
        <v>36</v>
      </c>
      <c r="R23" s="51" t="s">
        <v>37</v>
      </c>
      <c r="S23" s="52" t="s">
        <v>38</v>
      </c>
      <c r="T23" s="53">
        <v>1</v>
      </c>
      <c r="U23" s="55">
        <v>600</v>
      </c>
      <c r="V23" s="55">
        <v>500</v>
      </c>
      <c r="W23" s="55">
        <v>430</v>
      </c>
      <c r="X23" s="55" t="s">
        <v>54</v>
      </c>
      <c r="Y23" s="55">
        <v>0.6</v>
      </c>
      <c r="Z23" s="42">
        <f t="shared" ref="Z23:Z26" si="2">U23*V23*W23*0.00785/1000/1000*Y23</f>
        <v>0.60759</v>
      </c>
      <c r="AA23" s="75">
        <v>21000</v>
      </c>
      <c r="AB23" s="76" t="s">
        <v>55</v>
      </c>
      <c r="AC23" s="83"/>
      <c r="AD23" s="72"/>
      <c r="AE23" s="72"/>
    </row>
    <row r="24" ht="13.05" customHeight="1" spans="1:31">
      <c r="A24" s="15"/>
      <c r="B24" s="20"/>
      <c r="C24" s="20"/>
      <c r="D24" s="15"/>
      <c r="E24" s="16"/>
      <c r="F24" s="17"/>
      <c r="G24" s="15"/>
      <c r="H24" s="15"/>
      <c r="I24" s="37"/>
      <c r="J24" s="37"/>
      <c r="K24" s="15"/>
      <c r="L24" s="15"/>
      <c r="M24" s="15"/>
      <c r="N24" s="15"/>
      <c r="O24" s="38"/>
      <c r="P24" s="17"/>
      <c r="Q24" s="42" t="s">
        <v>41</v>
      </c>
      <c r="R24" s="51" t="s">
        <v>56</v>
      </c>
      <c r="S24" s="52" t="s">
        <v>38</v>
      </c>
      <c r="T24" s="53">
        <v>1</v>
      </c>
      <c r="U24" s="55">
        <v>800</v>
      </c>
      <c r="V24" s="55">
        <v>500</v>
      </c>
      <c r="W24" s="55">
        <v>430</v>
      </c>
      <c r="X24" s="55" t="s">
        <v>54</v>
      </c>
      <c r="Y24" s="55">
        <v>0.6</v>
      </c>
      <c r="Z24" s="42">
        <f t="shared" si="2"/>
        <v>0.81012</v>
      </c>
      <c r="AA24" s="75">
        <v>28000</v>
      </c>
      <c r="AB24" s="78"/>
      <c r="AC24" s="83"/>
      <c r="AD24" s="72"/>
      <c r="AE24" s="72"/>
    </row>
    <row r="25" ht="13.05" customHeight="1" spans="1:31">
      <c r="A25" s="15"/>
      <c r="B25" s="20"/>
      <c r="C25" s="20"/>
      <c r="D25" s="15"/>
      <c r="E25" s="16"/>
      <c r="F25" s="17"/>
      <c r="G25" s="15"/>
      <c r="H25" s="15"/>
      <c r="I25" s="37"/>
      <c r="J25" s="37"/>
      <c r="K25" s="15"/>
      <c r="L25" s="15"/>
      <c r="M25" s="15"/>
      <c r="N25" s="15"/>
      <c r="O25" s="38"/>
      <c r="P25" s="17"/>
      <c r="Q25" s="42" t="s">
        <v>43</v>
      </c>
      <c r="R25" s="51" t="s">
        <v>57</v>
      </c>
      <c r="S25" s="52" t="s">
        <v>38</v>
      </c>
      <c r="T25" s="53">
        <v>1</v>
      </c>
      <c r="U25" s="55">
        <v>700</v>
      </c>
      <c r="V25" s="55">
        <v>500</v>
      </c>
      <c r="W25" s="55">
        <v>430</v>
      </c>
      <c r="X25" s="55" t="s">
        <v>54</v>
      </c>
      <c r="Y25" s="55">
        <v>0.6</v>
      </c>
      <c r="Z25" s="42">
        <f t="shared" si="2"/>
        <v>0.708855</v>
      </c>
      <c r="AA25" s="75">
        <v>25000</v>
      </c>
      <c r="AB25" s="78"/>
      <c r="AC25" s="83"/>
      <c r="AD25" s="72"/>
      <c r="AE25" s="72"/>
    </row>
    <row r="26" ht="13.05" customHeight="1" spans="1:31">
      <c r="A26" s="15"/>
      <c r="B26" s="20"/>
      <c r="C26" s="20"/>
      <c r="D26" s="15"/>
      <c r="E26" s="16"/>
      <c r="F26" s="17"/>
      <c r="G26" s="15"/>
      <c r="H26" s="15"/>
      <c r="I26" s="37"/>
      <c r="J26" s="37"/>
      <c r="K26" s="15"/>
      <c r="L26" s="15"/>
      <c r="M26" s="15"/>
      <c r="N26" s="15"/>
      <c r="O26" s="38"/>
      <c r="P26" s="17"/>
      <c r="Q26" s="42" t="s">
        <v>47</v>
      </c>
      <c r="R26" s="51" t="s">
        <v>58</v>
      </c>
      <c r="S26" s="52" t="s">
        <v>38</v>
      </c>
      <c r="T26" s="53">
        <v>1</v>
      </c>
      <c r="U26" s="55">
        <v>700</v>
      </c>
      <c r="V26" s="55">
        <v>500</v>
      </c>
      <c r="W26" s="55">
        <v>430</v>
      </c>
      <c r="X26" s="55" t="s">
        <v>54</v>
      </c>
      <c r="Y26" s="55">
        <v>0.6</v>
      </c>
      <c r="Z26" s="42">
        <f t="shared" si="2"/>
        <v>0.708855</v>
      </c>
      <c r="AA26" s="75">
        <v>25000</v>
      </c>
      <c r="AB26" s="78"/>
      <c r="AC26" s="83"/>
      <c r="AD26" s="72"/>
      <c r="AE26" s="72"/>
    </row>
    <row r="27" ht="13.05" customHeight="1" spans="1:31">
      <c r="A27" s="15"/>
      <c r="B27" s="20"/>
      <c r="C27" s="20"/>
      <c r="D27" s="15"/>
      <c r="E27" s="16"/>
      <c r="F27" s="17"/>
      <c r="G27" s="15"/>
      <c r="H27" s="15"/>
      <c r="I27" s="37"/>
      <c r="J27" s="37"/>
      <c r="K27" s="15"/>
      <c r="L27" s="15"/>
      <c r="M27" s="15"/>
      <c r="N27" s="15"/>
      <c r="O27" s="38"/>
      <c r="P27" s="17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78"/>
      <c r="AC27" s="83"/>
      <c r="AD27" s="72"/>
      <c r="AE27" s="72"/>
    </row>
    <row r="28" ht="13.05" customHeight="1" spans="1:31">
      <c r="A28" s="19"/>
      <c r="B28" s="20"/>
      <c r="C28" s="20"/>
      <c r="D28" s="19"/>
      <c r="E28" s="18"/>
      <c r="F28" s="22"/>
      <c r="G28" s="19"/>
      <c r="H28" s="19"/>
      <c r="I28" s="39"/>
      <c r="J28" s="39"/>
      <c r="K28" s="19"/>
      <c r="L28" s="19"/>
      <c r="M28" s="19"/>
      <c r="N28" s="19"/>
      <c r="O28" s="40"/>
      <c r="P28" s="22"/>
      <c r="Q28" s="42"/>
      <c r="R28" s="51"/>
      <c r="S28" s="52"/>
      <c r="T28" s="53"/>
      <c r="U28" s="55"/>
      <c r="V28" s="55"/>
      <c r="W28" s="55"/>
      <c r="X28" s="55"/>
      <c r="Y28" s="55"/>
      <c r="Z28" s="42"/>
      <c r="AA28" s="75"/>
      <c r="AB28" s="78"/>
      <c r="AC28" s="83"/>
      <c r="AD28" s="72"/>
      <c r="AE28" s="72"/>
    </row>
    <row r="29" ht="13.05" customHeight="1" spans="1:31">
      <c r="A29" s="12">
        <v>13</v>
      </c>
      <c r="B29" s="13" t="s">
        <v>64</v>
      </c>
      <c r="C29" s="13" t="s">
        <v>65</v>
      </c>
      <c r="D29" s="12"/>
      <c r="E29" s="13" t="s">
        <v>53</v>
      </c>
      <c r="F29" s="14">
        <v>5</v>
      </c>
      <c r="G29" s="12">
        <v>175</v>
      </c>
      <c r="H29" s="12">
        <v>170</v>
      </c>
      <c r="I29" s="35">
        <v>0.552</v>
      </c>
      <c r="J29" s="35"/>
      <c r="K29" s="12">
        <v>990</v>
      </c>
      <c r="L29" s="12">
        <v>195</v>
      </c>
      <c r="M29" s="12">
        <v>134</v>
      </c>
      <c r="N29" s="12">
        <v>7</v>
      </c>
      <c r="O29" s="36">
        <f>K29*L29*F29*0.00785/1000/N29</f>
        <v>1.08245892857143</v>
      </c>
      <c r="P29" s="14">
        <f>I29/O29*100</f>
        <v>50.9950064090191</v>
      </c>
      <c r="Q29" s="42" t="s">
        <v>36</v>
      </c>
      <c r="R29" s="51" t="s">
        <v>37</v>
      </c>
      <c r="S29" s="52" t="s">
        <v>38</v>
      </c>
      <c r="T29" s="64"/>
      <c r="U29" s="65" t="s">
        <v>61</v>
      </c>
      <c r="V29" s="65"/>
      <c r="W29" s="65"/>
      <c r="X29" s="65"/>
      <c r="Y29" s="65"/>
      <c r="Z29" s="42"/>
      <c r="AA29" s="75"/>
      <c r="AB29" s="78"/>
      <c r="AC29" s="83"/>
      <c r="AD29" s="72"/>
      <c r="AE29" s="72"/>
    </row>
    <row r="30" ht="13.05" customHeight="1" spans="1:31">
      <c r="A30" s="15"/>
      <c r="B30" s="16"/>
      <c r="C30" s="16"/>
      <c r="D30" s="15"/>
      <c r="E30" s="16"/>
      <c r="F30" s="17"/>
      <c r="G30" s="15"/>
      <c r="H30" s="15"/>
      <c r="I30" s="37"/>
      <c r="J30" s="37"/>
      <c r="K30" s="15"/>
      <c r="L30" s="15"/>
      <c r="M30" s="15"/>
      <c r="N30" s="15"/>
      <c r="O30" s="38"/>
      <c r="P30" s="17"/>
      <c r="Q30" s="42" t="s">
        <v>41</v>
      </c>
      <c r="R30" s="51" t="s">
        <v>56</v>
      </c>
      <c r="S30" s="52" t="s">
        <v>38</v>
      </c>
      <c r="T30" s="66"/>
      <c r="U30" s="65"/>
      <c r="V30" s="65"/>
      <c r="W30" s="65"/>
      <c r="X30" s="65"/>
      <c r="Y30" s="65"/>
      <c r="Z30" s="81"/>
      <c r="AA30" s="82"/>
      <c r="AB30" s="78"/>
      <c r="AC30" s="83"/>
      <c r="AD30" s="72"/>
      <c r="AE30" s="72"/>
    </row>
    <row r="31" ht="13.05" customHeight="1" spans="1:31">
      <c r="A31" s="15"/>
      <c r="B31" s="16"/>
      <c r="C31" s="16"/>
      <c r="D31" s="15"/>
      <c r="E31" s="16"/>
      <c r="F31" s="17"/>
      <c r="G31" s="15"/>
      <c r="H31" s="15"/>
      <c r="I31" s="37"/>
      <c r="J31" s="37"/>
      <c r="K31" s="15"/>
      <c r="L31" s="15"/>
      <c r="M31" s="15"/>
      <c r="N31" s="15"/>
      <c r="O31" s="38"/>
      <c r="P31" s="17"/>
      <c r="Q31" s="42" t="s">
        <v>43</v>
      </c>
      <c r="R31" s="51" t="s">
        <v>57</v>
      </c>
      <c r="S31" s="52" t="s">
        <v>38</v>
      </c>
      <c r="T31" s="66"/>
      <c r="U31" s="65"/>
      <c r="V31" s="65"/>
      <c r="W31" s="65"/>
      <c r="X31" s="65"/>
      <c r="Y31" s="65"/>
      <c r="Z31" s="81"/>
      <c r="AA31" s="82"/>
      <c r="AB31" s="78"/>
      <c r="AC31" s="83"/>
      <c r="AD31" s="72"/>
      <c r="AE31" s="72"/>
    </row>
    <row r="32" ht="13.05" customHeight="1" spans="1:31">
      <c r="A32" s="15"/>
      <c r="B32" s="16"/>
      <c r="C32" s="16"/>
      <c r="D32" s="15"/>
      <c r="E32" s="16"/>
      <c r="F32" s="17"/>
      <c r="G32" s="15"/>
      <c r="H32" s="15"/>
      <c r="I32" s="37"/>
      <c r="J32" s="37"/>
      <c r="K32" s="15"/>
      <c r="L32" s="15"/>
      <c r="M32" s="15"/>
      <c r="N32" s="15"/>
      <c r="O32" s="38"/>
      <c r="P32" s="17"/>
      <c r="Q32" s="42" t="s">
        <v>47</v>
      </c>
      <c r="R32" s="51" t="s">
        <v>58</v>
      </c>
      <c r="S32" s="52" t="s">
        <v>38</v>
      </c>
      <c r="T32" s="66"/>
      <c r="U32" s="65"/>
      <c r="V32" s="65"/>
      <c r="W32" s="65"/>
      <c r="X32" s="65"/>
      <c r="Y32" s="65"/>
      <c r="Z32" s="42"/>
      <c r="AA32" s="75"/>
      <c r="AB32" s="78"/>
      <c r="AC32" s="83"/>
      <c r="AD32" s="72"/>
      <c r="AE32" s="72"/>
    </row>
    <row r="33" ht="13.05" customHeight="1" spans="1:31">
      <c r="A33" s="15"/>
      <c r="B33" s="16"/>
      <c r="C33" s="16"/>
      <c r="D33" s="15"/>
      <c r="E33" s="16"/>
      <c r="F33" s="17"/>
      <c r="G33" s="15"/>
      <c r="H33" s="15"/>
      <c r="I33" s="37"/>
      <c r="J33" s="37"/>
      <c r="K33" s="15"/>
      <c r="L33" s="15"/>
      <c r="M33" s="15"/>
      <c r="N33" s="15"/>
      <c r="O33" s="38"/>
      <c r="P33" s="17"/>
      <c r="Q33" s="63"/>
      <c r="R33" s="63"/>
      <c r="S33" s="63"/>
      <c r="T33" s="66"/>
      <c r="U33" s="66"/>
      <c r="V33" s="66"/>
      <c r="W33" s="66"/>
      <c r="X33" s="66"/>
      <c r="Y33" s="66"/>
      <c r="Z33" s="67"/>
      <c r="AA33" s="75"/>
      <c r="AB33" s="78"/>
      <c r="AC33" s="83"/>
      <c r="AD33" s="72"/>
      <c r="AE33" s="72"/>
    </row>
    <row r="34" ht="13.05" customHeight="1" spans="1:31">
      <c r="A34" s="19"/>
      <c r="B34" s="18"/>
      <c r="C34" s="18"/>
      <c r="D34" s="19"/>
      <c r="E34" s="18"/>
      <c r="F34" s="22"/>
      <c r="G34" s="19"/>
      <c r="H34" s="19"/>
      <c r="I34" s="39"/>
      <c r="J34" s="39"/>
      <c r="K34" s="19"/>
      <c r="L34" s="19"/>
      <c r="M34" s="19"/>
      <c r="N34" s="19"/>
      <c r="O34" s="40"/>
      <c r="P34" s="22"/>
      <c r="Q34" s="42"/>
      <c r="R34" s="51"/>
      <c r="S34" s="52"/>
      <c r="T34" s="53"/>
      <c r="U34" s="67"/>
      <c r="V34" s="67"/>
      <c r="W34" s="67"/>
      <c r="X34" s="67"/>
      <c r="Y34" s="67"/>
      <c r="Z34" s="67"/>
      <c r="AA34" s="75"/>
      <c r="AB34" s="79"/>
      <c r="AC34" s="83"/>
      <c r="AD34" s="72"/>
      <c r="AE34" s="72"/>
    </row>
    <row r="35" ht="13.05" customHeight="1" spans="1:31">
      <c r="A35" s="21">
        <v>14</v>
      </c>
      <c r="B35" s="20" t="s">
        <v>66</v>
      </c>
      <c r="C35" s="20" t="s">
        <v>67</v>
      </c>
      <c r="D35" s="21"/>
      <c r="E35" s="20" t="s">
        <v>53</v>
      </c>
      <c r="F35" s="23">
        <v>3</v>
      </c>
      <c r="G35" s="21">
        <v>70</v>
      </c>
      <c r="H35" s="21">
        <v>20</v>
      </c>
      <c r="I35" s="41">
        <v>0.023</v>
      </c>
      <c r="J35" s="35"/>
      <c r="K35" s="21">
        <v>78</v>
      </c>
      <c r="L35" s="21">
        <v>1005</v>
      </c>
      <c r="M35" s="12">
        <v>25</v>
      </c>
      <c r="N35" s="21">
        <v>40</v>
      </c>
      <c r="O35" s="42">
        <f>K35*L35*F35*0.00785/1000/N35</f>
        <v>0.0461521125</v>
      </c>
      <c r="P35" s="23">
        <f>I35/O35*100</f>
        <v>49.8352052682312</v>
      </c>
      <c r="Q35" s="42" t="s">
        <v>36</v>
      </c>
      <c r="R35" s="51" t="s">
        <v>37</v>
      </c>
      <c r="S35" s="52" t="s">
        <v>38</v>
      </c>
      <c r="T35" s="53">
        <v>1</v>
      </c>
      <c r="U35" s="55">
        <v>400</v>
      </c>
      <c r="V35" s="55">
        <v>300</v>
      </c>
      <c r="W35" s="55">
        <v>350</v>
      </c>
      <c r="X35" s="55" t="s">
        <v>39</v>
      </c>
      <c r="Y35" s="55">
        <v>0.6</v>
      </c>
      <c r="Z35" s="42">
        <f>U35*V35*W35*0.00785/1000/1000*Y35</f>
        <v>0.19782</v>
      </c>
      <c r="AA35" s="75">
        <v>7000</v>
      </c>
      <c r="AB35" s="20"/>
      <c r="AC35" s="84"/>
      <c r="AD35" s="72"/>
      <c r="AE35" s="72"/>
    </row>
    <row r="36" ht="13.05" customHeight="1" spans="1:31">
      <c r="A36" s="21"/>
      <c r="B36" s="20"/>
      <c r="C36" s="20"/>
      <c r="D36" s="21"/>
      <c r="E36" s="20"/>
      <c r="F36" s="23"/>
      <c r="G36" s="21"/>
      <c r="H36" s="21"/>
      <c r="I36" s="41"/>
      <c r="J36" s="37"/>
      <c r="K36" s="21"/>
      <c r="L36" s="21"/>
      <c r="M36" s="15"/>
      <c r="N36" s="21"/>
      <c r="O36" s="42"/>
      <c r="P36" s="23"/>
      <c r="Q36" s="42" t="s">
        <v>41</v>
      </c>
      <c r="R36" s="56" t="s">
        <v>68</v>
      </c>
      <c r="S36" s="52" t="s">
        <v>38</v>
      </c>
      <c r="T36" s="53">
        <v>1</v>
      </c>
      <c r="U36" s="55">
        <v>400</v>
      </c>
      <c r="V36" s="55">
        <v>300</v>
      </c>
      <c r="W36" s="55">
        <v>280</v>
      </c>
      <c r="X36" s="55" t="s">
        <v>69</v>
      </c>
      <c r="Y36" s="55">
        <v>0.6</v>
      </c>
      <c r="Z36" s="42">
        <f>U36*V36*W36*0.00785/1000/1000*Y36</f>
        <v>0.158256</v>
      </c>
      <c r="AA36" s="75">
        <v>5500</v>
      </c>
      <c r="AB36" s="20"/>
      <c r="AC36" s="84"/>
      <c r="AD36" s="72"/>
      <c r="AE36" s="72"/>
    </row>
    <row r="37" ht="13.05" customHeight="1" spans="1:31">
      <c r="A37" s="21"/>
      <c r="B37" s="20"/>
      <c r="C37" s="20"/>
      <c r="D37" s="21"/>
      <c r="E37" s="20"/>
      <c r="F37" s="23"/>
      <c r="G37" s="21"/>
      <c r="H37" s="21"/>
      <c r="I37" s="41"/>
      <c r="J37" s="37"/>
      <c r="K37" s="21"/>
      <c r="L37" s="21"/>
      <c r="M37" s="15"/>
      <c r="N37" s="21"/>
      <c r="O37" s="42"/>
      <c r="P37" s="23"/>
      <c r="Q37" s="42"/>
      <c r="R37" s="56"/>
      <c r="S37" s="52"/>
      <c r="T37" s="53"/>
      <c r="U37" s="55"/>
      <c r="V37" s="55"/>
      <c r="W37" s="55"/>
      <c r="X37" s="55"/>
      <c r="Y37" s="55"/>
      <c r="Z37" s="42"/>
      <c r="AA37" s="75"/>
      <c r="AB37" s="20"/>
      <c r="AC37" s="84"/>
      <c r="AD37" s="72"/>
      <c r="AE37" s="72"/>
    </row>
    <row r="38" ht="13.05" customHeight="1" spans="1:31">
      <c r="A38" s="21"/>
      <c r="B38" s="20"/>
      <c r="C38" s="20"/>
      <c r="D38" s="21"/>
      <c r="E38" s="20"/>
      <c r="F38" s="23"/>
      <c r="G38" s="21"/>
      <c r="H38" s="21"/>
      <c r="I38" s="41"/>
      <c r="J38" s="37"/>
      <c r="K38" s="21"/>
      <c r="L38" s="21"/>
      <c r="M38" s="15"/>
      <c r="N38" s="21"/>
      <c r="O38" s="42"/>
      <c r="P38" s="23"/>
      <c r="Q38" s="42"/>
      <c r="R38" s="56"/>
      <c r="S38" s="52"/>
      <c r="T38" s="53"/>
      <c r="U38" s="55"/>
      <c r="V38" s="55"/>
      <c r="W38" s="55"/>
      <c r="X38" s="55"/>
      <c r="Y38" s="55"/>
      <c r="Z38" s="55"/>
      <c r="AA38" s="75"/>
      <c r="AB38" s="20"/>
      <c r="AC38" s="84"/>
      <c r="AD38" s="72"/>
      <c r="AE38" s="72"/>
    </row>
    <row r="39" ht="13.05" customHeight="1" spans="1:31">
      <c r="A39" s="21"/>
      <c r="B39" s="20"/>
      <c r="C39" s="20"/>
      <c r="D39" s="21"/>
      <c r="E39" s="20"/>
      <c r="F39" s="23"/>
      <c r="G39" s="21"/>
      <c r="H39" s="21"/>
      <c r="I39" s="41"/>
      <c r="J39" s="39"/>
      <c r="K39" s="21"/>
      <c r="L39" s="21"/>
      <c r="M39" s="19"/>
      <c r="N39" s="21"/>
      <c r="O39" s="42"/>
      <c r="P39" s="23"/>
      <c r="Q39" s="42"/>
      <c r="R39" s="56"/>
      <c r="S39" s="52"/>
      <c r="T39" s="53"/>
      <c r="U39" s="55"/>
      <c r="V39" s="55"/>
      <c r="W39" s="55"/>
      <c r="X39" s="55"/>
      <c r="Y39" s="55"/>
      <c r="Z39" s="55"/>
      <c r="AA39" s="75"/>
      <c r="AB39" s="20"/>
      <c r="AC39" s="84"/>
      <c r="AD39" s="72"/>
      <c r="AE39" s="72"/>
    </row>
    <row r="40" ht="13.05" customHeight="1" spans="1:30">
      <c r="A40" s="21">
        <v>16</v>
      </c>
      <c r="B40" s="20" t="s">
        <v>70</v>
      </c>
      <c r="C40" s="24"/>
      <c r="D40" s="21" t="str">
        <f>_xlfn.DISPIMG("ID_0A5543F7068A4AD9A7AB32986F303B0F",1)</f>
        <v>=DISPIMG("ID_0A5543F7068A4AD9A7AB32986F303B0F",1)</v>
      </c>
      <c r="E40" s="20" t="s">
        <v>53</v>
      </c>
      <c r="F40" s="23">
        <v>3</v>
      </c>
      <c r="G40" s="21">
        <v>70</v>
      </c>
      <c r="H40" s="21">
        <v>25</v>
      </c>
      <c r="I40" s="41">
        <v>0.035</v>
      </c>
      <c r="J40" s="35"/>
      <c r="K40" s="21">
        <v>80</v>
      </c>
      <c r="L40" s="21">
        <v>1000</v>
      </c>
      <c r="M40" s="12">
        <v>31</v>
      </c>
      <c r="N40" s="21">
        <v>32</v>
      </c>
      <c r="O40" s="42">
        <f>K40*L40*F40*0.00785/1000/N40</f>
        <v>0.058875</v>
      </c>
      <c r="P40" s="23">
        <f>I40/O40*100</f>
        <v>59.447983014862</v>
      </c>
      <c r="Q40" s="42" t="s">
        <v>36</v>
      </c>
      <c r="R40" s="51" t="s">
        <v>37</v>
      </c>
      <c r="S40" s="52" t="s">
        <v>38</v>
      </c>
      <c r="T40" s="53">
        <v>1</v>
      </c>
      <c r="U40" s="55">
        <v>400</v>
      </c>
      <c r="V40" s="55">
        <v>300</v>
      </c>
      <c r="W40" s="55">
        <v>350</v>
      </c>
      <c r="X40" s="55" t="s">
        <v>39</v>
      </c>
      <c r="Y40" s="55">
        <v>0.6</v>
      </c>
      <c r="Z40" s="42">
        <f>U40*V40*W40*0.00785/1000/1000*Y40</f>
        <v>0.19782</v>
      </c>
      <c r="AA40" s="75">
        <v>7000</v>
      </c>
      <c r="AB40" s="20"/>
      <c r="AC40" s="83"/>
      <c r="AD40" s="72"/>
    </row>
    <row r="41" ht="13.05" customHeight="1" spans="1:30">
      <c r="A41" s="21"/>
      <c r="B41" s="20"/>
      <c r="C41" s="24"/>
      <c r="D41" s="21"/>
      <c r="E41" s="20"/>
      <c r="F41" s="23"/>
      <c r="G41" s="21"/>
      <c r="H41" s="21"/>
      <c r="I41" s="41"/>
      <c r="J41" s="37"/>
      <c r="K41" s="21"/>
      <c r="L41" s="21"/>
      <c r="M41" s="15"/>
      <c r="N41" s="21"/>
      <c r="O41" s="42"/>
      <c r="P41" s="23"/>
      <c r="Q41" s="42"/>
      <c r="R41" s="56"/>
      <c r="S41" s="52"/>
      <c r="T41" s="53"/>
      <c r="U41" s="68"/>
      <c r="V41" s="68"/>
      <c r="W41" s="68"/>
      <c r="X41" s="68"/>
      <c r="Y41" s="68"/>
      <c r="Z41" s="68"/>
      <c r="AA41" s="75"/>
      <c r="AB41" s="20"/>
      <c r="AC41" s="83"/>
      <c r="AD41" s="72"/>
    </row>
    <row r="42" ht="13.05" customHeight="1" spans="1:30">
      <c r="A42" s="21"/>
      <c r="B42" s="20"/>
      <c r="C42" s="24"/>
      <c r="D42" s="21"/>
      <c r="E42" s="20"/>
      <c r="F42" s="23"/>
      <c r="G42" s="21"/>
      <c r="H42" s="21"/>
      <c r="I42" s="41"/>
      <c r="J42" s="37"/>
      <c r="K42" s="21"/>
      <c r="L42" s="21"/>
      <c r="M42" s="15"/>
      <c r="N42" s="21"/>
      <c r="O42" s="42"/>
      <c r="P42" s="23"/>
      <c r="Q42" s="42"/>
      <c r="R42" s="56"/>
      <c r="S42" s="52"/>
      <c r="T42" s="53"/>
      <c r="U42" s="55"/>
      <c r="V42" s="55"/>
      <c r="W42" s="55"/>
      <c r="X42" s="55"/>
      <c r="Y42" s="55"/>
      <c r="Z42" s="42"/>
      <c r="AA42" s="75"/>
      <c r="AB42" s="20"/>
      <c r="AC42" s="83"/>
      <c r="AD42" s="72"/>
    </row>
    <row r="43" ht="13.05" customHeight="1" spans="1:30">
      <c r="A43" s="21"/>
      <c r="B43" s="20"/>
      <c r="C43" s="24"/>
      <c r="D43" s="21"/>
      <c r="E43" s="20"/>
      <c r="F43" s="23"/>
      <c r="G43" s="21"/>
      <c r="H43" s="21"/>
      <c r="I43" s="41"/>
      <c r="J43" s="37"/>
      <c r="K43" s="21"/>
      <c r="L43" s="21"/>
      <c r="M43" s="15"/>
      <c r="N43" s="21"/>
      <c r="O43" s="42"/>
      <c r="P43" s="23"/>
      <c r="Q43" s="42"/>
      <c r="R43" s="56"/>
      <c r="S43" s="52"/>
      <c r="T43" s="53"/>
      <c r="U43" s="55"/>
      <c r="V43" s="55"/>
      <c r="W43" s="55"/>
      <c r="X43" s="55"/>
      <c r="Y43" s="55"/>
      <c r="Z43" s="55"/>
      <c r="AA43" s="75"/>
      <c r="AB43" s="20"/>
      <c r="AC43" s="83"/>
      <c r="AD43" s="72"/>
    </row>
    <row r="44" ht="13.05" customHeight="1" spans="1:30">
      <c r="A44" s="21"/>
      <c r="B44" s="20"/>
      <c r="C44" s="24"/>
      <c r="D44" s="21"/>
      <c r="E44" s="20"/>
      <c r="F44" s="23"/>
      <c r="G44" s="21"/>
      <c r="H44" s="21"/>
      <c r="I44" s="41"/>
      <c r="J44" s="39"/>
      <c r="K44" s="21"/>
      <c r="L44" s="21"/>
      <c r="M44" s="19"/>
      <c r="N44" s="21"/>
      <c r="O44" s="42"/>
      <c r="P44" s="23"/>
      <c r="Q44" s="42"/>
      <c r="R44" s="56"/>
      <c r="S44" s="52"/>
      <c r="T44" s="53"/>
      <c r="U44" s="55"/>
      <c r="V44" s="55"/>
      <c r="W44" s="55"/>
      <c r="X44" s="55"/>
      <c r="Y44" s="55"/>
      <c r="Z44" s="55"/>
      <c r="AA44" s="75"/>
      <c r="AB44" s="20"/>
      <c r="AC44" s="83"/>
      <c r="AD44" s="72"/>
    </row>
    <row r="45" ht="13.05" customHeight="1" spans="29:29">
      <c r="AC45" s="83"/>
    </row>
    <row r="46" ht="13.05" customHeight="1"/>
    <row r="47" ht="28" customHeight="1" spans="2:19">
      <c r="B47" s="25" t="s">
        <v>71</v>
      </c>
      <c r="C47" s="26" t="s">
        <v>72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</row>
    <row r="48" ht="28" customHeight="1" spans="2:19">
      <c r="B48" s="25"/>
      <c r="C48" s="26" t="s">
        <v>73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</row>
    <row r="49" ht="28" customHeight="1" spans="2:19">
      <c r="B49" s="25"/>
      <c r="C49" s="26" t="s">
        <v>74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ht="28" customHeight="1" spans="3:19">
      <c r="C50" s="26" t="s">
        <v>75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  <row r="51" ht="13.05" customHeight="1"/>
    <row r="52" spans="20:27">
      <c r="T52" s="69"/>
      <c r="Z52" s="85"/>
      <c r="AA52" s="86"/>
    </row>
  </sheetData>
  <mergeCells count="155">
    <mergeCell ref="A1:B1"/>
    <mergeCell ref="C1:K1"/>
    <mergeCell ref="L1:N1"/>
    <mergeCell ref="O1:P1"/>
    <mergeCell ref="G2:H2"/>
    <mergeCell ref="K2:N2"/>
    <mergeCell ref="U2:W2"/>
    <mergeCell ref="C47:S47"/>
    <mergeCell ref="C48:S48"/>
    <mergeCell ref="C49:S49"/>
    <mergeCell ref="C50:S50"/>
    <mergeCell ref="A2:A3"/>
    <mergeCell ref="A4:A10"/>
    <mergeCell ref="A11:A16"/>
    <mergeCell ref="A17:A22"/>
    <mergeCell ref="A23:A28"/>
    <mergeCell ref="A29:A34"/>
    <mergeCell ref="A35:A39"/>
    <mergeCell ref="A40:A44"/>
    <mergeCell ref="B2:B3"/>
    <mergeCell ref="B4:B10"/>
    <mergeCell ref="B11:B16"/>
    <mergeCell ref="B17:B22"/>
    <mergeCell ref="B23:B28"/>
    <mergeCell ref="B29:B34"/>
    <mergeCell ref="B35:B39"/>
    <mergeCell ref="B40:B44"/>
    <mergeCell ref="C2:C3"/>
    <mergeCell ref="C4:C10"/>
    <mergeCell ref="C11:C16"/>
    <mergeCell ref="C17:C22"/>
    <mergeCell ref="C23:C28"/>
    <mergeCell ref="C29:C34"/>
    <mergeCell ref="C35:C39"/>
    <mergeCell ref="C40:C44"/>
    <mergeCell ref="D2:D3"/>
    <mergeCell ref="D4:D10"/>
    <mergeCell ref="D11:D16"/>
    <mergeCell ref="D17:D22"/>
    <mergeCell ref="D23:D28"/>
    <mergeCell ref="D29:D34"/>
    <mergeCell ref="D35:D39"/>
    <mergeCell ref="D40:D44"/>
    <mergeCell ref="E2:E3"/>
    <mergeCell ref="E4:E10"/>
    <mergeCell ref="E11:E16"/>
    <mergeCell ref="E17:E22"/>
    <mergeCell ref="E23:E28"/>
    <mergeCell ref="E29:E34"/>
    <mergeCell ref="E35:E39"/>
    <mergeCell ref="E40:E44"/>
    <mergeCell ref="F2:F3"/>
    <mergeCell ref="F4:F10"/>
    <mergeCell ref="F11:F16"/>
    <mergeCell ref="F17:F22"/>
    <mergeCell ref="F23:F28"/>
    <mergeCell ref="F29:F34"/>
    <mergeCell ref="F35:F39"/>
    <mergeCell ref="F40:F44"/>
    <mergeCell ref="G4:G10"/>
    <mergeCell ref="G11:G16"/>
    <mergeCell ref="G17:G22"/>
    <mergeCell ref="G23:G28"/>
    <mergeCell ref="G29:G34"/>
    <mergeCell ref="G35:G39"/>
    <mergeCell ref="G40:G44"/>
    <mergeCell ref="H4:H10"/>
    <mergeCell ref="H11:H16"/>
    <mergeCell ref="H17:H22"/>
    <mergeCell ref="H23:H28"/>
    <mergeCell ref="H29:H34"/>
    <mergeCell ref="H35:H39"/>
    <mergeCell ref="H40:H44"/>
    <mergeCell ref="I2:I3"/>
    <mergeCell ref="I4:I10"/>
    <mergeCell ref="I11:I16"/>
    <mergeCell ref="I17:I22"/>
    <mergeCell ref="I23:I28"/>
    <mergeCell ref="I29:I34"/>
    <mergeCell ref="I35:I39"/>
    <mergeCell ref="I40:I44"/>
    <mergeCell ref="J2:J3"/>
    <mergeCell ref="J4:J10"/>
    <mergeCell ref="J11:J16"/>
    <mergeCell ref="J17:J22"/>
    <mergeCell ref="J23:J28"/>
    <mergeCell ref="J29:J34"/>
    <mergeCell ref="J35:J39"/>
    <mergeCell ref="J40:J44"/>
    <mergeCell ref="K4:K10"/>
    <mergeCell ref="K11:K16"/>
    <mergeCell ref="K17:K22"/>
    <mergeCell ref="K23:K28"/>
    <mergeCell ref="K29:K34"/>
    <mergeCell ref="K35:K39"/>
    <mergeCell ref="K40:K44"/>
    <mergeCell ref="L4:L10"/>
    <mergeCell ref="L11:L16"/>
    <mergeCell ref="L17:L22"/>
    <mergeCell ref="L23:L28"/>
    <mergeCell ref="L29:L34"/>
    <mergeCell ref="L35:L39"/>
    <mergeCell ref="L40:L44"/>
    <mergeCell ref="M4:M10"/>
    <mergeCell ref="M11:M16"/>
    <mergeCell ref="M17:M22"/>
    <mergeCell ref="M23:M28"/>
    <mergeCell ref="M29:M34"/>
    <mergeCell ref="M35:M39"/>
    <mergeCell ref="M40:M44"/>
    <mergeCell ref="N4:N10"/>
    <mergeCell ref="N11:N16"/>
    <mergeCell ref="N17:N22"/>
    <mergeCell ref="N23:N28"/>
    <mergeCell ref="N29:N34"/>
    <mergeCell ref="N35:N39"/>
    <mergeCell ref="N40:N44"/>
    <mergeCell ref="O2:O3"/>
    <mergeCell ref="O4:O10"/>
    <mergeCell ref="O11:O16"/>
    <mergeCell ref="O17:O22"/>
    <mergeCell ref="O23:O28"/>
    <mergeCell ref="O29:O34"/>
    <mergeCell ref="O35:O39"/>
    <mergeCell ref="O40:O44"/>
    <mergeCell ref="P2:P3"/>
    <mergeCell ref="P4:P10"/>
    <mergeCell ref="P11:P16"/>
    <mergeCell ref="P17:P22"/>
    <mergeCell ref="P23:P28"/>
    <mergeCell ref="P29:P34"/>
    <mergeCell ref="P35:P39"/>
    <mergeCell ref="P40:P44"/>
    <mergeCell ref="Q2:Q3"/>
    <mergeCell ref="R2:R3"/>
    <mergeCell ref="S2:S3"/>
    <mergeCell ref="T2:T3"/>
    <mergeCell ref="T6:T8"/>
    <mergeCell ref="U6:U8"/>
    <mergeCell ref="V6:V8"/>
    <mergeCell ref="W6:W8"/>
    <mergeCell ref="X2:X3"/>
    <mergeCell ref="X6:X8"/>
    <mergeCell ref="Y2:Y3"/>
    <mergeCell ref="Y6:Y8"/>
    <mergeCell ref="Z2:Z3"/>
    <mergeCell ref="Z6:Z8"/>
    <mergeCell ref="AA2:AA3"/>
    <mergeCell ref="AA6:AA8"/>
    <mergeCell ref="AB2:AB3"/>
    <mergeCell ref="AB4:AB10"/>
    <mergeCell ref="AB11:AB22"/>
    <mergeCell ref="AB23:AB34"/>
    <mergeCell ref="U17:Y20"/>
    <mergeCell ref="U29:Y32"/>
  </mergeCells>
  <pageMargins left="0.31496062992126" right="0.31496062992126" top="0.590551181102362" bottom="0.196850393700787" header="0.31496062992126" footer="0.118110236220472"/>
  <pageSetup paperSize="9" scale="79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M21" sqref="M21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"/>
  <sheetViews>
    <sheetView workbookViewId="0">
      <selection activeCell="I26" sqref="I26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"/>
  <sheetViews>
    <sheetView workbookViewId="0">
      <selection activeCell="M13" sqref="M13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报价单</vt:lpstr>
      <vt:lpstr>1</vt:lpstr>
      <vt:lpstr>10-11</vt:lpstr>
      <vt:lpstr>12-13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企业用户_867358560</cp:lastModifiedBy>
  <dcterms:created xsi:type="dcterms:W3CDTF">2017-07-07T01:13:00Z</dcterms:created>
  <cp:lastPrinted>2023-07-14T09:16:00Z</cp:lastPrinted>
  <dcterms:modified xsi:type="dcterms:W3CDTF">2025-03-13T04:18:13Z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D5AEF53A9C454B919EC0B112EBDAE48F_13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