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交接\张长江\21-Benz H6\光华荣昌转盘数据\H6 转盘\EBOM\"/>
    </mc:Choice>
  </mc:AlternateContent>
  <xr:revisionPtr revIDLastSave="0" documentId="13_ncr:1_{8EF576D3-6110-46A3-ADE1-6C7292E838D7}" xr6:coauthVersionLast="47" xr6:coauthVersionMax="47" xr10:uidLastSave="{00000000-0000-0000-0000-000000000000}"/>
  <bookViews>
    <workbookView xWindow="-120" yWindow="-120" windowWidth="29040" windowHeight="15525" tabRatio="616" firstSheet="1" activeTab="1" xr2:uid="{00000000-000D-0000-FFFF-FFFF00000000}"/>
  </bookViews>
  <sheets>
    <sheet name="KING" sheetId="6" state="veryHidden" r:id="rId1"/>
    <sheet name="H6 转盘座椅 EBOM" sheetId="5" r:id="rId2"/>
  </sheets>
  <definedNames>
    <definedName name="_xlnm._FilterDatabase" localSheetId="1" hidden="1">'H6 转盘座椅 EBOM'!$A$9:$AD$12</definedName>
  </definedNames>
  <calcPr calcId="181029"/>
</workbook>
</file>

<file path=xl/calcChain.xml><?xml version="1.0" encoding="utf-8"?>
<calcChain xmlns="http://schemas.openxmlformats.org/spreadsheetml/2006/main">
  <c r="A17" i="5" l="1"/>
  <c r="A16" i="5" l="1"/>
  <c r="A15" i="5"/>
  <c r="A14" i="5" l="1"/>
  <c r="A36" i="5" l="1"/>
  <c r="AA25" i="5"/>
  <c r="A29" i="5"/>
  <c r="AA30" i="5"/>
  <c r="A34" i="5"/>
  <c r="AA58" i="5"/>
  <c r="A61" i="5"/>
  <c r="AA54" i="5"/>
  <c r="A57" i="5"/>
  <c r="AA42" i="5"/>
  <c r="A44" i="5"/>
  <c r="A43" i="5"/>
  <c r="A67" i="5"/>
  <c r="A60" i="5"/>
  <c r="A59" i="5"/>
  <c r="A58" i="5"/>
  <c r="AA21" i="5" l="1"/>
  <c r="AA22" i="5"/>
  <c r="A49" i="5"/>
  <c r="A48" i="5"/>
  <c r="A41" i="5"/>
  <c r="A40" i="5"/>
  <c r="A39" i="5"/>
  <c r="A38" i="5"/>
  <c r="A33" i="5"/>
  <c r="A24" i="5"/>
  <c r="A52" i="5" l="1"/>
  <c r="A65" i="5"/>
  <c r="A56" i="5"/>
  <c r="A66" i="5"/>
  <c r="AA69" i="5"/>
  <c r="A72" i="5"/>
  <c r="A82" i="5"/>
  <c r="A81" i="5"/>
  <c r="A80" i="5"/>
  <c r="A79" i="5" l="1"/>
  <c r="A37" i="5"/>
  <c r="A53" i="5"/>
  <c r="A11" i="5"/>
  <c r="A12" i="5"/>
  <c r="A13" i="5"/>
  <c r="A18" i="5"/>
  <c r="A19" i="5"/>
  <c r="A20" i="5"/>
  <c r="A21" i="5"/>
  <c r="A22" i="5"/>
  <c r="A23" i="5"/>
  <c r="A25" i="5"/>
  <c r="A26" i="5"/>
  <c r="A27" i="5"/>
  <c r="A28" i="5"/>
  <c r="A30" i="5"/>
  <c r="A31" i="5"/>
  <c r="A32" i="5"/>
  <c r="A35" i="5"/>
  <c r="A42" i="5"/>
  <c r="A45" i="5"/>
  <c r="A46" i="5"/>
  <c r="A47" i="5"/>
  <c r="A50" i="5"/>
  <c r="A51" i="5"/>
  <c r="A64" i="5" l="1"/>
  <c r="A63" i="5"/>
  <c r="A62" i="5"/>
  <c r="A55" i="5"/>
  <c r="A54" i="5"/>
  <c r="A68" i="5"/>
  <c r="A69" i="5"/>
  <c r="A70" i="5"/>
  <c r="A71" i="5"/>
  <c r="A73" i="5"/>
  <c r="AA73" i="5"/>
  <c r="AA68" i="5" s="1"/>
  <c r="AA19" i="5" l="1"/>
  <c r="AA20" i="5"/>
  <c r="A74" i="5"/>
  <c r="A75" i="5"/>
  <c r="A76" i="5"/>
  <c r="A77" i="5"/>
  <c r="A78" i="5"/>
  <c r="A10" i="5" l="1"/>
</calcChain>
</file>

<file path=xl/sharedStrings.xml><?xml version="1.0" encoding="utf-8"?>
<sst xmlns="http://schemas.openxmlformats.org/spreadsheetml/2006/main" count="494" uniqueCount="239">
  <si>
    <t>图示</t>
  </si>
  <si>
    <t>备注</t>
  </si>
  <si>
    <t>零件号</t>
  </si>
  <si>
    <r>
      <t>设计</t>
    </r>
    <r>
      <rPr>
        <b/>
        <sz val="14"/>
        <rFont val="Arial"/>
        <family val="2"/>
      </rPr>
      <t>:</t>
    </r>
  </si>
  <si>
    <t>校核：</t>
  </si>
  <si>
    <t>会签：</t>
  </si>
  <si>
    <t>中文名称</t>
  </si>
  <si>
    <r>
      <t>批准</t>
    </r>
    <r>
      <rPr>
        <b/>
        <sz val="14"/>
        <rFont val="Arial"/>
        <family val="2"/>
      </rPr>
      <t xml:space="preserve">: </t>
    </r>
  </si>
  <si>
    <t>规格型号</t>
  </si>
  <si>
    <t>说明：</t>
  </si>
  <si>
    <t>价格</t>
  </si>
  <si>
    <t>序号</t>
  </si>
  <si>
    <t>装配等级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</si>
  <si>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</si>
  <si>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</si>
  <si>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</si>
  <si>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</si>
  <si>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</si>
  <si>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</si>
  <si>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</si>
  <si>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零件类别</t>
  </si>
  <si>
    <t>材料</t>
  </si>
  <si>
    <t>材料标准</t>
  </si>
  <si>
    <t>轮廓尺寸
(长*宽*高)</t>
  </si>
  <si>
    <t>表面处理</t>
  </si>
  <si>
    <t>用量</t>
  </si>
  <si>
    <t>ASSY</t>
  </si>
  <si>
    <t>——</t>
  </si>
  <si>
    <t>标准件</t>
  </si>
  <si>
    <t>焊接总成件</t>
  </si>
  <si>
    <t>电泳（ED)</t>
  </si>
  <si>
    <t>钣金件</t>
  </si>
  <si>
    <t>SHT0010845</t>
  </si>
  <si>
    <t>1.5-Q /BQB 311
QStE420TM-Q /BQB 310</t>
  </si>
  <si>
    <t>M8</t>
  </si>
  <si>
    <t>SHT0010847</t>
  </si>
  <si>
    <t>支架右边板焊接总成</t>
  </si>
  <si>
    <t>日期：</t>
    <phoneticPr fontId="15" type="noConversion"/>
  </si>
  <si>
    <t>标准化：</t>
    <phoneticPr fontId="15" type="noConversion"/>
  </si>
  <si>
    <t>内六角花形盘头螺钉</t>
    <phoneticPr fontId="15" type="noConversion"/>
  </si>
  <si>
    <t>BFA0010089</t>
    <phoneticPr fontId="15" type="noConversion"/>
  </si>
  <si>
    <t>BFA0010062</t>
    <phoneticPr fontId="15" type="noConversion"/>
  </si>
  <si>
    <t>SHT0010846</t>
    <phoneticPr fontId="15" type="noConversion"/>
  </si>
  <si>
    <t>H6 转盘座椅总成EBOM清单</t>
    <phoneticPr fontId="15" type="noConversion"/>
  </si>
  <si>
    <t>SHT0010844</t>
    <phoneticPr fontId="15" type="noConversion"/>
  </si>
  <si>
    <t>H6司机座椅底支架总成</t>
    <phoneticPr fontId="15" type="noConversion"/>
  </si>
  <si>
    <t>支架左边板焊接总成</t>
    <phoneticPr fontId="15" type="noConversion"/>
  </si>
  <si>
    <t>支架左边板</t>
    <phoneticPr fontId="15" type="noConversion"/>
  </si>
  <si>
    <t>焊接方螺母</t>
    <phoneticPr fontId="15" type="noConversion"/>
  </si>
  <si>
    <t>SHT0010848</t>
    <phoneticPr fontId="15" type="noConversion"/>
  </si>
  <si>
    <t>支架右边板</t>
    <phoneticPr fontId="15" type="noConversion"/>
  </si>
  <si>
    <t>SHT0010850</t>
    <phoneticPr fontId="15" type="noConversion"/>
  </si>
  <si>
    <t>支架前板</t>
    <phoneticPr fontId="15" type="noConversion"/>
  </si>
  <si>
    <t>SHT0010851</t>
    <phoneticPr fontId="15" type="noConversion"/>
  </si>
  <si>
    <t>支架后板</t>
    <phoneticPr fontId="15" type="noConversion"/>
  </si>
  <si>
    <t>SHT0010854</t>
    <phoneticPr fontId="15" type="noConversion"/>
  </si>
  <si>
    <t>支撑钣金件</t>
    <phoneticPr fontId="15" type="noConversion"/>
  </si>
  <si>
    <t>新开发</t>
    <phoneticPr fontId="15" type="noConversion"/>
  </si>
  <si>
    <t>沿用</t>
    <phoneticPr fontId="15" type="noConversion"/>
  </si>
  <si>
    <t>主驾转盘总成</t>
    <phoneticPr fontId="18" type="noConversion"/>
  </si>
  <si>
    <t>副驾转盘总成</t>
    <phoneticPr fontId="18" type="noConversion"/>
  </si>
  <si>
    <t>A9609109820</t>
    <phoneticPr fontId="15" type="noConversion"/>
  </si>
  <si>
    <t>驾驶员座椅总成</t>
    <phoneticPr fontId="15" type="noConversion"/>
  </si>
  <si>
    <t>增加转盘</t>
    <phoneticPr fontId="15" type="noConversion"/>
  </si>
  <si>
    <t>沿用件            Y/N</t>
  </si>
  <si>
    <t>转盘锁止传感器</t>
    <phoneticPr fontId="15" type="noConversion"/>
  </si>
  <si>
    <t>解锁手柄</t>
    <phoneticPr fontId="15" type="noConversion"/>
  </si>
  <si>
    <t>转盘下板</t>
    <phoneticPr fontId="15" type="noConversion"/>
  </si>
  <si>
    <t>转盘上板</t>
    <phoneticPr fontId="15" type="noConversion"/>
  </si>
  <si>
    <t>重量
（kg）</t>
    <phoneticPr fontId="15" type="noConversion"/>
  </si>
  <si>
    <t>车型配置</t>
    <phoneticPr fontId="15" type="noConversion"/>
  </si>
  <si>
    <t>重量(kg)</t>
    <phoneticPr fontId="15" type="noConversion"/>
  </si>
  <si>
    <t>A9609109920</t>
    <phoneticPr fontId="15" type="noConversion"/>
  </si>
  <si>
    <t>副驾驶员座椅总成</t>
    <phoneticPr fontId="15" type="noConversion"/>
  </si>
  <si>
    <t>主驾线束总成</t>
    <phoneticPr fontId="15" type="noConversion"/>
  </si>
  <si>
    <t>副驾线束总成</t>
    <phoneticPr fontId="15" type="noConversion"/>
  </si>
  <si>
    <t>装配总成件</t>
  </si>
  <si>
    <t>ASSY</t>
    <phoneticPr fontId="15" type="noConversion"/>
  </si>
  <si>
    <t>电泳</t>
    <phoneticPr fontId="15" type="noConversion"/>
  </si>
  <si>
    <t>ABS</t>
    <phoneticPr fontId="15" type="noConversion"/>
  </si>
  <si>
    <t>SPFH590-t2.5</t>
    <phoneticPr fontId="15" type="noConversion"/>
  </si>
  <si>
    <t>塑料件</t>
  </si>
  <si>
    <t>镀锌</t>
    <phoneticPr fontId="15" type="noConversion"/>
  </si>
  <si>
    <t>线材件</t>
  </si>
  <si>
    <t>20#</t>
    <phoneticPr fontId="15" type="noConversion"/>
  </si>
  <si>
    <t>65Mn</t>
    <phoneticPr fontId="15" type="noConversion"/>
  </si>
  <si>
    <t>30*18*13</t>
    <phoneticPr fontId="15" type="noConversion"/>
  </si>
  <si>
    <t>45*40*35</t>
    <phoneticPr fontId="15" type="noConversion"/>
  </si>
  <si>
    <t>SCM435</t>
    <phoneticPr fontId="15" type="noConversion"/>
  </si>
  <si>
    <t>电镀锌镍</t>
    <phoneticPr fontId="15" type="noConversion"/>
  </si>
  <si>
    <t>QStE420TM/t1.5</t>
  </si>
  <si>
    <t>连接滑轨与转盘</t>
    <phoneticPr fontId="15" type="noConversion"/>
  </si>
  <si>
    <t>增加转盘解锁限制结构</t>
    <phoneticPr fontId="15" type="noConversion"/>
  </si>
  <si>
    <t>驾驶员转盘底支架总成</t>
    <phoneticPr fontId="15" type="noConversion"/>
  </si>
  <si>
    <t>副驾驶员转盘底支架总成</t>
    <phoneticPr fontId="15" type="noConversion"/>
  </si>
  <si>
    <t>驾驶员转盘座椅总成</t>
    <phoneticPr fontId="15" type="noConversion"/>
  </si>
  <si>
    <t>副驶员转盘座椅总成</t>
    <phoneticPr fontId="15" type="noConversion"/>
  </si>
  <si>
    <t>版本：</t>
    <phoneticPr fontId="15" type="noConversion"/>
  </si>
  <si>
    <t>ASSY</t>
    <phoneticPr fontId="15" type="noConversion"/>
  </si>
  <si>
    <t>514*311*144</t>
    <phoneticPr fontId="15" type="noConversion"/>
  </si>
  <si>
    <t>QStE420TM/t2</t>
    <phoneticPr fontId="15" type="noConversion"/>
  </si>
  <si>
    <t>425*302*21</t>
    <phoneticPr fontId="15" type="noConversion"/>
  </si>
  <si>
    <t>下板锁孔</t>
    <phoneticPr fontId="15" type="noConversion"/>
  </si>
  <si>
    <t>425*302*24</t>
    <phoneticPr fontId="15" type="noConversion"/>
  </si>
  <si>
    <t>M8</t>
    <phoneticPr fontId="15" type="noConversion"/>
  </si>
  <si>
    <t>转盘连接压板</t>
    <phoneticPr fontId="15" type="noConversion"/>
  </si>
  <si>
    <t>PBT</t>
    <phoneticPr fontId="15" type="noConversion"/>
  </si>
  <si>
    <t>ASSY</t>
    <phoneticPr fontId="15" type="noConversion"/>
  </si>
  <si>
    <t>44*43*19</t>
    <phoneticPr fontId="15" type="noConversion"/>
  </si>
  <si>
    <t>Q235</t>
    <phoneticPr fontId="15" type="noConversion"/>
  </si>
  <si>
    <t>44*6*6</t>
    <phoneticPr fontId="15" type="noConversion"/>
  </si>
  <si>
    <t>锁止机构转轴</t>
    <phoneticPr fontId="15" type="noConversion"/>
  </si>
  <si>
    <t>电泳</t>
    <phoneticPr fontId="15" type="noConversion"/>
  </si>
  <si>
    <t>锁止机构扭簧</t>
    <phoneticPr fontId="15" type="noConversion"/>
  </si>
  <si>
    <t>65Mn</t>
    <phoneticPr fontId="15" type="noConversion"/>
  </si>
  <si>
    <t>38*35*1.5</t>
    <phoneticPr fontId="15" type="noConversion"/>
  </si>
  <si>
    <t>PA6+GF30</t>
    <phoneticPr fontId="15" type="noConversion"/>
  </si>
  <si>
    <t>250*168*33</t>
    <phoneticPr fontId="15" type="noConversion"/>
  </si>
  <si>
    <t>主驾转盘解锁杆</t>
    <phoneticPr fontId="15" type="noConversion"/>
  </si>
  <si>
    <t>弹性圆柱销</t>
    <phoneticPr fontId="15" type="noConversion"/>
  </si>
  <si>
    <t>发黑</t>
    <phoneticPr fontId="15" type="noConversion"/>
  </si>
  <si>
    <t>副驾转盘解锁杆</t>
    <phoneticPr fontId="15" type="noConversion"/>
  </si>
  <si>
    <t>BFA0010021</t>
    <phoneticPr fontId="15" type="noConversion"/>
  </si>
  <si>
    <t>M6×12</t>
    <phoneticPr fontId="15" type="noConversion"/>
  </si>
  <si>
    <t>M6</t>
    <phoneticPr fontId="15" type="noConversion"/>
  </si>
  <si>
    <t>BFA0000316</t>
    <phoneticPr fontId="15" type="noConversion"/>
  </si>
  <si>
    <t>POM</t>
    <phoneticPr fontId="15" type="noConversion"/>
  </si>
  <si>
    <t>滑块</t>
    <phoneticPr fontId="15" type="noConversion"/>
  </si>
  <si>
    <t>SHT0010852</t>
    <phoneticPr fontId="15" type="noConversion"/>
  </si>
  <si>
    <t>左地脚支架</t>
    <phoneticPr fontId="15" type="noConversion"/>
  </si>
  <si>
    <t>2.0-Q /BQB 311
QStE420TM-Q /BQB 310</t>
    <phoneticPr fontId="15" type="noConversion"/>
  </si>
  <si>
    <t>SHT0010853</t>
    <phoneticPr fontId="15" type="noConversion"/>
  </si>
  <si>
    <t>右地脚支架</t>
    <phoneticPr fontId="15" type="noConversion"/>
  </si>
  <si>
    <t>2.0-Q /BQB 311
QStE420TM-Q /BQB 310</t>
  </si>
  <si>
    <t>QStE420TM/t2.0</t>
    <phoneticPr fontId="15" type="noConversion"/>
  </si>
  <si>
    <t>电泳</t>
    <phoneticPr fontId="15" type="noConversion"/>
  </si>
  <si>
    <t>沿用</t>
    <phoneticPr fontId="15" type="noConversion"/>
  </si>
  <si>
    <t>Φ4*20</t>
    <phoneticPr fontId="15" type="noConversion"/>
  </si>
  <si>
    <t>转盘角度限位</t>
    <phoneticPr fontId="15" type="noConversion"/>
  </si>
  <si>
    <t>8*365</t>
    <phoneticPr fontId="15" type="noConversion"/>
  </si>
  <si>
    <t>8*220</t>
    <phoneticPr fontId="15" type="noConversion"/>
  </si>
  <si>
    <t>脚踏</t>
    <phoneticPr fontId="15" type="noConversion"/>
  </si>
  <si>
    <t>BFA0010037</t>
    <phoneticPr fontId="15" type="noConversion"/>
  </si>
  <si>
    <t>内梅花三角牙自攻螺钉</t>
    <phoneticPr fontId="15" type="noConversion"/>
  </si>
  <si>
    <t xml:space="preserve">黑色 </t>
    <phoneticPr fontId="15" type="noConversion"/>
  </si>
  <si>
    <t>B</t>
    <phoneticPr fontId="15" type="noConversion"/>
  </si>
  <si>
    <t>ea</t>
    <phoneticPr fontId="15" type="noConversion"/>
  </si>
  <si>
    <t>A</t>
    <phoneticPr fontId="15" type="noConversion"/>
  </si>
  <si>
    <t>标准件</t>
    <phoneticPr fontId="15" type="noConversion"/>
  </si>
  <si>
    <t>——</t>
    <phoneticPr fontId="15" type="noConversion"/>
  </si>
  <si>
    <t>Y</t>
    <phoneticPr fontId="15" type="noConversion"/>
  </si>
  <si>
    <t>N</t>
    <phoneticPr fontId="15" type="noConversion"/>
  </si>
  <si>
    <t>固定传感器</t>
    <phoneticPr fontId="15" type="noConversion"/>
  </si>
  <si>
    <t>0.0027</t>
    <phoneticPr fontId="15" type="noConversion"/>
  </si>
  <si>
    <t>转盘下板焊接总成</t>
    <phoneticPr fontId="15" type="noConversion"/>
  </si>
  <si>
    <t>425*302*10.5</t>
    <phoneticPr fontId="15" type="noConversion"/>
  </si>
  <si>
    <t>285*285*12</t>
    <phoneticPr fontId="15" type="noConversion"/>
  </si>
  <si>
    <t>转盘上板焊接总成</t>
    <phoneticPr fontId="15" type="noConversion"/>
  </si>
  <si>
    <t>425*302*19</t>
    <phoneticPr fontId="15" type="noConversion"/>
  </si>
  <si>
    <t>66*285*18</t>
    <phoneticPr fontId="15" type="noConversion"/>
  </si>
  <si>
    <t>55*82*4</t>
    <phoneticPr fontId="15" type="noConversion"/>
  </si>
  <si>
    <t>下板支撑块</t>
    <phoneticPr fontId="15" type="noConversion"/>
  </si>
  <si>
    <t>86*302*10</t>
    <phoneticPr fontId="15" type="noConversion"/>
  </si>
  <si>
    <t>上板前部防脱钩</t>
    <phoneticPr fontId="15" type="noConversion"/>
  </si>
  <si>
    <t>上板后部防脱钩</t>
    <phoneticPr fontId="15" type="noConversion"/>
  </si>
  <si>
    <t>下板防脱钩</t>
    <phoneticPr fontId="15" type="noConversion"/>
  </si>
  <si>
    <t>上板后部支撑块</t>
    <phoneticPr fontId="15" type="noConversion"/>
  </si>
  <si>
    <t>上板前部支撑块</t>
    <phoneticPr fontId="15" type="noConversion"/>
  </si>
  <si>
    <t>214*294*22</t>
    <phoneticPr fontId="15" type="noConversion"/>
  </si>
  <si>
    <t>157*294*22</t>
    <phoneticPr fontId="15" type="noConversion"/>
  </si>
  <si>
    <t>BFA0010038</t>
    <phoneticPr fontId="15" type="noConversion"/>
  </si>
  <si>
    <t>内梅花盘头带介自攻螺钉</t>
    <phoneticPr fontId="15" type="noConversion"/>
  </si>
  <si>
    <t>PT5</t>
    <phoneticPr fontId="15" type="noConversion"/>
  </si>
  <si>
    <t>安装上板支撑块</t>
    <phoneticPr fontId="15" type="noConversion"/>
  </si>
  <si>
    <t>机加工件</t>
  </si>
  <si>
    <t>208*208*15</t>
    <phoneticPr fontId="15" type="noConversion"/>
  </si>
  <si>
    <t>45#</t>
    <phoneticPr fontId="15" type="noConversion"/>
  </si>
  <si>
    <t>连接转盘下板与压板</t>
    <phoneticPr fontId="15" type="noConversion"/>
  </si>
  <si>
    <t>转盘旋转圆环</t>
    <phoneticPr fontId="15" type="noConversion"/>
  </si>
  <si>
    <t>246*246*8</t>
    <phoneticPr fontId="15" type="noConversion"/>
  </si>
  <si>
    <t>旋转片</t>
    <phoneticPr fontId="15" type="noConversion"/>
  </si>
  <si>
    <t>23*38*5</t>
    <phoneticPr fontId="15" type="noConversion"/>
  </si>
  <si>
    <t>限位旋转片</t>
    <phoneticPr fontId="15" type="noConversion"/>
  </si>
  <si>
    <t>连接转盘上板与圆环</t>
    <phoneticPr fontId="15" type="noConversion"/>
  </si>
  <si>
    <t>BFA0010093</t>
    <phoneticPr fontId="15" type="noConversion"/>
  </si>
  <si>
    <t>六角法兰承面带齿螺栓</t>
    <phoneticPr fontId="15" type="noConversion"/>
  </si>
  <si>
    <t>M8×12</t>
    <phoneticPr fontId="15" type="noConversion"/>
  </si>
  <si>
    <t>M8×16</t>
    <phoneticPr fontId="15" type="noConversion"/>
  </si>
  <si>
    <t>锁止机构</t>
    <phoneticPr fontId="15" type="noConversion"/>
  </si>
  <si>
    <t>Q43660</t>
  </si>
  <si>
    <t>开口挡圈</t>
  </si>
  <si>
    <t>6</t>
    <phoneticPr fontId="15" type="noConversion"/>
  </si>
  <si>
    <t>GB/T 896</t>
  </si>
  <si>
    <t>12*12*1.1</t>
  </si>
  <si>
    <t>主驾转盘解锁杆焊接总成</t>
    <phoneticPr fontId="15" type="noConversion"/>
  </si>
  <si>
    <t>副驾转盘解锁杆焊接总成</t>
    <phoneticPr fontId="15" type="noConversion"/>
  </si>
  <si>
    <t>解锁杆扭簧</t>
    <phoneticPr fontId="15" type="noConversion"/>
  </si>
  <si>
    <t>增加转盘锁止检测</t>
    <phoneticPr fontId="15" type="noConversion"/>
  </si>
  <si>
    <t>新开发</t>
  </si>
  <si>
    <t>转盘连接压板总成</t>
    <phoneticPr fontId="15" type="noConversion"/>
  </si>
  <si>
    <t>2-Q /BQB 311
QStE420TM-Q /BQB 310</t>
    <phoneticPr fontId="15" type="noConversion"/>
  </si>
  <si>
    <t>160*309*51</t>
    <phoneticPr fontId="15" type="noConversion"/>
  </si>
  <si>
    <t>302.5*112.5*70</t>
    <phoneticPr fontId="15" type="noConversion"/>
  </si>
  <si>
    <t>467*58*112</t>
    <phoneticPr fontId="15" type="noConversion"/>
  </si>
  <si>
    <t>77*296*12.5</t>
    <phoneticPr fontId="15" type="noConversion"/>
  </si>
  <si>
    <t>42*48*19</t>
    <phoneticPr fontId="15" type="noConversion"/>
  </si>
  <si>
    <t>6063</t>
    <phoneticPr fontId="15" type="noConversion"/>
  </si>
  <si>
    <t>氧化</t>
    <phoneticPr fontId="15" type="noConversion"/>
  </si>
  <si>
    <t>脚踏杆</t>
    <phoneticPr fontId="15" type="noConversion"/>
  </si>
  <si>
    <t>手柄杆</t>
    <phoneticPr fontId="15" type="noConversion"/>
  </si>
  <si>
    <t>上板限位片</t>
    <phoneticPr fontId="15" type="noConversion"/>
  </si>
  <si>
    <t>转盘主副驾防反转</t>
    <phoneticPr fontId="15" type="noConversion"/>
  </si>
  <si>
    <t>随滑轨移动，仅允许在特定位置解锁转盘</t>
    <phoneticPr fontId="15" type="noConversion"/>
  </si>
  <si>
    <t>电泳</t>
    <phoneticPr fontId="15" type="noConversion"/>
  </si>
  <si>
    <t>固定遥控器支架</t>
    <phoneticPr fontId="15" type="noConversion"/>
  </si>
  <si>
    <t>遥控器支架</t>
    <phoneticPr fontId="15" type="noConversion"/>
  </si>
  <si>
    <t>固定转盘与底支架</t>
    <phoneticPr fontId="15" type="noConversion"/>
  </si>
  <si>
    <t>转盘解锁限位结构</t>
    <phoneticPr fontId="15" type="noConversion"/>
  </si>
  <si>
    <t>固定转盘解锁限位结构</t>
    <phoneticPr fontId="15" type="noConversion"/>
  </si>
  <si>
    <t>BFA0010097</t>
    <phoneticPr fontId="15" type="noConversion"/>
  </si>
  <si>
    <t>全钢开口型平圆头抽芯铆钉</t>
    <phoneticPr fontId="15" type="noConversion"/>
  </si>
  <si>
    <t>A</t>
    <phoneticPr fontId="15" type="noConversion"/>
  </si>
  <si>
    <t>标准件</t>
    <phoneticPr fontId="15" type="noConversion"/>
  </si>
  <si>
    <t>钢</t>
    <phoneticPr fontId="15" type="noConversion"/>
  </si>
  <si>
    <t>4×8、钉体：钢、钉芯：钢、性能等级30级</t>
    <phoneticPr fontId="15" type="noConversion"/>
  </si>
  <si>
    <t>——</t>
    <phoneticPr fontId="15" type="noConversion"/>
  </si>
  <si>
    <t>平台件</t>
    <phoneticPr fontId="15" type="noConversion"/>
  </si>
  <si>
    <t>195*200*28</t>
    <phoneticPr fontId="15" type="noConversion"/>
  </si>
  <si>
    <t>0.71</t>
    <phoneticPr fontId="15" type="noConversion"/>
  </si>
  <si>
    <t>SHT0011593</t>
    <phoneticPr fontId="15" type="noConversion"/>
  </si>
  <si>
    <t>右侧滑轨解锁手柄支撑板</t>
    <phoneticPr fontId="15" type="noConversion"/>
  </si>
  <si>
    <t>零件结构更改，用于连接转盘解锁限位结构</t>
    <phoneticPr fontId="15" type="noConversion"/>
  </si>
  <si>
    <t>钣金件</t>
    <phoneticPr fontId="15" type="noConversion"/>
  </si>
  <si>
    <t>SPFH590 /T=2.5</t>
    <phoneticPr fontId="15" type="noConversion"/>
  </si>
  <si>
    <t>2.5-Q /BQB 301
SPFH590-Q /BQB 310</t>
    <phoneticPr fontId="15" type="noConversion"/>
  </si>
  <si>
    <t>455*50*30.5</t>
    <phoneticPr fontId="15" type="noConversion"/>
  </si>
  <si>
    <t>SHT0011394</t>
  </si>
  <si>
    <t>左侧滑轨解锁手柄支撑板</t>
  </si>
  <si>
    <t>更改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</si>
</sst>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);[Red]\(0.0000\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14"/>
      <name val="宋体"/>
      <family val="3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9"/>
      <name val="Arial"/>
      <family val="2"/>
    </font>
    <font>
      <sz val="11"/>
      <color indexed="8"/>
      <name val="宋体"/>
      <family val="3"/>
      <charset val="134"/>
    </font>
    <font>
      <b/>
      <sz val="10"/>
      <name val="Arial"/>
      <family val="2"/>
    </font>
    <font>
      <sz val="12"/>
      <name val="新細明體"/>
      <family val="1"/>
    </font>
    <font>
      <sz val="9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7" fillId="0" borderId="0"/>
    <xf numFmtId="0" fontId="1" fillId="0" borderId="0">
      <alignment vertical="center"/>
    </xf>
    <xf numFmtId="0" fontId="11" fillId="0" borderId="1" applyNumberForma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/>
    <xf numFmtId="0" fontId="7" fillId="0" borderId="0"/>
    <xf numFmtId="0" fontId="7" fillId="0" borderId="0"/>
    <xf numFmtId="0" fontId="13" fillId="0" borderId="0" applyNumberFormat="0" applyFill="0" applyBorder="0" applyAlignment="0" applyProtection="0">
      <alignment vertical="center"/>
    </xf>
    <xf numFmtId="0" fontId="7" fillId="0" borderId="0"/>
    <xf numFmtId="0" fontId="9" fillId="0" borderId="0" applyNumberFormat="0" applyBorder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0" fillId="0" borderId="0"/>
    <xf numFmtId="0" fontId="7" fillId="0" borderId="0"/>
    <xf numFmtId="0" fontId="1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1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Fill="1" applyBorder="1" applyAlignment="1" applyProtection="1">
      <alignment horizontal="left" vertical="center" wrapText="1"/>
      <protection locked="0"/>
    </xf>
    <xf numFmtId="0" fontId="19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9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5" xfId="3" applyNumberFormat="1" applyFont="1" applyFill="1" applyBorder="1" applyAlignment="1" applyProtection="1">
      <alignment horizontal="left" vertical="center" wrapText="1"/>
      <protection locked="0"/>
    </xf>
    <xf numFmtId="49" fontId="19" fillId="0" borderId="5" xfId="3" applyNumberFormat="1" applyFont="1" applyFill="1" applyBorder="1" applyAlignment="1" applyProtection="1">
      <alignment horizontal="left" vertical="center" wrapText="1"/>
      <protection locked="0"/>
    </xf>
    <xf numFmtId="0" fontId="19" fillId="0" borderId="5" xfId="3" applyNumberFormat="1" applyFont="1" applyFill="1" applyBorder="1" applyAlignment="1" applyProtection="1">
      <alignment vertical="center" wrapText="1"/>
      <protection locked="0"/>
    </xf>
    <xf numFmtId="176" fontId="19" fillId="0" borderId="5" xfId="3" applyNumberFormat="1" applyFont="1" applyFill="1" applyBorder="1" applyAlignment="1" applyProtection="1">
      <alignment horizontal="left" vertical="center" wrapText="1"/>
      <protection locked="0"/>
    </xf>
    <xf numFmtId="0" fontId="19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19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3" applyNumberFormat="1" applyFont="1" applyFill="1" applyBorder="1" applyAlignment="1" applyProtection="1">
      <alignment vertical="center" wrapText="1"/>
      <protection locked="0"/>
    </xf>
    <xf numFmtId="0" fontId="23" fillId="0" borderId="1" xfId="17" applyNumberFormat="1" applyFont="1" applyFill="1" applyBorder="1" applyAlignment="1" applyProtection="1">
      <alignment horizontal="center" vertical="center" wrapText="1"/>
      <protection locked="0"/>
    </xf>
    <xf numFmtId="49" fontId="23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17" applyFont="1" applyFill="1" applyBorder="1" applyAlignment="1" applyProtection="1">
      <alignment horizontal="center" vertical="center" wrapText="1" shrinkToFit="1"/>
      <protection locked="0"/>
    </xf>
    <xf numFmtId="0" fontId="19" fillId="0" borderId="1" xfId="9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left" vertical="center" wrapText="1"/>
    </xf>
    <xf numFmtId="49" fontId="19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4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center" vertical="center"/>
    </xf>
    <xf numFmtId="0" fontId="21" fillId="0" borderId="1" xfId="4" applyFont="1" applyFill="1" applyBorder="1" applyAlignment="1">
      <alignment horizontal="center" vertical="center" wrapText="1"/>
    </xf>
    <xf numFmtId="176" fontId="19" fillId="0" borderId="1" xfId="4" applyNumberFormat="1" applyFont="1" applyFill="1" applyBorder="1" applyAlignment="1">
      <alignment horizontal="center" vertical="center"/>
    </xf>
    <xf numFmtId="176" fontId="19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4" applyFont="1" applyFill="1" applyBorder="1" applyAlignment="1">
      <alignment horizontal="center" vertical="center"/>
    </xf>
    <xf numFmtId="0" fontId="19" fillId="0" borderId="6" xfId="9" applyFont="1" applyFill="1" applyBorder="1" applyAlignment="1" applyProtection="1">
      <alignment horizontal="left" vertical="center" wrapText="1"/>
      <protection locked="0"/>
    </xf>
    <xf numFmtId="49" fontId="23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4" applyFont="1" applyFill="1" applyBorder="1" applyAlignment="1">
      <alignment horizontal="center" vertical="center" wrapText="1"/>
    </xf>
    <xf numFmtId="0" fontId="23" fillId="0" borderId="1" xfId="9" applyFont="1" applyFill="1" applyBorder="1" applyAlignment="1" applyProtection="1">
      <alignment horizontal="center" vertical="center" wrapText="1"/>
      <protection locked="0"/>
    </xf>
    <xf numFmtId="176" fontId="23" fillId="0" borderId="1" xfId="4" applyNumberFormat="1" applyFont="1" applyFill="1" applyBorder="1" applyAlignment="1">
      <alignment horizontal="center" vertical="center"/>
    </xf>
    <xf numFmtId="176" fontId="23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9" applyFont="1" applyFill="1" applyAlignment="1" applyProtection="1">
      <alignment horizontal="center" vertical="center" wrapText="1"/>
      <protection locked="0"/>
    </xf>
    <xf numFmtId="0" fontId="2" fillId="0" borderId="0" xfId="9" applyFont="1" applyFill="1" applyAlignment="1" applyProtection="1">
      <alignment horizontal="center" vertical="center" wrapText="1"/>
      <protection locked="0"/>
    </xf>
    <xf numFmtId="0" fontId="19" fillId="0" borderId="3" xfId="9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9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Fill="1" applyBorder="1" applyAlignment="1">
      <alignment horizontal="center" vertical="center" wrapText="1"/>
    </xf>
    <xf numFmtId="0" fontId="19" fillId="0" borderId="5" xfId="9" applyFont="1" applyFill="1" applyBorder="1" applyAlignment="1" applyProtection="1">
      <alignment horizontal="left" vertical="center" wrapText="1"/>
      <protection locked="0"/>
    </xf>
    <xf numFmtId="0" fontId="2" fillId="0" borderId="0" xfId="9" applyFont="1" applyFill="1" applyAlignment="1" applyProtection="1">
      <alignment horizontal="left" vertical="center" wrapText="1"/>
      <protection locked="0"/>
    </xf>
    <xf numFmtId="176" fontId="19" fillId="0" borderId="5" xfId="9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9" applyNumberFormat="1" applyFont="1" applyFill="1" applyAlignment="1" applyProtection="1">
      <alignment horizontal="left" vertical="center" wrapText="1"/>
      <protection locked="0"/>
    </xf>
    <xf numFmtId="0" fontId="20" fillId="0" borderId="5" xfId="9" applyFont="1" applyFill="1" applyBorder="1" applyAlignment="1" applyProtection="1">
      <alignment horizontal="center" vertical="center" wrapText="1"/>
      <protection locked="0"/>
    </xf>
    <xf numFmtId="0" fontId="2" fillId="0" borderId="0" xfId="9" applyFont="1" applyFill="1" applyAlignment="1" applyProtection="1">
      <alignment horizontal="center" vertical="top" wrapText="1"/>
      <protection locked="0"/>
    </xf>
    <xf numFmtId="176" fontId="19" fillId="0" borderId="1" xfId="9" applyNumberFormat="1" applyFont="1" applyFill="1" applyBorder="1" applyAlignment="1" applyProtection="1">
      <alignment horizontal="left" vertical="center" wrapText="1"/>
      <protection locked="0"/>
    </xf>
    <xf numFmtId="0" fontId="19" fillId="0" borderId="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/>
    </xf>
    <xf numFmtId="49" fontId="19" fillId="0" borderId="5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9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>
      <alignment vertical="center"/>
    </xf>
    <xf numFmtId="0" fontId="23" fillId="0" borderId="1" xfId="9" applyFont="1" applyFill="1" applyBorder="1" applyAlignment="1">
      <alignment horizontal="center" vertical="center" wrapText="1"/>
    </xf>
    <xf numFmtId="176" fontId="23" fillId="0" borderId="1" xfId="9" applyNumberFormat="1" applyFont="1" applyFill="1" applyBorder="1" applyAlignment="1">
      <alignment horizontal="center" vertical="center" wrapText="1"/>
    </xf>
    <xf numFmtId="0" fontId="24" fillId="0" borderId="1" xfId="9" applyFont="1" applyFill="1" applyBorder="1" applyAlignment="1">
      <alignment horizontal="center" vertical="center" wrapText="1"/>
    </xf>
    <xf numFmtId="0" fontId="24" fillId="0" borderId="1" xfId="10" applyNumberFormat="1" applyFont="1" applyFill="1" applyBorder="1" applyAlignment="1">
      <alignment horizontal="center" vertical="center" wrapText="1"/>
    </xf>
    <xf numFmtId="49" fontId="24" fillId="0" borderId="1" xfId="8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center" vertical="center" wrapText="1"/>
    </xf>
    <xf numFmtId="49" fontId="2" fillId="0" borderId="0" xfId="9" applyNumberFormat="1" applyFont="1" applyFill="1" applyAlignment="1" applyProtection="1">
      <alignment horizontal="center" vertical="center" wrapText="1"/>
      <protection locked="0"/>
    </xf>
    <xf numFmtId="0" fontId="2" fillId="0" borderId="0" xfId="9" applyFont="1" applyFill="1" applyAlignment="1" applyProtection="1">
      <alignment vertical="center" wrapText="1"/>
      <protection locked="0"/>
    </xf>
    <xf numFmtId="176" fontId="8" fillId="0" borderId="0" xfId="9" applyNumberFormat="1" applyFont="1" applyFill="1" applyAlignment="1" applyProtection="1">
      <alignment horizontal="left" vertical="center" wrapText="1"/>
      <protection locked="0"/>
    </xf>
    <xf numFmtId="0" fontId="19" fillId="5" borderId="6" xfId="9" applyFont="1" applyFill="1" applyBorder="1" applyAlignment="1" applyProtection="1">
      <alignment horizontal="left" vertical="center" wrapText="1"/>
      <protection locked="0"/>
    </xf>
    <xf numFmtId="0" fontId="19" fillId="5" borderId="1" xfId="9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>
      <alignment horizontal="left" vertical="center" wrapText="1"/>
    </xf>
    <xf numFmtId="0" fontId="19" fillId="5" borderId="1" xfId="3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9" applyNumberFormat="1" applyFont="1" applyFill="1" applyBorder="1" applyAlignment="1" applyProtection="1">
      <alignment horizontal="center" vertical="center" wrapText="1"/>
      <protection locked="0"/>
    </xf>
    <xf numFmtId="0" fontId="19" fillId="5" borderId="1" xfId="4" applyFont="1" applyFill="1" applyBorder="1" applyAlignment="1">
      <alignment horizontal="center" vertical="center" wrapText="1"/>
    </xf>
    <xf numFmtId="0" fontId="19" fillId="5" borderId="1" xfId="4" applyFont="1" applyFill="1" applyBorder="1" applyAlignment="1">
      <alignment horizontal="center" vertical="center"/>
    </xf>
    <xf numFmtId="49" fontId="19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4" applyFont="1" applyFill="1" applyBorder="1" applyAlignment="1">
      <alignment horizontal="center" vertical="center" wrapText="1"/>
    </xf>
    <xf numFmtId="176" fontId="19" fillId="5" borderId="1" xfId="4" applyNumberFormat="1" applyFont="1" applyFill="1" applyBorder="1" applyAlignment="1">
      <alignment horizontal="center" vertical="center"/>
    </xf>
    <xf numFmtId="176" fontId="19" fillId="5" borderId="1" xfId="9" applyNumberFormat="1" applyFont="1" applyFill="1" applyBorder="1" applyAlignment="1" applyProtection="1">
      <alignment horizontal="center" vertical="center" wrapText="1"/>
      <protection locked="0"/>
    </xf>
    <xf numFmtId="0" fontId="23" fillId="5" borderId="1" xfId="17" applyFont="1" applyFill="1" applyBorder="1" applyAlignment="1" applyProtection="1">
      <alignment horizontal="center" vertical="center" wrapText="1" shrinkToFit="1"/>
      <protection locked="0"/>
    </xf>
    <xf numFmtId="0" fontId="19" fillId="6" borderId="6" xfId="9" applyFont="1" applyFill="1" applyBorder="1" applyAlignment="1" applyProtection="1">
      <alignment horizontal="left" vertical="center" wrapText="1"/>
      <protection locked="0"/>
    </xf>
    <xf numFmtId="0" fontId="19" fillId="6" borderId="1" xfId="9" applyFont="1" applyFill="1" applyBorder="1" applyAlignment="1" applyProtection="1">
      <alignment horizontal="center" vertical="center" wrapText="1"/>
      <protection locked="0"/>
    </xf>
    <xf numFmtId="0" fontId="19" fillId="6" borderId="1" xfId="0" applyFont="1" applyFill="1" applyBorder="1" applyAlignment="1">
      <alignment horizontal="left" vertical="center" wrapText="1"/>
    </xf>
    <xf numFmtId="0" fontId="19" fillId="6" borderId="1" xfId="3" applyNumberFormat="1" applyFont="1" applyFill="1" applyBorder="1" applyAlignment="1" applyProtection="1">
      <alignment horizontal="center" vertical="center" wrapText="1"/>
      <protection locked="0"/>
    </xf>
    <xf numFmtId="49" fontId="19" fillId="6" borderId="1" xfId="9" applyNumberFormat="1" applyFont="1" applyFill="1" applyBorder="1" applyAlignment="1" applyProtection="1">
      <alignment horizontal="center" vertical="center" wrapText="1"/>
      <protection locked="0"/>
    </xf>
    <xf numFmtId="0" fontId="19" fillId="6" borderId="1" xfId="4" applyFont="1" applyFill="1" applyBorder="1" applyAlignment="1">
      <alignment horizontal="center" vertical="center" wrapText="1"/>
    </xf>
    <xf numFmtId="0" fontId="19" fillId="6" borderId="1" xfId="4" applyFont="1" applyFill="1" applyBorder="1" applyAlignment="1">
      <alignment horizontal="center" vertical="center"/>
    </xf>
    <xf numFmtId="49" fontId="19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21" fillId="6" borderId="1" xfId="4" applyFont="1" applyFill="1" applyBorder="1" applyAlignment="1">
      <alignment horizontal="center" vertical="center" wrapText="1"/>
    </xf>
    <xf numFmtId="176" fontId="19" fillId="6" borderId="1" xfId="4" applyNumberFormat="1" applyFont="1" applyFill="1" applyBorder="1" applyAlignment="1">
      <alignment horizontal="center" vertical="center"/>
    </xf>
    <xf numFmtId="0" fontId="19" fillId="6" borderId="5" xfId="3" applyNumberFormat="1" applyFont="1" applyFill="1" applyBorder="1" applyAlignment="1" applyProtection="1">
      <alignment horizontal="center" vertical="center" wrapText="1"/>
      <protection locked="0"/>
    </xf>
    <xf numFmtId="0" fontId="23" fillId="6" borderId="1" xfId="17" applyFont="1" applyFill="1" applyBorder="1" applyAlignment="1" applyProtection="1">
      <alignment horizontal="center" vertical="center" wrapText="1" shrinkToFit="1"/>
      <protection locked="0"/>
    </xf>
    <xf numFmtId="0" fontId="6" fillId="6" borderId="0" xfId="3" applyFont="1" applyFill="1" applyBorder="1" applyAlignment="1" applyProtection="1">
      <alignment horizontal="left" vertical="center" wrapText="1"/>
      <protection locked="0"/>
    </xf>
    <xf numFmtId="49" fontId="19" fillId="7" borderId="1" xfId="0" applyNumberFormat="1" applyFont="1" applyFill="1" applyBorder="1" applyAlignment="1">
      <alignment horizontal="center" vertical="center" wrapText="1"/>
    </xf>
    <xf numFmtId="0" fontId="19" fillId="7" borderId="6" xfId="9" applyFont="1" applyFill="1" applyBorder="1" applyAlignment="1" applyProtection="1">
      <alignment horizontal="left" vertical="center" wrapText="1"/>
      <protection locked="0"/>
    </xf>
    <xf numFmtId="0" fontId="19" fillId="7" borderId="1" xfId="0" applyFont="1" applyFill="1" applyBorder="1" applyAlignment="1">
      <alignment horizontal="left" vertical="center" wrapText="1"/>
    </xf>
    <xf numFmtId="0" fontId="19" fillId="7" borderId="1" xfId="3" applyNumberFormat="1" applyFont="1" applyFill="1" applyBorder="1" applyAlignment="1" applyProtection="1">
      <alignment horizontal="center" vertical="center" wrapText="1"/>
      <protection locked="0"/>
    </xf>
    <xf numFmtId="0" fontId="19" fillId="7" borderId="1" xfId="9" applyFont="1" applyFill="1" applyBorder="1" applyAlignment="1" applyProtection="1">
      <alignment horizontal="center" vertical="center" wrapText="1"/>
      <protection locked="0"/>
    </xf>
    <xf numFmtId="0" fontId="6" fillId="7" borderId="0" xfId="3" applyFont="1" applyFill="1" applyBorder="1" applyAlignment="1" applyProtection="1">
      <alignment horizontal="left" vertical="center" wrapText="1"/>
      <protection locked="0"/>
    </xf>
    <xf numFmtId="0" fontId="19" fillId="7" borderId="5" xfId="0" applyFont="1" applyFill="1" applyBorder="1" applyAlignment="1">
      <alignment horizontal="left" vertical="center" wrapText="1"/>
    </xf>
    <xf numFmtId="0" fontId="19" fillId="0" borderId="5" xfId="9" applyFont="1" applyFill="1" applyBorder="1" applyAlignment="1" applyProtection="1">
      <alignment horizontal="center" vertical="center" wrapText="1"/>
      <protection locked="0"/>
    </xf>
    <xf numFmtId="49" fontId="19" fillId="0" borderId="5" xfId="9" applyNumberFormat="1" applyFont="1" applyFill="1" applyBorder="1" applyAlignment="1" applyProtection="1">
      <alignment horizontal="center" vertical="center" wrapText="1"/>
      <protection locked="0"/>
    </xf>
    <xf numFmtId="49" fontId="19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5" xfId="3" applyFont="1" applyFill="1" applyBorder="1" applyAlignment="1" applyProtection="1">
      <alignment horizontal="center" vertical="center" wrapText="1" shrinkToFit="1"/>
      <protection locked="0"/>
    </xf>
    <xf numFmtId="176" fontId="19" fillId="0" borderId="5" xfId="9" applyNumberFormat="1" applyFont="1" applyFill="1" applyBorder="1" applyAlignment="1" applyProtection="1">
      <alignment horizontal="left" vertical="center" wrapText="1"/>
      <protection locked="0"/>
    </xf>
    <xf numFmtId="0" fontId="2" fillId="0" borderId="0" xfId="9" applyFont="1" applyFill="1" applyAlignment="1" applyProtection="1">
      <alignment horizontal="center" vertical="center" wrapText="1"/>
      <protection locked="0"/>
    </xf>
    <xf numFmtId="0" fontId="4" fillId="0" borderId="2" xfId="9" applyFont="1" applyFill="1" applyBorder="1" applyAlignment="1" applyProtection="1">
      <alignment horizontal="left" vertical="center"/>
      <protection locked="0"/>
    </xf>
    <xf numFmtId="0" fontId="3" fillId="0" borderId="3" xfId="9" applyFont="1" applyFill="1" applyBorder="1" applyAlignment="1" applyProtection="1">
      <alignment horizontal="left" vertical="center"/>
      <protection locked="0"/>
    </xf>
    <xf numFmtId="0" fontId="4" fillId="0" borderId="3" xfId="9" applyFont="1" applyFill="1" applyBorder="1" applyAlignment="1" applyProtection="1">
      <alignment horizontal="left" vertical="center"/>
      <protection locked="0"/>
    </xf>
    <xf numFmtId="0" fontId="4" fillId="0" borderId="3" xfId="9" applyFont="1" applyFill="1" applyBorder="1" applyAlignment="1" applyProtection="1">
      <alignment horizontal="left" vertical="center" wrapText="1"/>
      <protection locked="0"/>
    </xf>
    <xf numFmtId="0" fontId="3" fillId="0" borderId="3" xfId="9" applyFont="1" applyFill="1" applyBorder="1" applyAlignment="1" applyProtection="1">
      <alignment horizontal="left" vertical="center" wrapText="1"/>
      <protection locked="0"/>
    </xf>
    <xf numFmtId="0" fontId="4" fillId="0" borderId="6" xfId="9" applyFont="1" applyFill="1" applyBorder="1" applyAlignment="1" applyProtection="1">
      <alignment horizontal="left" vertical="center"/>
      <protection locked="0"/>
    </xf>
    <xf numFmtId="0" fontId="4" fillId="0" borderId="5" xfId="9" applyFont="1" applyFill="1" applyBorder="1" applyAlignment="1" applyProtection="1">
      <alignment horizontal="left" vertical="center"/>
      <protection locked="0"/>
    </xf>
    <xf numFmtId="0" fontId="5" fillId="0" borderId="3" xfId="9" applyFont="1" applyFill="1" applyBorder="1" applyAlignment="1" applyProtection="1">
      <alignment horizontal="center" vertical="center" wrapText="1"/>
      <protection locked="0"/>
    </xf>
    <xf numFmtId="0" fontId="5" fillId="0" borderId="5" xfId="9" applyFont="1" applyFill="1" applyBorder="1" applyAlignment="1" applyProtection="1">
      <alignment horizontal="center" vertical="center" wrapText="1"/>
      <protection locked="0"/>
    </xf>
    <xf numFmtId="176" fontId="5" fillId="0" borderId="5" xfId="9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9" applyFont="1" applyFill="1" applyBorder="1" applyAlignment="1" applyProtection="1">
      <alignment horizontal="left" vertical="center" wrapText="1"/>
      <protection locked="0"/>
    </xf>
    <xf numFmtId="0" fontId="3" fillId="0" borderId="5" xfId="9" applyFont="1" applyFill="1" applyBorder="1" applyAlignment="1" applyProtection="1">
      <alignment horizontal="left" vertical="center" wrapText="1"/>
      <protection locked="0"/>
    </xf>
    <xf numFmtId="0" fontId="4" fillId="0" borderId="5" xfId="9" applyFont="1" applyFill="1" applyBorder="1" applyAlignment="1" applyProtection="1">
      <alignment horizontal="left" vertical="center" wrapText="1"/>
      <protection locked="0"/>
    </xf>
    <xf numFmtId="0" fontId="19" fillId="0" borderId="6" xfId="3" applyNumberFormat="1" applyFont="1" applyFill="1" applyBorder="1" applyAlignment="1" applyProtection="1">
      <alignment horizontal="center" vertical="center" wrapText="1"/>
      <protection locked="0"/>
    </xf>
    <xf numFmtId="176" fontId="4" fillId="0" borderId="6" xfId="9" applyNumberFormat="1" applyFont="1" applyFill="1" applyBorder="1" applyAlignment="1" applyProtection="1">
      <alignment horizontal="left" vertical="top" wrapText="1"/>
      <protection locked="0"/>
    </xf>
    <xf numFmtId="176" fontId="4" fillId="0" borderId="5" xfId="9" applyNumberFormat="1" applyFont="1" applyFill="1" applyBorder="1" applyAlignment="1" applyProtection="1">
      <alignment horizontal="left" vertical="top" wrapText="1"/>
      <protection locked="0"/>
    </xf>
    <xf numFmtId="0" fontId="4" fillId="0" borderId="6" xfId="9" applyFont="1" applyFill="1" applyBorder="1" applyAlignment="1" applyProtection="1">
      <alignment horizontal="left" vertical="top" wrapText="1"/>
      <protection locked="0"/>
    </xf>
    <xf numFmtId="0" fontId="4" fillId="0" borderId="5" xfId="9" applyFont="1" applyFill="1" applyBorder="1" applyAlignment="1" applyProtection="1">
      <alignment horizontal="left" vertical="top" wrapText="1"/>
      <protection locked="0"/>
    </xf>
  </cellXfs>
  <cellStyles count="18">
    <cellStyle name="BOM_Level_1" xfId="8" xr:uid="{00000000-0005-0000-0000-000000000000}"/>
    <cellStyle name="BOM_Level_Below3" xfId="3" xr:uid="{00000000-0005-0000-0000-000001000000}"/>
    <cellStyle name="BOM_Level_Below3 2" xfId="17" xr:uid="{3B62A491-06B0-4BDB-8501-76A7C6134763}"/>
    <cellStyle name="差_KING" xfId="14" xr:uid="{00000000-0005-0000-0000-000003000000}"/>
    <cellStyle name="常规" xfId="0" builtinId="0"/>
    <cellStyle name="常规 10" xfId="7" xr:uid="{00000000-0005-0000-0000-000005000000}"/>
    <cellStyle name="常规 2" xfId="10" xr:uid="{00000000-0005-0000-0000-000006000000}"/>
    <cellStyle name="常规 2 2" xfId="6" xr:uid="{00000000-0005-0000-0000-000007000000}"/>
    <cellStyle name="常规 2 27" xfId="4" xr:uid="{00000000-0005-0000-0000-000008000000}"/>
    <cellStyle name="常规 3" xfId="12" xr:uid="{00000000-0005-0000-0000-000009000000}"/>
    <cellStyle name="常规 3 29" xfId="2" xr:uid="{00000000-0005-0000-0000-00000A000000}"/>
    <cellStyle name="常规 4 2" xfId="13" xr:uid="{00000000-0005-0000-0000-00000B000000}"/>
    <cellStyle name="常规 40" xfId="16" xr:uid="{00000000-0005-0000-0000-00000C000000}"/>
    <cellStyle name="常规 5 2" xfId="5" xr:uid="{00000000-0005-0000-0000-00000D000000}"/>
    <cellStyle name="好_KING" xfId="15" xr:uid="{00000000-0005-0000-0000-00000E000000}"/>
    <cellStyle name="样式 1" xfId="9" xr:uid="{00000000-0005-0000-0000-00000F000000}"/>
    <cellStyle name="样式 1 10" xfId="1" xr:uid="{00000000-0005-0000-0000-000010000000}"/>
    <cellStyle name="注释 10" xfId="11" xr:uid="{00000000-0005-0000-0000-000011000000}"/>
  </cellStyles>
  <dxfs count="19"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50" Type="http://schemas.openxmlformats.org/officeDocument/2006/relationships/image" Target="../media/image50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41" Type="http://schemas.openxmlformats.org/officeDocument/2006/relationships/image" Target="../media/image41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4" Type="http://schemas.openxmlformats.org/officeDocument/2006/relationships/image" Target="../media/image4.emf"/><Relationship Id="rId9" Type="http://schemas.openxmlformats.org/officeDocument/2006/relationships/image" Target="../media/image9.png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8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93997</xdr:colOff>
      <xdr:row>77</xdr:row>
      <xdr:rowOff>42587</xdr:rowOff>
    </xdr:from>
    <xdr:to>
      <xdr:col>16</xdr:col>
      <xdr:colOff>561975</xdr:colOff>
      <xdr:row>77</xdr:row>
      <xdr:rowOff>330090</xdr:rowOff>
    </xdr:to>
    <xdr:pic>
      <xdr:nvPicPr>
        <xdr:cNvPr id="69" name="Picture 135767">
          <a:extLst>
            <a:ext uri="{FF2B5EF4-FFF2-40B4-BE49-F238E27FC236}">
              <a16:creationId xmlns:a16="http://schemas.microsoft.com/office/drawing/2014/main" id="{5CF2A746-D078-482D-87FF-6063A3E56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2022" y="6005237"/>
          <a:ext cx="467978" cy="287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111831</xdr:colOff>
      <xdr:row>17</xdr:row>
      <xdr:rowOff>42879</xdr:rowOff>
    </xdr:from>
    <xdr:to>
      <xdr:col>16</xdr:col>
      <xdr:colOff>549518</xdr:colOff>
      <xdr:row>17</xdr:row>
      <xdr:rowOff>345787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FD43F241-F050-48F4-BA78-DF5110D8E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9856" y="2195529"/>
          <a:ext cx="437687" cy="302908"/>
        </a:xfrm>
        <a:prstGeom prst="rect">
          <a:avLst/>
        </a:prstGeom>
      </xdr:spPr>
    </xdr:pic>
    <xdr:clientData/>
  </xdr:twoCellAnchor>
  <xdr:twoCellAnchor>
    <xdr:from>
      <xdr:col>16</xdr:col>
      <xdr:colOff>28575</xdr:colOff>
      <xdr:row>67</xdr:row>
      <xdr:rowOff>19051</xdr:rowOff>
    </xdr:from>
    <xdr:to>
      <xdr:col>16</xdr:col>
      <xdr:colOff>495300</xdr:colOff>
      <xdr:row>67</xdr:row>
      <xdr:rowOff>351895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EBA8A5D4-3FF9-4F1F-848C-874EACBC3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16983076"/>
          <a:ext cx="466725" cy="332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28576</xdr:colOff>
      <xdr:row>68</xdr:row>
      <xdr:rowOff>19050</xdr:rowOff>
    </xdr:from>
    <xdr:to>
      <xdr:col>16</xdr:col>
      <xdr:colOff>504826</xdr:colOff>
      <xdr:row>68</xdr:row>
      <xdr:rowOff>362913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9EADA373-029D-44BC-BC65-031B0E42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6" y="17364075"/>
          <a:ext cx="476250" cy="343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28576</xdr:colOff>
      <xdr:row>69</xdr:row>
      <xdr:rowOff>19050</xdr:rowOff>
    </xdr:from>
    <xdr:to>
      <xdr:col>16</xdr:col>
      <xdr:colOff>504826</xdr:colOff>
      <xdr:row>69</xdr:row>
      <xdr:rowOff>362913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C904BDB4-EAD5-4F87-8414-83C4D57C1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6" y="17364075"/>
          <a:ext cx="476250" cy="343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52626</xdr:colOff>
      <xdr:row>72</xdr:row>
      <xdr:rowOff>38100</xdr:rowOff>
    </xdr:from>
    <xdr:to>
      <xdr:col>16</xdr:col>
      <xdr:colOff>514350</xdr:colOff>
      <xdr:row>72</xdr:row>
      <xdr:rowOff>371475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73FCB95C-A0C3-4182-9C27-3E7BCA191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91626" y="18526125"/>
          <a:ext cx="461724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52626</xdr:colOff>
      <xdr:row>73</xdr:row>
      <xdr:rowOff>38100</xdr:rowOff>
    </xdr:from>
    <xdr:to>
      <xdr:col>16</xdr:col>
      <xdr:colOff>514350</xdr:colOff>
      <xdr:row>73</xdr:row>
      <xdr:rowOff>371475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1F968F3B-3DE3-40FD-8F72-E18ECA7A7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91626" y="18526125"/>
          <a:ext cx="461724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56030</xdr:colOff>
      <xdr:row>75</xdr:row>
      <xdr:rowOff>33619</xdr:rowOff>
    </xdr:from>
    <xdr:to>
      <xdr:col>16</xdr:col>
      <xdr:colOff>458347</xdr:colOff>
      <xdr:row>75</xdr:row>
      <xdr:rowOff>358589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22786B54-0CA1-4C13-8669-4BC635318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7442" y="19655119"/>
          <a:ext cx="402317" cy="32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169167</xdr:colOff>
      <xdr:row>34</xdr:row>
      <xdr:rowOff>55777</xdr:rowOff>
    </xdr:from>
    <xdr:to>
      <xdr:col>16</xdr:col>
      <xdr:colOff>473053</xdr:colOff>
      <xdr:row>34</xdr:row>
      <xdr:rowOff>344366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9AFC3FB4-0D52-4B34-A840-B725324C6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408167" y="18543802"/>
          <a:ext cx="303886" cy="288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111831</xdr:colOff>
      <xdr:row>44</xdr:row>
      <xdr:rowOff>42879</xdr:rowOff>
    </xdr:from>
    <xdr:to>
      <xdr:col>16</xdr:col>
      <xdr:colOff>549518</xdr:colOff>
      <xdr:row>44</xdr:row>
      <xdr:rowOff>345787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94CAD880-CBD7-4C19-8398-F37C320A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50831" y="17768904"/>
          <a:ext cx="437687" cy="302908"/>
        </a:xfrm>
        <a:prstGeom prst="rect">
          <a:avLst/>
        </a:prstGeom>
      </xdr:spPr>
    </xdr:pic>
    <xdr:clientData/>
  </xdr:twoCellAnchor>
  <xdr:twoCellAnchor>
    <xdr:from>
      <xdr:col>16</xdr:col>
      <xdr:colOff>38100</xdr:colOff>
      <xdr:row>62</xdr:row>
      <xdr:rowOff>28575</xdr:rowOff>
    </xdr:from>
    <xdr:to>
      <xdr:col>16</xdr:col>
      <xdr:colOff>466725</xdr:colOff>
      <xdr:row>62</xdr:row>
      <xdr:rowOff>292894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F54E5344-F57E-4B57-AD1F-B283CA692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7754600"/>
          <a:ext cx="428625" cy="264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61</xdr:row>
      <xdr:rowOff>19051</xdr:rowOff>
    </xdr:from>
    <xdr:to>
      <xdr:col>16</xdr:col>
      <xdr:colOff>390525</xdr:colOff>
      <xdr:row>61</xdr:row>
      <xdr:rowOff>358477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57B57F22-1C40-493A-95C1-356CA6D17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7364076"/>
          <a:ext cx="371475" cy="339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111279</xdr:colOff>
      <xdr:row>78</xdr:row>
      <xdr:rowOff>29766</xdr:rowOff>
    </xdr:from>
    <xdr:to>
      <xdr:col>16</xdr:col>
      <xdr:colOff>447675</xdr:colOff>
      <xdr:row>78</xdr:row>
      <xdr:rowOff>352425</xdr:rowOff>
    </xdr:to>
    <xdr:pic>
      <xdr:nvPicPr>
        <xdr:cNvPr id="95" name="Picture 4">
          <a:extLst>
            <a:ext uri="{FF2B5EF4-FFF2-40B4-BE49-F238E27FC236}">
              <a16:creationId xmlns:a16="http://schemas.microsoft.com/office/drawing/2014/main" id="{C10EB209-E49E-40F0-B4CC-22B392B02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50279" y="24994791"/>
          <a:ext cx="336396" cy="322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55088</xdr:colOff>
      <xdr:row>79</xdr:row>
      <xdr:rowOff>41979</xdr:rowOff>
    </xdr:from>
    <xdr:to>
      <xdr:col>16</xdr:col>
      <xdr:colOff>457200</xdr:colOff>
      <xdr:row>79</xdr:row>
      <xdr:rowOff>326880</xdr:rowOff>
    </xdr:to>
    <xdr:pic>
      <xdr:nvPicPr>
        <xdr:cNvPr id="96" name="Picture 135766">
          <a:extLst>
            <a:ext uri="{FF2B5EF4-FFF2-40B4-BE49-F238E27FC236}">
              <a16:creationId xmlns:a16="http://schemas.microsoft.com/office/drawing/2014/main" id="{756F81C6-CBF9-42B6-9110-324FF065C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94088" y="25388004"/>
          <a:ext cx="402112" cy="284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28575</xdr:colOff>
      <xdr:row>80</xdr:row>
      <xdr:rowOff>19050</xdr:rowOff>
    </xdr:from>
    <xdr:to>
      <xdr:col>16</xdr:col>
      <xdr:colOff>495300</xdr:colOff>
      <xdr:row>80</xdr:row>
      <xdr:rowOff>358775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ED0A192E-B213-46EE-8E3F-33CD3B56E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25746075"/>
          <a:ext cx="466725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104775</xdr:colOff>
      <xdr:row>81</xdr:row>
      <xdr:rowOff>38100</xdr:rowOff>
    </xdr:from>
    <xdr:to>
      <xdr:col>16</xdr:col>
      <xdr:colOff>413274</xdr:colOff>
      <xdr:row>81</xdr:row>
      <xdr:rowOff>318484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455CF230-A0BB-46BE-A9C8-D611BB46D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43775" y="14716125"/>
          <a:ext cx="308499" cy="280384"/>
        </a:xfrm>
        <a:prstGeom prst="rect">
          <a:avLst/>
        </a:prstGeom>
      </xdr:spPr>
    </xdr:pic>
    <xdr:clientData/>
  </xdr:twoCellAnchor>
  <xdr:twoCellAnchor>
    <xdr:from>
      <xdr:col>16</xdr:col>
      <xdr:colOff>111831</xdr:colOff>
      <xdr:row>65</xdr:row>
      <xdr:rowOff>42879</xdr:rowOff>
    </xdr:from>
    <xdr:to>
      <xdr:col>16</xdr:col>
      <xdr:colOff>549518</xdr:colOff>
      <xdr:row>65</xdr:row>
      <xdr:rowOff>345787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FEE294B9-2B2E-46B9-B635-07546D892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50831" y="21197904"/>
          <a:ext cx="437687" cy="302908"/>
        </a:xfrm>
        <a:prstGeom prst="rect">
          <a:avLst/>
        </a:prstGeom>
      </xdr:spPr>
    </xdr:pic>
    <xdr:clientData/>
  </xdr:twoCellAnchor>
  <xdr:twoCellAnchor>
    <xdr:from>
      <xdr:col>16</xdr:col>
      <xdr:colOff>28575</xdr:colOff>
      <xdr:row>63</xdr:row>
      <xdr:rowOff>47625</xdr:rowOff>
    </xdr:from>
    <xdr:to>
      <xdr:col>16</xdr:col>
      <xdr:colOff>545306</xdr:colOff>
      <xdr:row>63</xdr:row>
      <xdr:rowOff>342900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8B272C4-9957-44B6-8B5E-07F97DC74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18916650"/>
          <a:ext cx="516731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64</xdr:row>
      <xdr:rowOff>38100</xdr:rowOff>
    </xdr:from>
    <xdr:to>
      <xdr:col>16</xdr:col>
      <xdr:colOff>542925</xdr:colOff>
      <xdr:row>64</xdr:row>
      <xdr:rowOff>337457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56EF98C2-CF4D-482C-8075-3ECDA095A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9288125"/>
          <a:ext cx="523875" cy="299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49</xdr:row>
      <xdr:rowOff>19050</xdr:rowOff>
    </xdr:from>
    <xdr:to>
      <xdr:col>16</xdr:col>
      <xdr:colOff>457200</xdr:colOff>
      <xdr:row>49</xdr:row>
      <xdr:rowOff>372940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965E8E5D-1A12-474B-8D49-41368D97C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5459075"/>
          <a:ext cx="438150" cy="353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50</xdr:row>
      <xdr:rowOff>19050</xdr:rowOff>
    </xdr:from>
    <xdr:to>
      <xdr:col>16</xdr:col>
      <xdr:colOff>470123</xdr:colOff>
      <xdr:row>50</xdr:row>
      <xdr:rowOff>314325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245998CA-70F9-4AE8-9213-5D00129D4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6221075"/>
          <a:ext cx="451073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38101</xdr:colOff>
      <xdr:row>52</xdr:row>
      <xdr:rowOff>38100</xdr:rowOff>
    </xdr:from>
    <xdr:to>
      <xdr:col>16</xdr:col>
      <xdr:colOff>381001</xdr:colOff>
      <xdr:row>52</xdr:row>
      <xdr:rowOff>318911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5143C4D1-5904-4409-9762-B4DB1A1F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1" y="16240125"/>
          <a:ext cx="342900" cy="280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39342</xdr:colOff>
      <xdr:row>18</xdr:row>
      <xdr:rowOff>22778</xdr:rowOff>
    </xdr:from>
    <xdr:to>
      <xdr:col>16</xdr:col>
      <xdr:colOff>496956</xdr:colOff>
      <xdr:row>18</xdr:row>
      <xdr:rowOff>294868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87D81156-2E4D-45D8-AB79-CAE10F4DB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777" y="4801843"/>
          <a:ext cx="457614" cy="27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16567</xdr:colOff>
      <xdr:row>20</xdr:row>
      <xdr:rowOff>16566</xdr:rowOff>
    </xdr:from>
    <xdr:to>
      <xdr:col>16</xdr:col>
      <xdr:colOff>538371</xdr:colOff>
      <xdr:row>20</xdr:row>
      <xdr:rowOff>241461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EFB2BA93-8F28-48B2-B0D6-ABEFCB28B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2" y="5557631"/>
          <a:ext cx="521804" cy="224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20152</xdr:colOff>
      <xdr:row>21</xdr:row>
      <xdr:rowOff>41413</xdr:rowOff>
    </xdr:from>
    <xdr:to>
      <xdr:col>16</xdr:col>
      <xdr:colOff>541734</xdr:colOff>
      <xdr:row>21</xdr:row>
      <xdr:rowOff>267684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4414FCC9-CA0F-4623-B90F-1FFE150E0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88918" y="5952866"/>
          <a:ext cx="521582" cy="226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16566</xdr:colOff>
      <xdr:row>22</xdr:row>
      <xdr:rowOff>16567</xdr:rowOff>
    </xdr:from>
    <xdr:to>
      <xdr:col>16</xdr:col>
      <xdr:colOff>546653</xdr:colOff>
      <xdr:row>22</xdr:row>
      <xdr:rowOff>337037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81CF398D-221F-4A67-B867-87D3928BA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1" y="6319632"/>
          <a:ext cx="530087" cy="320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91637</xdr:colOff>
      <xdr:row>23</xdr:row>
      <xdr:rowOff>27919</xdr:rowOff>
    </xdr:from>
    <xdr:to>
      <xdr:col>16</xdr:col>
      <xdr:colOff>321879</xdr:colOff>
      <xdr:row>23</xdr:row>
      <xdr:rowOff>338334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218A820-B741-44DC-B664-4E1AD667A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9662" y="15134569"/>
          <a:ext cx="230242" cy="310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19051</xdr:colOff>
      <xdr:row>24</xdr:row>
      <xdr:rowOff>19050</xdr:rowOff>
    </xdr:from>
    <xdr:to>
      <xdr:col>16</xdr:col>
      <xdr:colOff>541379</xdr:colOff>
      <xdr:row>24</xdr:row>
      <xdr:rowOff>323850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A3E8FFBF-535F-47F0-B6A9-268F57895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1" y="7077075"/>
          <a:ext cx="522328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19051</xdr:colOff>
      <xdr:row>26</xdr:row>
      <xdr:rowOff>19050</xdr:rowOff>
    </xdr:from>
    <xdr:to>
      <xdr:col>16</xdr:col>
      <xdr:colOff>533401</xdr:colOff>
      <xdr:row>26</xdr:row>
      <xdr:rowOff>336888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D4AFF7FE-4B21-40A5-B63C-67EF2E1E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1" y="7839075"/>
          <a:ext cx="514350" cy="317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9525</xdr:colOff>
      <xdr:row>27</xdr:row>
      <xdr:rowOff>9526</xdr:rowOff>
    </xdr:from>
    <xdr:to>
      <xdr:col>16</xdr:col>
      <xdr:colOff>552814</xdr:colOff>
      <xdr:row>27</xdr:row>
      <xdr:rowOff>333376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EBCA9201-9283-4312-BD50-BE97A1F88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8210551"/>
          <a:ext cx="543289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17808</xdr:colOff>
      <xdr:row>29</xdr:row>
      <xdr:rowOff>17808</xdr:rowOff>
    </xdr:from>
    <xdr:to>
      <xdr:col>16</xdr:col>
      <xdr:colOff>494058</xdr:colOff>
      <xdr:row>29</xdr:row>
      <xdr:rowOff>363220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6E2C5184-F474-420A-BF57-5EA2F4043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0243" y="8987873"/>
          <a:ext cx="476250" cy="345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31</xdr:row>
      <xdr:rowOff>19050</xdr:rowOff>
    </xdr:from>
    <xdr:to>
      <xdr:col>16</xdr:col>
      <xdr:colOff>523875</xdr:colOff>
      <xdr:row>31</xdr:row>
      <xdr:rowOff>295890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5D645E4B-7EE7-44E6-8F7A-5D439F508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9744075"/>
          <a:ext cx="504825" cy="276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17809</xdr:colOff>
      <xdr:row>32</xdr:row>
      <xdr:rowOff>17809</xdr:rowOff>
    </xdr:from>
    <xdr:to>
      <xdr:col>16</xdr:col>
      <xdr:colOff>417859</xdr:colOff>
      <xdr:row>32</xdr:row>
      <xdr:rowOff>366857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ECF7E688-F00C-40E4-AD7E-F560AF779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0244" y="10130874"/>
          <a:ext cx="400050" cy="349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8284</xdr:colOff>
      <xdr:row>37</xdr:row>
      <xdr:rowOff>16566</xdr:rowOff>
    </xdr:from>
    <xdr:to>
      <xdr:col>16</xdr:col>
      <xdr:colOff>554936</xdr:colOff>
      <xdr:row>37</xdr:row>
      <xdr:rowOff>274129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A8131D80-CF73-4622-BE0E-D072924F8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0719" y="11272631"/>
          <a:ext cx="546652" cy="257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38</xdr:row>
      <xdr:rowOff>19051</xdr:rowOff>
    </xdr:from>
    <xdr:to>
      <xdr:col>16</xdr:col>
      <xdr:colOff>523875</xdr:colOff>
      <xdr:row>38</xdr:row>
      <xdr:rowOff>306969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6D6EDE2-2363-4D4E-A6F8-62C8C7DC0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1649076"/>
          <a:ext cx="504825" cy="287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39</xdr:row>
      <xdr:rowOff>9525</xdr:rowOff>
    </xdr:from>
    <xdr:to>
      <xdr:col>16</xdr:col>
      <xdr:colOff>499946</xdr:colOff>
      <xdr:row>39</xdr:row>
      <xdr:rowOff>352425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3FFB0AF1-FC35-4705-A5E6-330194D82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2020550"/>
          <a:ext cx="480896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47625</xdr:colOff>
      <xdr:row>40</xdr:row>
      <xdr:rowOff>28575</xdr:rowOff>
    </xdr:from>
    <xdr:to>
      <xdr:col>16</xdr:col>
      <xdr:colOff>333375</xdr:colOff>
      <xdr:row>40</xdr:row>
      <xdr:rowOff>361950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C52023FD-361D-4E0F-8D73-297E4417C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12420600"/>
          <a:ext cx="2857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28576</xdr:colOff>
      <xdr:row>45</xdr:row>
      <xdr:rowOff>28575</xdr:rowOff>
    </xdr:from>
    <xdr:to>
      <xdr:col>16</xdr:col>
      <xdr:colOff>523876</xdr:colOff>
      <xdr:row>45</xdr:row>
      <xdr:rowOff>333524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04C46E7D-4326-4834-9266-4C4F9D0D1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6" y="13563600"/>
          <a:ext cx="495300" cy="304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46</xdr:row>
      <xdr:rowOff>19050</xdr:rowOff>
    </xdr:from>
    <xdr:to>
      <xdr:col>16</xdr:col>
      <xdr:colOff>517705</xdr:colOff>
      <xdr:row>46</xdr:row>
      <xdr:rowOff>342900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85756268-C5AE-4680-BE81-449011437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3935075"/>
          <a:ext cx="49865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47</xdr:row>
      <xdr:rowOff>19050</xdr:rowOff>
    </xdr:from>
    <xdr:to>
      <xdr:col>16</xdr:col>
      <xdr:colOff>517705</xdr:colOff>
      <xdr:row>47</xdr:row>
      <xdr:rowOff>342900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6DE5EEB5-43DC-48F1-8986-EBBBEE1B6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3935075"/>
          <a:ext cx="49865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28575</xdr:colOff>
      <xdr:row>48</xdr:row>
      <xdr:rowOff>19050</xdr:rowOff>
    </xdr:from>
    <xdr:to>
      <xdr:col>16</xdr:col>
      <xdr:colOff>381000</xdr:colOff>
      <xdr:row>48</xdr:row>
      <xdr:rowOff>355389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7495CC14-2EDA-41D1-B3E0-8A439C499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14697075"/>
          <a:ext cx="352425" cy="336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66675</xdr:colOff>
      <xdr:row>51</xdr:row>
      <xdr:rowOff>47625</xdr:rowOff>
    </xdr:from>
    <xdr:to>
      <xdr:col>16</xdr:col>
      <xdr:colOff>361950</xdr:colOff>
      <xdr:row>51</xdr:row>
      <xdr:rowOff>371889</xdr:rowOff>
    </xdr:to>
    <xdr:pic>
      <xdr:nvPicPr>
        <xdr:cNvPr id="133" name="Picture 16">
          <a:extLst>
            <a:ext uri="{FF2B5EF4-FFF2-40B4-BE49-F238E27FC236}">
              <a16:creationId xmlns:a16="http://schemas.microsoft.com/office/drawing/2014/main" id="{21F81FC9-7D5C-4D37-94D4-121740CC8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7305675" y="15868650"/>
          <a:ext cx="295275" cy="32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111831</xdr:colOff>
      <xdr:row>66</xdr:row>
      <xdr:rowOff>42879</xdr:rowOff>
    </xdr:from>
    <xdr:to>
      <xdr:col>16</xdr:col>
      <xdr:colOff>549518</xdr:colOff>
      <xdr:row>66</xdr:row>
      <xdr:rowOff>345787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5DBBFFBF-62F8-47F6-A625-AAB214CCA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50831" y="20054904"/>
          <a:ext cx="437687" cy="302908"/>
        </a:xfrm>
        <a:prstGeom prst="rect">
          <a:avLst/>
        </a:prstGeom>
      </xdr:spPr>
    </xdr:pic>
    <xdr:clientData/>
  </xdr:twoCellAnchor>
  <xdr:twoCellAnchor>
    <xdr:from>
      <xdr:col>16</xdr:col>
      <xdr:colOff>14821</xdr:colOff>
      <xdr:row>19</xdr:row>
      <xdr:rowOff>28576</xdr:rowOff>
    </xdr:from>
    <xdr:to>
      <xdr:col>16</xdr:col>
      <xdr:colOff>466725</xdr:colOff>
      <xdr:row>19</xdr:row>
      <xdr:rowOff>333954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DBCF941F-3F87-4E02-9A78-D3BE5602D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53821" y="5181601"/>
          <a:ext cx="451904" cy="305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28575</xdr:colOff>
      <xdr:row>41</xdr:row>
      <xdr:rowOff>19051</xdr:rowOff>
    </xdr:from>
    <xdr:to>
      <xdr:col>16</xdr:col>
      <xdr:colOff>419100</xdr:colOff>
      <xdr:row>41</xdr:row>
      <xdr:rowOff>323961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6A2CDC41-F048-409C-A11D-B42B934E6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87" y="12020551"/>
          <a:ext cx="390525" cy="304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42</xdr:row>
      <xdr:rowOff>19051</xdr:rowOff>
    </xdr:from>
    <xdr:to>
      <xdr:col>16</xdr:col>
      <xdr:colOff>457200</xdr:colOff>
      <xdr:row>42</xdr:row>
      <xdr:rowOff>361145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D3031DED-D3B6-4818-ABAE-372A35787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2411076"/>
          <a:ext cx="438150" cy="342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19051</xdr:colOff>
      <xdr:row>43</xdr:row>
      <xdr:rowOff>19050</xdr:rowOff>
    </xdr:from>
    <xdr:to>
      <xdr:col>16</xdr:col>
      <xdr:colOff>382441</xdr:colOff>
      <xdr:row>43</xdr:row>
      <xdr:rowOff>342900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3D45E29F-8E00-41EA-90D4-C9265ED14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1" y="12792075"/>
          <a:ext cx="36339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70</xdr:row>
      <xdr:rowOff>22412</xdr:rowOff>
    </xdr:from>
    <xdr:to>
      <xdr:col>16</xdr:col>
      <xdr:colOff>385802</xdr:colOff>
      <xdr:row>70</xdr:row>
      <xdr:rowOff>346262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D493BFDF-00A8-46F2-B036-BF1205EE2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4" y="22310912"/>
          <a:ext cx="36339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71</xdr:row>
      <xdr:rowOff>22412</xdr:rowOff>
    </xdr:from>
    <xdr:to>
      <xdr:col>16</xdr:col>
      <xdr:colOff>385802</xdr:colOff>
      <xdr:row>71</xdr:row>
      <xdr:rowOff>346262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D0DB1C6C-64A2-438E-973D-E31217F79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4" y="22310912"/>
          <a:ext cx="36339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74</xdr:row>
      <xdr:rowOff>22412</xdr:rowOff>
    </xdr:from>
    <xdr:to>
      <xdr:col>16</xdr:col>
      <xdr:colOff>385802</xdr:colOff>
      <xdr:row>74</xdr:row>
      <xdr:rowOff>346262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515F4E7C-ACDB-463E-8D83-10402A6A9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4" y="23834912"/>
          <a:ext cx="36339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76</xdr:row>
      <xdr:rowOff>22412</xdr:rowOff>
    </xdr:from>
    <xdr:to>
      <xdr:col>16</xdr:col>
      <xdr:colOff>489530</xdr:colOff>
      <xdr:row>76</xdr:row>
      <xdr:rowOff>313765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650E02B9-0D84-4523-A8EC-59AC5FF5F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4" y="24596912"/>
          <a:ext cx="467118" cy="291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22413</xdr:colOff>
      <xdr:row>25</xdr:row>
      <xdr:rowOff>22412</xdr:rowOff>
    </xdr:from>
    <xdr:to>
      <xdr:col>16</xdr:col>
      <xdr:colOff>543103</xdr:colOff>
      <xdr:row>25</xdr:row>
      <xdr:rowOff>313765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BFF439F6-7892-41C3-8110-4349705C8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5" y="7070912"/>
          <a:ext cx="520690" cy="291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36</xdr:row>
      <xdr:rowOff>22412</xdr:rowOff>
    </xdr:from>
    <xdr:to>
      <xdr:col>16</xdr:col>
      <xdr:colOff>470564</xdr:colOff>
      <xdr:row>36</xdr:row>
      <xdr:rowOff>324971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72BDF17A-301F-4CD4-AA61-D8561AFFE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4" y="10118912"/>
          <a:ext cx="448152" cy="302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22413</xdr:colOff>
      <xdr:row>30</xdr:row>
      <xdr:rowOff>22413</xdr:rowOff>
    </xdr:from>
    <xdr:to>
      <xdr:col>16</xdr:col>
      <xdr:colOff>549089</xdr:colOff>
      <xdr:row>30</xdr:row>
      <xdr:rowOff>318697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DE260682-829F-416E-B5C6-80B5F6F2B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5" y="8594913"/>
          <a:ext cx="526676" cy="296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33618</xdr:colOff>
      <xdr:row>53</xdr:row>
      <xdr:rowOff>22412</xdr:rowOff>
    </xdr:from>
    <xdr:to>
      <xdr:col>16</xdr:col>
      <xdr:colOff>480285</xdr:colOff>
      <xdr:row>53</xdr:row>
      <xdr:rowOff>291353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2EE739F5-0744-42CB-B74A-C8161374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5030" y="16595912"/>
          <a:ext cx="446667" cy="268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54</xdr:row>
      <xdr:rowOff>22412</xdr:rowOff>
    </xdr:from>
    <xdr:to>
      <xdr:col>16</xdr:col>
      <xdr:colOff>524913</xdr:colOff>
      <xdr:row>54</xdr:row>
      <xdr:rowOff>324971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F601E587-CF8E-475A-8AFB-64F00C409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4" y="16976912"/>
          <a:ext cx="502501" cy="302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55</xdr:row>
      <xdr:rowOff>22412</xdr:rowOff>
    </xdr:from>
    <xdr:to>
      <xdr:col>16</xdr:col>
      <xdr:colOff>481853</xdr:colOff>
      <xdr:row>55</xdr:row>
      <xdr:rowOff>299044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C4C16DB5-8B28-47B8-92E3-55B38D20A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4" y="17357912"/>
          <a:ext cx="459441" cy="276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56</xdr:row>
      <xdr:rowOff>22412</xdr:rowOff>
    </xdr:from>
    <xdr:to>
      <xdr:col>16</xdr:col>
      <xdr:colOff>504265</xdr:colOff>
      <xdr:row>56</xdr:row>
      <xdr:rowOff>312539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7DEB1C13-D976-47D7-9500-02F749682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4" y="17738912"/>
          <a:ext cx="481853" cy="290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24374</xdr:colOff>
      <xdr:row>59</xdr:row>
      <xdr:rowOff>11207</xdr:rowOff>
    </xdr:from>
    <xdr:to>
      <xdr:col>16</xdr:col>
      <xdr:colOff>504264</xdr:colOff>
      <xdr:row>59</xdr:row>
      <xdr:rowOff>334753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id="{F5709CE8-0949-4317-B6EA-6A2FEE8D4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85786" y="18870707"/>
          <a:ext cx="479890" cy="323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60</xdr:row>
      <xdr:rowOff>22412</xdr:rowOff>
    </xdr:from>
    <xdr:to>
      <xdr:col>16</xdr:col>
      <xdr:colOff>504265</xdr:colOff>
      <xdr:row>60</xdr:row>
      <xdr:rowOff>312539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3E301554-5448-4683-8BC1-D56AA3122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4" y="17738912"/>
          <a:ext cx="481853" cy="290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58</xdr:row>
      <xdr:rowOff>22412</xdr:rowOff>
    </xdr:from>
    <xdr:to>
      <xdr:col>16</xdr:col>
      <xdr:colOff>524913</xdr:colOff>
      <xdr:row>58</xdr:row>
      <xdr:rowOff>324971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id="{12B1FBE4-F579-4D81-A7F7-E31FA373D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4" y="18500912"/>
          <a:ext cx="502501" cy="302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57</xdr:row>
      <xdr:rowOff>22412</xdr:rowOff>
    </xdr:from>
    <xdr:to>
      <xdr:col>16</xdr:col>
      <xdr:colOff>469079</xdr:colOff>
      <xdr:row>57</xdr:row>
      <xdr:rowOff>291353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id="{E54CA08F-A2B3-45FB-A18F-3874C4E9D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4" y="18119912"/>
          <a:ext cx="446667" cy="268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33</xdr:row>
      <xdr:rowOff>22412</xdr:rowOff>
    </xdr:from>
    <xdr:to>
      <xdr:col>16</xdr:col>
      <xdr:colOff>369794</xdr:colOff>
      <xdr:row>33</xdr:row>
      <xdr:rowOff>340453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BBEC0E88-FC76-4534-B40C-A941F7A0A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4" y="9737912"/>
          <a:ext cx="347382" cy="318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22412</xdr:colOff>
      <xdr:row>28</xdr:row>
      <xdr:rowOff>22412</xdr:rowOff>
    </xdr:from>
    <xdr:to>
      <xdr:col>16</xdr:col>
      <xdr:colOff>385802</xdr:colOff>
      <xdr:row>28</xdr:row>
      <xdr:rowOff>346262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FDA6809C-8350-4C8C-89E5-AA36D371F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24" y="24215912"/>
          <a:ext cx="36339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104775</xdr:colOff>
      <xdr:row>35</xdr:row>
      <xdr:rowOff>38100</xdr:rowOff>
    </xdr:from>
    <xdr:to>
      <xdr:col>16</xdr:col>
      <xdr:colOff>413274</xdr:colOff>
      <xdr:row>35</xdr:row>
      <xdr:rowOff>318484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CB386D52-4C88-4D52-A075-5E0971AFF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66187" y="28422600"/>
          <a:ext cx="308499" cy="280384"/>
        </a:xfrm>
        <a:prstGeom prst="rect">
          <a:avLst/>
        </a:prstGeom>
      </xdr:spPr>
    </xdr:pic>
    <xdr:clientData/>
  </xdr:twoCellAnchor>
  <xdr:twoCellAnchor>
    <xdr:from>
      <xdr:col>16</xdr:col>
      <xdr:colOff>146529</xdr:colOff>
      <xdr:row>14</xdr:row>
      <xdr:rowOff>55138</xdr:rowOff>
    </xdr:from>
    <xdr:to>
      <xdr:col>16</xdr:col>
      <xdr:colOff>472228</xdr:colOff>
      <xdr:row>14</xdr:row>
      <xdr:rowOff>261631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70A8738B-4EA2-4052-8BF1-555FE0C7B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04554" y="48308788"/>
          <a:ext cx="325699" cy="206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16566</xdr:colOff>
      <xdr:row>13</xdr:row>
      <xdr:rowOff>24849</xdr:rowOff>
    </xdr:from>
    <xdr:to>
      <xdr:col>16</xdr:col>
      <xdr:colOff>521805</xdr:colOff>
      <xdr:row>13</xdr:row>
      <xdr:rowOff>333240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250644DF-47B4-4100-85A5-22D266DC1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1" y="4041914"/>
          <a:ext cx="505239" cy="308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67712</xdr:colOff>
      <xdr:row>15</xdr:row>
      <xdr:rowOff>42951</xdr:rowOff>
    </xdr:from>
    <xdr:to>
      <xdr:col>16</xdr:col>
      <xdr:colOff>609716</xdr:colOff>
      <xdr:row>15</xdr:row>
      <xdr:rowOff>293077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F5C57700-9BB9-4013-89B3-1FE87AC53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25737" y="13244601"/>
          <a:ext cx="542004" cy="250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9526</xdr:colOff>
      <xdr:row>16</xdr:row>
      <xdr:rowOff>42951</xdr:rowOff>
    </xdr:from>
    <xdr:to>
      <xdr:col>16</xdr:col>
      <xdr:colOff>496338</xdr:colOff>
      <xdr:row>16</xdr:row>
      <xdr:rowOff>295275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2B430AA3-520D-4FDB-B485-614C0E2DF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248526" y="5195976"/>
          <a:ext cx="486812" cy="252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AE82"/>
  <sheetViews>
    <sheetView showGridLines="0" tabSelected="1" view="pageBreakPreview" zoomScale="85" zoomScaleNormal="40" zoomScaleSheetLayoutView="85" workbookViewId="0">
      <pane xSplit="13" ySplit="9" topLeftCell="N16" activePane="bottomRight" state="frozen"/>
      <selection pane="topRight"/>
      <selection pane="bottomLeft"/>
      <selection pane="bottomRight" activeCell="V23" sqref="V23"/>
    </sheetView>
  </sheetViews>
  <sheetFormatPr defaultColWidth="8.875" defaultRowHeight="14.25" outlineLevelCol="1"/>
  <cols>
    <col min="1" max="1" width="4.375" style="32" customWidth="1"/>
    <col min="2" max="11" width="2.625" style="32" customWidth="1"/>
    <col min="12" max="12" width="13" style="38" customWidth="1"/>
    <col min="13" max="13" width="20.375" style="38" customWidth="1"/>
    <col min="14" max="14" width="18.875" style="38" customWidth="1"/>
    <col min="15" max="15" width="7" style="32" customWidth="1"/>
    <col min="16" max="16" width="5.125" style="32" customWidth="1"/>
    <col min="17" max="17" width="7.375" style="32" customWidth="1"/>
    <col min="18" max="18" width="6.125" style="32" customWidth="1" outlineLevel="1"/>
    <col min="19" max="19" width="13" style="38" customWidth="1" outlineLevel="1"/>
    <col min="20" max="20" width="5.75" style="61" customWidth="1" outlineLevel="1"/>
    <col min="21" max="21" width="8.375" style="32" customWidth="1" outlineLevel="1"/>
    <col min="22" max="22" width="7.625" style="32" customWidth="1" outlineLevel="1"/>
    <col min="23" max="23" width="9.375" style="32" customWidth="1" outlineLevel="1"/>
    <col min="24" max="24" width="16.375" style="62" customWidth="1" outlineLevel="1"/>
    <col min="25" max="25" width="14.375" style="32" customWidth="1" outlineLevel="1"/>
    <col min="26" max="26" width="18" style="62" customWidth="1" outlineLevel="1"/>
    <col min="27" max="27" width="11.625" style="63" customWidth="1"/>
    <col min="28" max="28" width="8.625" style="32" customWidth="1"/>
    <col min="29" max="29" width="10" style="32" customWidth="1"/>
    <col min="30" max="31" width="16.75" style="32" customWidth="1"/>
    <col min="32" max="16384" width="8.875" style="32"/>
  </cols>
  <sheetData>
    <row r="1" spans="1:31" ht="19.899999999999999" customHeight="1" thickBot="1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</row>
    <row r="2" spans="1:31" ht="18.75">
      <c r="A2" s="102" t="s">
        <v>3</v>
      </c>
      <c r="B2" s="103"/>
      <c r="C2" s="103"/>
      <c r="D2" s="103"/>
      <c r="E2" s="103"/>
      <c r="F2" s="104" t="s">
        <v>4</v>
      </c>
      <c r="G2" s="104"/>
      <c r="H2" s="104"/>
      <c r="I2" s="104"/>
      <c r="J2" s="104"/>
      <c r="K2" s="104"/>
      <c r="L2" s="105" t="s">
        <v>38</v>
      </c>
      <c r="M2" s="106"/>
      <c r="N2" s="109" t="s">
        <v>43</v>
      </c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33" t="s">
        <v>2</v>
      </c>
      <c r="AD2" s="34"/>
      <c r="AE2" s="34"/>
    </row>
    <row r="3" spans="1:31" ht="18.75">
      <c r="A3" s="107" t="s">
        <v>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35" t="s">
        <v>6</v>
      </c>
      <c r="AD3" s="36" t="s">
        <v>95</v>
      </c>
      <c r="AE3" s="36" t="s">
        <v>96</v>
      </c>
    </row>
    <row r="4" spans="1:31" s="38" customFormat="1" ht="18">
      <c r="A4" s="112" t="s">
        <v>7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4" t="s">
        <v>37</v>
      </c>
      <c r="M4" s="113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37" t="s">
        <v>8</v>
      </c>
      <c r="AD4" s="36"/>
      <c r="AE4" s="36"/>
    </row>
    <row r="5" spans="1:31" ht="29.45" customHeight="1">
      <c r="A5" s="112" t="s">
        <v>97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35" t="s">
        <v>70</v>
      </c>
      <c r="AD5" s="36"/>
      <c r="AE5" s="36"/>
    </row>
    <row r="6" spans="1:31" s="40" customFormat="1" ht="16.5">
      <c r="A6" s="116" t="s">
        <v>9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1"/>
      <c r="O6" s="111"/>
      <c r="P6" s="111"/>
      <c r="Q6" s="111"/>
      <c r="R6" s="111"/>
      <c r="S6" s="111"/>
      <c r="T6" s="111"/>
      <c r="U6" s="110"/>
      <c r="V6" s="110"/>
      <c r="W6" s="110"/>
      <c r="X6" s="110"/>
      <c r="Y6" s="111"/>
      <c r="Z6" s="111"/>
      <c r="AA6" s="111"/>
      <c r="AB6" s="110"/>
      <c r="AC6" s="39" t="s">
        <v>71</v>
      </c>
      <c r="AD6" s="39"/>
      <c r="AE6" s="39"/>
    </row>
    <row r="7" spans="1:31" ht="16.5">
      <c r="A7" s="118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35" t="s">
        <v>10</v>
      </c>
      <c r="AD7" s="41"/>
      <c r="AE7" s="41"/>
    </row>
    <row r="8" spans="1:31" s="42" customFormat="1" ht="34.5" customHeight="1">
      <c r="A8" s="115" t="s">
        <v>11</v>
      </c>
      <c r="B8" s="96" t="s">
        <v>12</v>
      </c>
      <c r="C8" s="96"/>
      <c r="D8" s="96"/>
      <c r="E8" s="96"/>
      <c r="F8" s="96"/>
      <c r="G8" s="96"/>
      <c r="H8" s="96"/>
      <c r="I8" s="96"/>
      <c r="J8" s="96"/>
      <c r="K8" s="96"/>
      <c r="L8" s="97" t="s">
        <v>2</v>
      </c>
      <c r="M8" s="96" t="s">
        <v>6</v>
      </c>
      <c r="N8" s="96" t="s">
        <v>13</v>
      </c>
      <c r="O8" s="96" t="s">
        <v>14</v>
      </c>
      <c r="P8" s="96" t="s">
        <v>15</v>
      </c>
      <c r="Q8" s="96" t="s">
        <v>0</v>
      </c>
      <c r="R8" s="97" t="s">
        <v>16</v>
      </c>
      <c r="S8" s="96" t="s">
        <v>17</v>
      </c>
      <c r="T8" s="97" t="s">
        <v>18</v>
      </c>
      <c r="U8" s="97" t="s">
        <v>19</v>
      </c>
      <c r="V8" s="97" t="s">
        <v>64</v>
      </c>
      <c r="W8" s="98" t="s">
        <v>20</v>
      </c>
      <c r="X8" s="98" t="s">
        <v>21</v>
      </c>
      <c r="Y8" s="98" t="s">
        <v>22</v>
      </c>
      <c r="Z8" s="96" t="s">
        <v>23</v>
      </c>
      <c r="AA8" s="100" t="s">
        <v>69</v>
      </c>
      <c r="AB8" s="96" t="s">
        <v>24</v>
      </c>
      <c r="AC8" s="99" t="s">
        <v>1</v>
      </c>
      <c r="AD8" s="96" t="s">
        <v>25</v>
      </c>
      <c r="AE8" s="96" t="s">
        <v>25</v>
      </c>
    </row>
    <row r="9" spans="1:31" s="1" customFormat="1" ht="24.6" customHeight="1">
      <c r="A9" s="115"/>
      <c r="B9" s="35">
        <v>0</v>
      </c>
      <c r="C9" s="35">
        <v>1</v>
      </c>
      <c r="D9" s="35">
        <v>2</v>
      </c>
      <c r="E9" s="35">
        <v>3</v>
      </c>
      <c r="F9" s="35">
        <v>4</v>
      </c>
      <c r="G9" s="35">
        <v>5</v>
      </c>
      <c r="H9" s="35">
        <v>6</v>
      </c>
      <c r="I9" s="35">
        <v>7</v>
      </c>
      <c r="J9" s="35">
        <v>8</v>
      </c>
      <c r="K9" s="9">
        <v>9</v>
      </c>
      <c r="L9" s="97"/>
      <c r="M9" s="96"/>
      <c r="N9" s="96"/>
      <c r="O9" s="96"/>
      <c r="P9" s="96"/>
      <c r="Q9" s="96"/>
      <c r="R9" s="97"/>
      <c r="S9" s="96"/>
      <c r="T9" s="97"/>
      <c r="U9" s="97"/>
      <c r="V9" s="97"/>
      <c r="W9" s="98"/>
      <c r="X9" s="98"/>
      <c r="Y9" s="98"/>
      <c r="Z9" s="96"/>
      <c r="AA9" s="100"/>
      <c r="AB9" s="96"/>
      <c r="AC9" s="99"/>
      <c r="AD9" s="96"/>
      <c r="AE9" s="96"/>
    </row>
    <row r="10" spans="1:31" s="1" customFormat="1" ht="30" customHeight="1">
      <c r="A10" s="25">
        <f t="shared" ref="A10:A82" si="0">ROW()-9</f>
        <v>1</v>
      </c>
      <c r="B10" s="16">
        <v>0</v>
      </c>
      <c r="C10" s="16"/>
      <c r="D10" s="16"/>
      <c r="E10" s="16"/>
      <c r="F10" s="16"/>
      <c r="G10" s="16"/>
      <c r="H10" s="16"/>
      <c r="I10" s="16"/>
      <c r="J10" s="16"/>
      <c r="K10" s="3"/>
      <c r="L10" s="18" t="s">
        <v>61</v>
      </c>
      <c r="M10" s="16" t="s">
        <v>62</v>
      </c>
      <c r="N10" s="16" t="s">
        <v>92</v>
      </c>
      <c r="O10" s="16"/>
      <c r="P10" s="16"/>
      <c r="Q10" s="16"/>
      <c r="R10" s="18"/>
      <c r="S10" s="16"/>
      <c r="T10" s="18"/>
      <c r="U10" s="18"/>
      <c r="V10" s="18"/>
      <c r="W10" s="4"/>
      <c r="X10" s="4"/>
      <c r="Y10" s="4"/>
      <c r="Z10" s="16"/>
      <c r="AA10" s="43"/>
      <c r="AB10" s="16"/>
      <c r="AC10" s="16" t="s">
        <v>63</v>
      </c>
      <c r="AD10" s="16">
        <v>1</v>
      </c>
      <c r="AE10" s="16">
        <v>0</v>
      </c>
    </row>
    <row r="11" spans="1:31" s="1" customFormat="1" ht="30" customHeight="1">
      <c r="A11" s="25">
        <f t="shared" si="0"/>
        <v>2</v>
      </c>
      <c r="B11" s="16">
        <v>0</v>
      </c>
      <c r="C11" s="16"/>
      <c r="D11" s="16"/>
      <c r="E11" s="16"/>
      <c r="F11" s="16"/>
      <c r="G11" s="16"/>
      <c r="H11" s="16"/>
      <c r="I11" s="16"/>
      <c r="J11" s="16"/>
      <c r="K11" s="3"/>
      <c r="L11" s="18" t="s">
        <v>72</v>
      </c>
      <c r="M11" s="16" t="s">
        <v>73</v>
      </c>
      <c r="N11" s="16" t="s">
        <v>92</v>
      </c>
      <c r="O11" s="16"/>
      <c r="P11" s="16"/>
      <c r="Q11" s="16"/>
      <c r="R11" s="18"/>
      <c r="S11" s="16"/>
      <c r="T11" s="18"/>
      <c r="U11" s="18"/>
      <c r="V11" s="18"/>
      <c r="W11" s="4"/>
      <c r="X11" s="4"/>
      <c r="Y11" s="4"/>
      <c r="Z11" s="16"/>
      <c r="AA11" s="43"/>
      <c r="AB11" s="16"/>
      <c r="AC11" s="16" t="s">
        <v>63</v>
      </c>
      <c r="AD11" s="16">
        <v>0</v>
      </c>
      <c r="AE11" s="16">
        <v>1</v>
      </c>
    </row>
    <row r="12" spans="1:31" s="2" customFormat="1" ht="30" customHeight="1">
      <c r="A12" s="25">
        <f t="shared" si="0"/>
        <v>3</v>
      </c>
      <c r="B12" s="44"/>
      <c r="C12" s="44">
        <v>1</v>
      </c>
      <c r="D12" s="44"/>
      <c r="E12" s="44"/>
      <c r="F12" s="44"/>
      <c r="G12" s="44"/>
      <c r="H12" s="44"/>
      <c r="I12" s="44"/>
      <c r="J12" s="44"/>
      <c r="K12" s="44"/>
      <c r="L12" s="45"/>
      <c r="M12" s="46" t="s">
        <v>74</v>
      </c>
      <c r="N12" s="36" t="s">
        <v>197</v>
      </c>
      <c r="O12" s="47"/>
      <c r="P12" s="37"/>
      <c r="Q12" s="45"/>
      <c r="R12" s="5"/>
      <c r="S12" s="37"/>
      <c r="T12" s="5"/>
      <c r="U12" s="6"/>
      <c r="V12" s="6"/>
      <c r="W12" s="6"/>
      <c r="X12" s="7"/>
      <c r="Y12" s="5"/>
      <c r="Z12" s="7"/>
      <c r="AA12" s="8"/>
      <c r="AB12" s="9" t="s">
        <v>27</v>
      </c>
      <c r="AC12" s="15" t="s">
        <v>198</v>
      </c>
      <c r="AD12" s="35">
        <v>1</v>
      </c>
      <c r="AE12" s="35">
        <v>0</v>
      </c>
    </row>
    <row r="13" spans="1:31" s="2" customFormat="1" ht="30" customHeight="1">
      <c r="A13" s="25">
        <f t="shared" si="0"/>
        <v>4</v>
      </c>
      <c r="B13" s="44"/>
      <c r="C13" s="44">
        <v>1</v>
      </c>
      <c r="D13" s="44"/>
      <c r="E13" s="44"/>
      <c r="F13" s="44"/>
      <c r="G13" s="44"/>
      <c r="H13" s="44"/>
      <c r="I13" s="44"/>
      <c r="J13" s="44"/>
      <c r="K13" s="44"/>
      <c r="L13" s="45"/>
      <c r="M13" s="46" t="s">
        <v>75</v>
      </c>
      <c r="N13" s="36" t="s">
        <v>197</v>
      </c>
      <c r="O13" s="47"/>
      <c r="P13" s="37"/>
      <c r="Q13" s="45"/>
      <c r="R13" s="5"/>
      <c r="S13" s="37"/>
      <c r="T13" s="5"/>
      <c r="U13" s="6"/>
      <c r="V13" s="6"/>
      <c r="W13" s="6"/>
      <c r="X13" s="7"/>
      <c r="Y13" s="5"/>
      <c r="Z13" s="7"/>
      <c r="AA13" s="8"/>
      <c r="AB13" s="9" t="s">
        <v>27</v>
      </c>
      <c r="AC13" s="15" t="s">
        <v>57</v>
      </c>
      <c r="AD13" s="35">
        <v>0</v>
      </c>
      <c r="AE13" s="35">
        <v>1</v>
      </c>
    </row>
    <row r="14" spans="1:31" s="2" customFormat="1" ht="30" customHeight="1">
      <c r="A14" s="25">
        <f t="shared" si="0"/>
        <v>5</v>
      </c>
      <c r="B14" s="17"/>
      <c r="C14" s="44">
        <v>1</v>
      </c>
      <c r="D14" s="17"/>
      <c r="E14" s="17"/>
      <c r="F14" s="17"/>
      <c r="G14" s="17"/>
      <c r="H14" s="17"/>
      <c r="I14" s="17"/>
      <c r="J14" s="17"/>
      <c r="K14" s="17"/>
      <c r="L14" s="48"/>
      <c r="M14" s="49" t="s">
        <v>217</v>
      </c>
      <c r="N14" s="50" t="s">
        <v>212</v>
      </c>
      <c r="O14" s="51"/>
      <c r="P14" s="52"/>
      <c r="Q14" s="48"/>
      <c r="R14" s="10"/>
      <c r="S14" s="52"/>
      <c r="T14" s="10"/>
      <c r="U14" s="11"/>
      <c r="V14" s="11"/>
      <c r="W14" s="4" t="s">
        <v>31</v>
      </c>
      <c r="X14" s="4" t="s">
        <v>80</v>
      </c>
      <c r="Y14" s="21"/>
      <c r="Z14" s="19" t="s">
        <v>227</v>
      </c>
      <c r="AA14" s="49" t="s">
        <v>228</v>
      </c>
      <c r="AB14" s="3" t="s">
        <v>213</v>
      </c>
      <c r="AC14" s="15" t="s">
        <v>57</v>
      </c>
      <c r="AD14" s="16">
        <v>1</v>
      </c>
      <c r="AE14" s="16">
        <v>1</v>
      </c>
    </row>
    <row r="15" spans="1:31" s="2" customFormat="1" ht="30" customHeight="1">
      <c r="A15" s="25">
        <f t="shared" si="0"/>
        <v>6</v>
      </c>
      <c r="B15" s="17"/>
      <c r="C15" s="44">
        <v>1</v>
      </c>
      <c r="D15" s="17"/>
      <c r="E15" s="17"/>
      <c r="F15" s="17"/>
      <c r="G15" s="17"/>
      <c r="H15" s="17"/>
      <c r="I15" s="17"/>
      <c r="J15" s="17"/>
      <c r="K15" s="17"/>
      <c r="L15" s="49" t="s">
        <v>219</v>
      </c>
      <c r="M15" s="49" t="s">
        <v>220</v>
      </c>
      <c r="N15" s="49" t="s">
        <v>218</v>
      </c>
      <c r="O15" s="49"/>
      <c r="P15" s="49"/>
      <c r="Q15" s="49"/>
      <c r="R15" s="49" t="s">
        <v>221</v>
      </c>
      <c r="S15" s="49"/>
      <c r="T15" s="49"/>
      <c r="U15" s="49"/>
      <c r="V15" s="49"/>
      <c r="W15" s="49" t="s">
        <v>222</v>
      </c>
      <c r="X15" s="49" t="s">
        <v>223</v>
      </c>
      <c r="Y15" s="49" t="s">
        <v>224</v>
      </c>
      <c r="Z15" s="49"/>
      <c r="AA15" s="49">
        <v>2.3999999999999998E-3</v>
      </c>
      <c r="AB15" s="49" t="s">
        <v>225</v>
      </c>
      <c r="AC15" s="15" t="s">
        <v>226</v>
      </c>
      <c r="AD15" s="16">
        <v>6</v>
      </c>
      <c r="AE15" s="16">
        <v>6</v>
      </c>
    </row>
    <row r="16" spans="1:31" s="94" customFormat="1" ht="30" customHeight="1">
      <c r="A16" s="90">
        <f t="shared" si="0"/>
        <v>7</v>
      </c>
      <c r="B16" s="91"/>
      <c r="C16" s="95">
        <v>1</v>
      </c>
      <c r="D16" s="91"/>
      <c r="E16" s="91"/>
      <c r="F16" s="91"/>
      <c r="G16" s="91"/>
      <c r="H16" s="91"/>
      <c r="I16" s="91"/>
      <c r="J16" s="91"/>
      <c r="K16" s="91"/>
      <c r="L16" s="89" t="s">
        <v>229</v>
      </c>
      <c r="M16" s="89" t="s">
        <v>230</v>
      </c>
      <c r="N16" s="89" t="s">
        <v>231</v>
      </c>
      <c r="O16" s="89" t="s">
        <v>145</v>
      </c>
      <c r="P16" s="89" t="s">
        <v>146</v>
      </c>
      <c r="Q16" s="89"/>
      <c r="R16" s="89" t="s">
        <v>147</v>
      </c>
      <c r="S16" s="89"/>
      <c r="T16" s="89" t="s">
        <v>145</v>
      </c>
      <c r="U16" s="89" t="s">
        <v>150</v>
      </c>
      <c r="V16" s="89" t="s">
        <v>151</v>
      </c>
      <c r="W16" s="89" t="s">
        <v>232</v>
      </c>
      <c r="X16" s="89" t="s">
        <v>233</v>
      </c>
      <c r="Y16" s="89" t="s">
        <v>234</v>
      </c>
      <c r="Z16" s="89" t="s">
        <v>235</v>
      </c>
      <c r="AA16" s="89">
        <v>0.36799999999999999</v>
      </c>
      <c r="AB16" s="92" t="s">
        <v>78</v>
      </c>
      <c r="AC16" s="92" t="s">
        <v>238</v>
      </c>
      <c r="AD16" s="93">
        <v>1</v>
      </c>
      <c r="AE16" s="93">
        <v>1</v>
      </c>
    </row>
    <row r="17" spans="1:31" s="94" customFormat="1" ht="30" customHeight="1">
      <c r="A17" s="90">
        <f t="shared" si="0"/>
        <v>8</v>
      </c>
      <c r="B17" s="91"/>
      <c r="C17" s="95">
        <v>1</v>
      </c>
      <c r="D17" s="91"/>
      <c r="E17" s="91"/>
      <c r="F17" s="91"/>
      <c r="G17" s="91"/>
      <c r="H17" s="91"/>
      <c r="I17" s="91"/>
      <c r="J17" s="91"/>
      <c r="K17" s="91"/>
      <c r="L17" s="89" t="s">
        <v>236</v>
      </c>
      <c r="M17" s="89" t="s">
        <v>237</v>
      </c>
      <c r="N17" s="89" t="s">
        <v>231</v>
      </c>
      <c r="O17" s="89" t="s">
        <v>145</v>
      </c>
      <c r="P17" s="89" t="s">
        <v>146</v>
      </c>
      <c r="Q17" s="89"/>
      <c r="R17" s="89" t="s">
        <v>147</v>
      </c>
      <c r="S17" s="89"/>
      <c r="T17" s="89" t="s">
        <v>145</v>
      </c>
      <c r="U17" s="89" t="s">
        <v>150</v>
      </c>
      <c r="V17" s="89" t="s">
        <v>151</v>
      </c>
      <c r="W17" s="89" t="s">
        <v>232</v>
      </c>
      <c r="X17" s="89" t="s">
        <v>233</v>
      </c>
      <c r="Y17" s="89" t="s">
        <v>234</v>
      </c>
      <c r="Z17" s="89" t="s">
        <v>235</v>
      </c>
      <c r="AA17" s="89">
        <v>0.36799999999999999</v>
      </c>
      <c r="AB17" s="92" t="s">
        <v>78</v>
      </c>
      <c r="AC17" s="92" t="s">
        <v>238</v>
      </c>
      <c r="AD17" s="93">
        <v>1</v>
      </c>
      <c r="AE17" s="93">
        <v>1</v>
      </c>
    </row>
    <row r="18" spans="1:31" s="31" customFormat="1" ht="30" customHeight="1">
      <c r="A18" s="25">
        <f t="shared" si="0"/>
        <v>9</v>
      </c>
      <c r="B18" s="28">
        <v>0</v>
      </c>
      <c r="C18" s="28"/>
      <c r="D18" s="28"/>
      <c r="E18" s="28"/>
      <c r="F18" s="28"/>
      <c r="G18" s="28"/>
      <c r="H18" s="28"/>
      <c r="I18" s="28"/>
      <c r="J18" s="28"/>
      <c r="K18" s="13"/>
      <c r="L18" s="26" t="s">
        <v>40</v>
      </c>
      <c r="M18" s="27" t="s">
        <v>39</v>
      </c>
      <c r="N18" s="27" t="s">
        <v>91</v>
      </c>
      <c r="O18" s="28"/>
      <c r="P18" s="27"/>
      <c r="Q18" s="27"/>
      <c r="R18" s="26"/>
      <c r="S18" s="14"/>
      <c r="T18" s="27"/>
      <c r="U18" s="14"/>
      <c r="V18" s="14"/>
      <c r="W18" s="14" t="s">
        <v>28</v>
      </c>
      <c r="X18" s="27" t="s">
        <v>88</v>
      </c>
      <c r="Y18" s="27"/>
      <c r="Z18" s="27"/>
      <c r="AA18" s="29">
        <v>1.23E-2</v>
      </c>
      <c r="AB18" s="30" t="s">
        <v>89</v>
      </c>
      <c r="AC18" s="15" t="s">
        <v>58</v>
      </c>
      <c r="AD18" s="27">
        <v>6</v>
      </c>
      <c r="AE18" s="27">
        <v>6</v>
      </c>
    </row>
    <row r="19" spans="1:31" s="2" customFormat="1" ht="30" customHeight="1">
      <c r="A19" s="64">
        <f t="shared" si="0"/>
        <v>10</v>
      </c>
      <c r="B19" s="65">
        <v>0</v>
      </c>
      <c r="C19" s="66"/>
      <c r="D19" s="65"/>
      <c r="E19" s="65"/>
      <c r="F19" s="65"/>
      <c r="G19" s="65"/>
      <c r="H19" s="65"/>
      <c r="I19" s="65"/>
      <c r="J19" s="65"/>
      <c r="K19" s="67"/>
      <c r="L19" s="68"/>
      <c r="M19" s="69" t="s">
        <v>93</v>
      </c>
      <c r="N19" s="69"/>
      <c r="O19" s="68"/>
      <c r="P19" s="69"/>
      <c r="Q19" s="70"/>
      <c r="R19" s="68"/>
      <c r="S19" s="71"/>
      <c r="T19" s="68"/>
      <c r="U19" s="71"/>
      <c r="V19" s="71"/>
      <c r="W19" s="71" t="s">
        <v>76</v>
      </c>
      <c r="X19" s="71" t="s">
        <v>98</v>
      </c>
      <c r="Y19" s="72"/>
      <c r="Z19" s="69" t="s">
        <v>99</v>
      </c>
      <c r="AA19" s="73">
        <f>AA21+AA67*6+AA68+AA81+AA82*2</f>
        <v>11.92478</v>
      </c>
      <c r="AB19" s="74"/>
      <c r="AC19" s="75" t="s">
        <v>57</v>
      </c>
      <c r="AD19" s="65">
        <v>1</v>
      </c>
      <c r="AE19" s="65">
        <v>0</v>
      </c>
    </row>
    <row r="20" spans="1:31" s="2" customFormat="1" ht="30" customHeight="1">
      <c r="A20" s="64">
        <f t="shared" si="0"/>
        <v>11</v>
      </c>
      <c r="B20" s="65">
        <v>0</v>
      </c>
      <c r="C20" s="66"/>
      <c r="D20" s="65"/>
      <c r="E20" s="65"/>
      <c r="F20" s="65"/>
      <c r="G20" s="65"/>
      <c r="H20" s="65"/>
      <c r="I20" s="65"/>
      <c r="J20" s="65"/>
      <c r="K20" s="67"/>
      <c r="L20" s="68"/>
      <c r="M20" s="69" t="s">
        <v>94</v>
      </c>
      <c r="N20" s="69"/>
      <c r="O20" s="68"/>
      <c r="P20" s="69"/>
      <c r="Q20" s="70"/>
      <c r="R20" s="68"/>
      <c r="S20" s="71"/>
      <c r="T20" s="68"/>
      <c r="U20" s="71"/>
      <c r="V20" s="71"/>
      <c r="W20" s="71" t="s">
        <v>76</v>
      </c>
      <c r="X20" s="71" t="s">
        <v>98</v>
      </c>
      <c r="Y20" s="72"/>
      <c r="Z20" s="69" t="s">
        <v>99</v>
      </c>
      <c r="AA20" s="73">
        <f>AA22+AA67*6+AA68</f>
        <v>11.79968</v>
      </c>
      <c r="AB20" s="74"/>
      <c r="AC20" s="75" t="s">
        <v>57</v>
      </c>
      <c r="AD20" s="65">
        <v>0</v>
      </c>
      <c r="AE20" s="65">
        <v>1</v>
      </c>
    </row>
    <row r="21" spans="1:31" s="2" customFormat="1" ht="30" customHeight="1">
      <c r="A21" s="25">
        <f t="shared" si="0"/>
        <v>12</v>
      </c>
      <c r="B21" s="16"/>
      <c r="C21" s="17">
        <v>1</v>
      </c>
      <c r="D21" s="16"/>
      <c r="E21" s="16"/>
      <c r="F21" s="16"/>
      <c r="G21" s="16"/>
      <c r="H21" s="16"/>
      <c r="I21" s="16"/>
      <c r="J21" s="16"/>
      <c r="K21" s="3"/>
      <c r="L21" s="18"/>
      <c r="M21" s="19" t="s">
        <v>59</v>
      </c>
      <c r="N21" s="19"/>
      <c r="O21" s="18"/>
      <c r="P21" s="19"/>
      <c r="Q21" s="20"/>
      <c r="R21" s="18"/>
      <c r="S21" s="4"/>
      <c r="T21" s="18"/>
      <c r="U21" s="4"/>
      <c r="V21" s="4"/>
      <c r="W21" s="4" t="s">
        <v>76</v>
      </c>
      <c r="X21" s="4" t="s">
        <v>77</v>
      </c>
      <c r="Y21" s="21"/>
      <c r="Z21" s="19"/>
      <c r="AA21" s="22">
        <f>AA23+AA24*2+AA25+AA30+AA36+AA37*6+AA38+AA39+AA40+AA41*8+AA42+AA45*6+AA46+AA47*28+AA48*4+AA49*8+AA50+AA51+AA52+AA53+AA54+AA62*2+AA63+AA64+AA65+AA66*2</f>
        <v>8.08962</v>
      </c>
      <c r="AB21" s="23"/>
      <c r="AC21" s="15" t="s">
        <v>57</v>
      </c>
      <c r="AD21" s="35">
        <v>1</v>
      </c>
      <c r="AE21" s="35">
        <v>0</v>
      </c>
    </row>
    <row r="22" spans="1:31" s="2" customFormat="1" ht="30" customHeight="1">
      <c r="A22" s="25">
        <f t="shared" si="0"/>
        <v>13</v>
      </c>
      <c r="B22" s="16"/>
      <c r="C22" s="17">
        <v>1</v>
      </c>
      <c r="D22" s="16"/>
      <c r="E22" s="16"/>
      <c r="F22" s="16"/>
      <c r="G22" s="16"/>
      <c r="H22" s="16"/>
      <c r="I22" s="16"/>
      <c r="J22" s="16"/>
      <c r="K22" s="3"/>
      <c r="L22" s="18"/>
      <c r="M22" s="19" t="s">
        <v>60</v>
      </c>
      <c r="N22" s="19"/>
      <c r="O22" s="18"/>
      <c r="P22" s="19"/>
      <c r="Q22" s="20"/>
      <c r="R22" s="18"/>
      <c r="S22" s="4"/>
      <c r="T22" s="18"/>
      <c r="U22" s="4"/>
      <c r="V22" s="4"/>
      <c r="W22" s="4" t="s">
        <v>76</v>
      </c>
      <c r="X22" s="4" t="s">
        <v>77</v>
      </c>
      <c r="Y22" s="21"/>
      <c r="Z22" s="19"/>
      <c r="AA22" s="22">
        <f>AA23+AA24*2+AA25+AA30+AA36+AA37*6+AA38+AA39+AA40+AA41*8+AA42+AA45*6+AA46+AA47*28+AA48*4+AA49*8+AA50+AA51+AA52+AA53+AA58+AA62*2+AA63+AA64+AA65+AA66*2</f>
        <v>8.08962</v>
      </c>
      <c r="AB22" s="23"/>
      <c r="AC22" s="15" t="s">
        <v>57</v>
      </c>
      <c r="AD22" s="35">
        <v>0</v>
      </c>
      <c r="AE22" s="35">
        <v>1</v>
      </c>
    </row>
    <row r="23" spans="1:31" s="2" customFormat="1" ht="30" customHeight="1">
      <c r="A23" s="25">
        <f t="shared" si="0"/>
        <v>14</v>
      </c>
      <c r="B23" s="17"/>
      <c r="C23" s="17"/>
      <c r="D23" s="17">
        <v>2</v>
      </c>
      <c r="E23" s="17"/>
      <c r="F23" s="17"/>
      <c r="G23" s="17"/>
      <c r="H23" s="17"/>
      <c r="I23" s="17"/>
      <c r="J23" s="17"/>
      <c r="K23" s="17"/>
      <c r="L23" s="48"/>
      <c r="M23" s="49" t="s">
        <v>65</v>
      </c>
      <c r="N23" s="50"/>
      <c r="O23" s="51"/>
      <c r="P23" s="52"/>
      <c r="Q23" s="48"/>
      <c r="R23" s="10"/>
      <c r="S23" s="52"/>
      <c r="T23" s="10"/>
      <c r="U23" s="11"/>
      <c r="V23" s="11"/>
      <c r="W23" s="11"/>
      <c r="X23" s="12"/>
      <c r="Y23" s="10"/>
      <c r="Z23" s="12"/>
      <c r="AA23" s="22">
        <v>0.05</v>
      </c>
      <c r="AB23" s="3"/>
      <c r="AC23" s="15" t="s">
        <v>57</v>
      </c>
      <c r="AD23" s="16">
        <v>1</v>
      </c>
      <c r="AE23" s="16">
        <v>1</v>
      </c>
    </row>
    <row r="24" spans="1:31" s="2" customFormat="1" ht="30" customHeight="1">
      <c r="A24" s="25">
        <f t="shared" si="0"/>
        <v>15</v>
      </c>
      <c r="B24" s="17"/>
      <c r="C24" s="17"/>
      <c r="D24" s="17">
        <v>2</v>
      </c>
      <c r="E24" s="17"/>
      <c r="F24" s="17"/>
      <c r="G24" s="17"/>
      <c r="H24" s="17"/>
      <c r="I24" s="17"/>
      <c r="J24" s="17"/>
      <c r="K24" s="17"/>
      <c r="L24" s="49" t="s">
        <v>142</v>
      </c>
      <c r="M24" s="49" t="s">
        <v>143</v>
      </c>
      <c r="N24" s="49" t="s">
        <v>152</v>
      </c>
      <c r="O24" s="49" t="s">
        <v>145</v>
      </c>
      <c r="P24" s="49" t="s">
        <v>146</v>
      </c>
      <c r="Q24" s="49"/>
      <c r="R24" s="49" t="s">
        <v>147</v>
      </c>
      <c r="S24" s="49" t="s">
        <v>148</v>
      </c>
      <c r="T24" s="49" t="s">
        <v>149</v>
      </c>
      <c r="U24" s="49" t="s">
        <v>150</v>
      </c>
      <c r="V24" s="49" t="s">
        <v>151</v>
      </c>
      <c r="W24" s="49" t="s">
        <v>148</v>
      </c>
      <c r="X24" s="49"/>
      <c r="Y24" s="49"/>
      <c r="Z24" s="49"/>
      <c r="AA24" s="49" t="s">
        <v>153</v>
      </c>
      <c r="AB24" s="49" t="s">
        <v>144</v>
      </c>
      <c r="AC24" s="15"/>
      <c r="AD24" s="16">
        <v>2</v>
      </c>
      <c r="AE24" s="16">
        <v>2</v>
      </c>
    </row>
    <row r="25" spans="1:31" s="2" customFormat="1" ht="30" customHeight="1">
      <c r="A25" s="25">
        <f t="shared" si="0"/>
        <v>16</v>
      </c>
      <c r="B25" s="16"/>
      <c r="C25" s="17"/>
      <c r="D25" s="16">
        <v>2</v>
      </c>
      <c r="E25" s="16"/>
      <c r="F25" s="16"/>
      <c r="G25" s="16"/>
      <c r="H25" s="16"/>
      <c r="I25" s="16"/>
      <c r="J25" s="16"/>
      <c r="K25" s="3"/>
      <c r="L25" s="18"/>
      <c r="M25" s="19" t="s">
        <v>154</v>
      </c>
      <c r="N25" s="19"/>
      <c r="O25" s="18"/>
      <c r="P25" s="19"/>
      <c r="Q25" s="20"/>
      <c r="R25" s="18"/>
      <c r="S25" s="4"/>
      <c r="T25" s="18"/>
      <c r="U25" s="4"/>
      <c r="V25" s="4"/>
      <c r="W25" s="4" t="s">
        <v>29</v>
      </c>
      <c r="X25" s="4" t="s">
        <v>77</v>
      </c>
      <c r="Y25" s="21"/>
      <c r="Z25" s="19" t="s">
        <v>101</v>
      </c>
      <c r="AA25" s="22">
        <f>AA26+AA27*2+AA28+AA29*2</f>
        <v>3.1208999999999998</v>
      </c>
      <c r="AB25" s="23" t="s">
        <v>78</v>
      </c>
      <c r="AC25" s="15" t="s">
        <v>57</v>
      </c>
      <c r="AD25" s="16">
        <v>1</v>
      </c>
      <c r="AE25" s="16">
        <v>1</v>
      </c>
    </row>
    <row r="26" spans="1:31" s="2" customFormat="1" ht="30" customHeight="1">
      <c r="A26" s="25">
        <f t="shared" si="0"/>
        <v>17</v>
      </c>
      <c r="B26" s="16"/>
      <c r="C26" s="17"/>
      <c r="D26" s="16"/>
      <c r="E26" s="16">
        <v>3</v>
      </c>
      <c r="F26" s="16"/>
      <c r="G26" s="16"/>
      <c r="H26" s="16"/>
      <c r="I26" s="16"/>
      <c r="J26" s="16"/>
      <c r="K26" s="3"/>
      <c r="L26" s="18"/>
      <c r="M26" s="19" t="s">
        <v>67</v>
      </c>
      <c r="N26" s="19"/>
      <c r="O26" s="18"/>
      <c r="P26" s="19"/>
      <c r="Q26" s="20"/>
      <c r="R26" s="18"/>
      <c r="S26" s="4"/>
      <c r="T26" s="18"/>
      <c r="U26" s="4"/>
      <c r="V26" s="4"/>
      <c r="W26" s="4" t="s">
        <v>31</v>
      </c>
      <c r="X26" s="4" t="s">
        <v>80</v>
      </c>
      <c r="Y26" s="21"/>
      <c r="Z26" s="19" t="s">
        <v>155</v>
      </c>
      <c r="AA26" s="22">
        <v>2.3180000000000001</v>
      </c>
      <c r="AB26" s="9" t="s">
        <v>27</v>
      </c>
      <c r="AC26" s="15" t="s">
        <v>57</v>
      </c>
      <c r="AD26" s="16">
        <v>1</v>
      </c>
      <c r="AE26" s="16">
        <v>1</v>
      </c>
    </row>
    <row r="27" spans="1:31" s="2" customFormat="1" ht="30" customHeight="1">
      <c r="A27" s="25">
        <f t="shared" si="0"/>
        <v>18</v>
      </c>
      <c r="B27" s="16"/>
      <c r="C27" s="17"/>
      <c r="D27" s="16"/>
      <c r="E27" s="16">
        <v>3</v>
      </c>
      <c r="F27" s="16"/>
      <c r="G27" s="16"/>
      <c r="H27" s="16"/>
      <c r="I27" s="16"/>
      <c r="J27" s="16"/>
      <c r="K27" s="3"/>
      <c r="L27" s="18"/>
      <c r="M27" s="19" t="s">
        <v>165</v>
      </c>
      <c r="N27" s="19"/>
      <c r="O27" s="18"/>
      <c r="P27" s="19"/>
      <c r="Q27" s="20"/>
      <c r="R27" s="18"/>
      <c r="S27" s="4"/>
      <c r="T27" s="18"/>
      <c r="U27" s="4"/>
      <c r="V27" s="4"/>
      <c r="W27" s="4" t="s">
        <v>31</v>
      </c>
      <c r="X27" s="4" t="s">
        <v>80</v>
      </c>
      <c r="Y27" s="21"/>
      <c r="Z27" s="19" t="s">
        <v>204</v>
      </c>
      <c r="AA27" s="22">
        <v>0.16300000000000001</v>
      </c>
      <c r="AB27" s="9" t="s">
        <v>27</v>
      </c>
      <c r="AC27" s="15" t="s">
        <v>57</v>
      </c>
      <c r="AD27" s="16">
        <v>2</v>
      </c>
      <c r="AE27" s="16">
        <v>2</v>
      </c>
    </row>
    <row r="28" spans="1:31" s="2" customFormat="1" ht="30" customHeight="1">
      <c r="A28" s="25">
        <f t="shared" si="0"/>
        <v>19</v>
      </c>
      <c r="B28" s="16"/>
      <c r="C28" s="17"/>
      <c r="D28" s="16"/>
      <c r="E28" s="16">
        <v>3</v>
      </c>
      <c r="F28" s="16"/>
      <c r="G28" s="16"/>
      <c r="H28" s="16"/>
      <c r="I28" s="16"/>
      <c r="J28" s="16"/>
      <c r="K28" s="3"/>
      <c r="L28" s="18"/>
      <c r="M28" s="19" t="s">
        <v>102</v>
      </c>
      <c r="N28" s="19"/>
      <c r="O28" s="18"/>
      <c r="P28" s="19"/>
      <c r="Q28" s="20"/>
      <c r="R28" s="18"/>
      <c r="S28" s="4"/>
      <c r="T28" s="18"/>
      <c r="U28" s="4"/>
      <c r="V28" s="4"/>
      <c r="W28" s="4" t="s">
        <v>31</v>
      </c>
      <c r="X28" s="4" t="s">
        <v>80</v>
      </c>
      <c r="Y28" s="21"/>
      <c r="Z28" s="19" t="s">
        <v>156</v>
      </c>
      <c r="AA28" s="22">
        <v>0.47189999999999999</v>
      </c>
      <c r="AB28" s="3"/>
      <c r="AC28" s="15" t="s">
        <v>57</v>
      </c>
      <c r="AD28" s="16">
        <v>1</v>
      </c>
      <c r="AE28" s="16">
        <v>1</v>
      </c>
    </row>
    <row r="29" spans="1:31" s="2" customFormat="1" ht="30" customHeight="1">
      <c r="A29" s="25">
        <f t="shared" si="0"/>
        <v>20</v>
      </c>
      <c r="B29" s="16"/>
      <c r="C29" s="17"/>
      <c r="D29" s="16"/>
      <c r="E29" s="16">
        <v>3</v>
      </c>
      <c r="F29" s="16"/>
      <c r="G29" s="16"/>
      <c r="H29" s="16"/>
      <c r="I29" s="16"/>
      <c r="J29" s="16"/>
      <c r="K29" s="3"/>
      <c r="L29" s="27" t="s">
        <v>125</v>
      </c>
      <c r="M29" s="27" t="s">
        <v>48</v>
      </c>
      <c r="N29" s="27"/>
      <c r="O29" s="28"/>
      <c r="P29" s="27"/>
      <c r="Q29" s="27"/>
      <c r="R29" s="26"/>
      <c r="S29" s="14"/>
      <c r="T29" s="27"/>
      <c r="U29" s="14"/>
      <c r="V29" s="14"/>
      <c r="W29" s="14" t="s">
        <v>28</v>
      </c>
      <c r="X29" s="27" t="s">
        <v>124</v>
      </c>
      <c r="Y29" s="27" t="s">
        <v>34</v>
      </c>
      <c r="Z29" s="54"/>
      <c r="AA29" s="55">
        <v>2.5000000000000001E-3</v>
      </c>
      <c r="AB29" s="28"/>
      <c r="AC29" s="15" t="s">
        <v>58</v>
      </c>
      <c r="AD29" s="16">
        <v>2</v>
      </c>
      <c r="AE29" s="16">
        <v>2</v>
      </c>
    </row>
    <row r="30" spans="1:31" s="2" customFormat="1" ht="30" customHeight="1">
      <c r="A30" s="25">
        <f t="shared" si="0"/>
        <v>21</v>
      </c>
      <c r="B30" s="16"/>
      <c r="C30" s="17"/>
      <c r="D30" s="16">
        <v>2</v>
      </c>
      <c r="E30" s="16"/>
      <c r="F30" s="16"/>
      <c r="G30" s="16"/>
      <c r="H30" s="16"/>
      <c r="I30" s="16"/>
      <c r="J30" s="16"/>
      <c r="K30" s="3"/>
      <c r="L30" s="18"/>
      <c r="M30" s="19" t="s">
        <v>157</v>
      </c>
      <c r="N30" s="19"/>
      <c r="O30" s="18"/>
      <c r="P30" s="19"/>
      <c r="Q30" s="20"/>
      <c r="R30" s="18"/>
      <c r="S30" s="4"/>
      <c r="T30" s="18"/>
      <c r="U30" s="4"/>
      <c r="V30" s="4"/>
      <c r="W30" s="4" t="s">
        <v>29</v>
      </c>
      <c r="X30" s="4" t="s">
        <v>77</v>
      </c>
      <c r="Y30" s="21"/>
      <c r="Z30" s="19" t="s">
        <v>103</v>
      </c>
      <c r="AA30" s="22">
        <f>AA31+AA32+AA33*3+AA34+AA35*6</f>
        <v>2.4929600000000001</v>
      </c>
      <c r="AB30" s="23" t="s">
        <v>135</v>
      </c>
      <c r="AC30" s="15" t="s">
        <v>57</v>
      </c>
      <c r="AD30" s="16">
        <v>1</v>
      </c>
      <c r="AE30" s="16">
        <v>1</v>
      </c>
    </row>
    <row r="31" spans="1:31" s="2" customFormat="1" ht="30" customHeight="1">
      <c r="A31" s="25">
        <f t="shared" si="0"/>
        <v>22</v>
      </c>
      <c r="B31" s="16"/>
      <c r="C31" s="17"/>
      <c r="D31" s="16"/>
      <c r="E31" s="16">
        <v>3</v>
      </c>
      <c r="F31" s="16"/>
      <c r="G31" s="16"/>
      <c r="H31" s="16"/>
      <c r="I31" s="16"/>
      <c r="J31" s="16"/>
      <c r="K31" s="3"/>
      <c r="L31" s="18"/>
      <c r="M31" s="19" t="s">
        <v>68</v>
      </c>
      <c r="N31" s="19"/>
      <c r="O31" s="18"/>
      <c r="P31" s="19"/>
      <c r="Q31" s="20"/>
      <c r="R31" s="18"/>
      <c r="S31" s="4"/>
      <c r="T31" s="18"/>
      <c r="U31" s="4"/>
      <c r="V31" s="4"/>
      <c r="W31" s="4" t="s">
        <v>31</v>
      </c>
      <c r="X31" s="4" t="s">
        <v>80</v>
      </c>
      <c r="Y31" s="21"/>
      <c r="Z31" s="19" t="s">
        <v>158</v>
      </c>
      <c r="AA31" s="22">
        <v>2.11</v>
      </c>
      <c r="AB31" s="9" t="s">
        <v>27</v>
      </c>
      <c r="AC31" s="15" t="s">
        <v>57</v>
      </c>
      <c r="AD31" s="16">
        <v>1</v>
      </c>
      <c r="AE31" s="16">
        <v>1</v>
      </c>
    </row>
    <row r="32" spans="1:31" s="2" customFormat="1" ht="30" customHeight="1">
      <c r="A32" s="25">
        <f t="shared" si="0"/>
        <v>23</v>
      </c>
      <c r="B32" s="16"/>
      <c r="C32" s="17"/>
      <c r="D32" s="16"/>
      <c r="E32" s="16">
        <v>3</v>
      </c>
      <c r="F32" s="16"/>
      <c r="G32" s="16"/>
      <c r="H32" s="16"/>
      <c r="I32" s="16"/>
      <c r="J32" s="16"/>
      <c r="K32" s="3"/>
      <c r="L32" s="18"/>
      <c r="M32" s="19" t="s">
        <v>164</v>
      </c>
      <c r="N32" s="19"/>
      <c r="O32" s="18"/>
      <c r="P32" s="19"/>
      <c r="Q32" s="53"/>
      <c r="R32" s="18"/>
      <c r="S32" s="4"/>
      <c r="T32" s="18"/>
      <c r="U32" s="4"/>
      <c r="V32" s="4"/>
      <c r="W32" s="4" t="s">
        <v>31</v>
      </c>
      <c r="X32" s="4" t="s">
        <v>80</v>
      </c>
      <c r="Y32" s="21"/>
      <c r="Z32" s="19" t="s">
        <v>159</v>
      </c>
      <c r="AA32" s="22">
        <v>0.21679999999999999</v>
      </c>
      <c r="AB32" s="3"/>
      <c r="AC32" s="15" t="s">
        <v>57</v>
      </c>
      <c r="AD32" s="16">
        <v>1</v>
      </c>
      <c r="AE32" s="16">
        <v>1</v>
      </c>
    </row>
    <row r="33" spans="1:31" s="2" customFormat="1" ht="30" customHeight="1">
      <c r="A33" s="25">
        <f t="shared" si="0"/>
        <v>24</v>
      </c>
      <c r="B33" s="16"/>
      <c r="C33" s="17"/>
      <c r="D33" s="16"/>
      <c r="E33" s="16">
        <v>3</v>
      </c>
      <c r="F33" s="16"/>
      <c r="G33" s="16"/>
      <c r="H33" s="16"/>
      <c r="I33" s="16"/>
      <c r="J33" s="16"/>
      <c r="K33" s="3"/>
      <c r="L33" s="18"/>
      <c r="M33" s="19" t="s">
        <v>163</v>
      </c>
      <c r="N33" s="19"/>
      <c r="O33" s="18"/>
      <c r="P33" s="19"/>
      <c r="Q33" s="53"/>
      <c r="R33" s="18"/>
      <c r="S33" s="4"/>
      <c r="T33" s="18"/>
      <c r="U33" s="4"/>
      <c r="V33" s="4"/>
      <c r="W33" s="4" t="s">
        <v>31</v>
      </c>
      <c r="X33" s="4" t="s">
        <v>80</v>
      </c>
      <c r="Y33" s="21"/>
      <c r="Z33" s="19" t="s">
        <v>205</v>
      </c>
      <c r="AA33" s="22">
        <v>3.8399999999999997E-2</v>
      </c>
      <c r="AB33" s="3"/>
      <c r="AC33" s="15" t="s">
        <v>57</v>
      </c>
      <c r="AD33" s="16">
        <v>3</v>
      </c>
      <c r="AE33" s="16">
        <v>3</v>
      </c>
    </row>
    <row r="34" spans="1:31" s="2" customFormat="1" ht="30" customHeight="1">
      <c r="A34" s="25">
        <f t="shared" si="0"/>
        <v>25</v>
      </c>
      <c r="B34" s="16"/>
      <c r="C34" s="17"/>
      <c r="D34" s="16"/>
      <c r="E34" s="16">
        <v>3</v>
      </c>
      <c r="F34" s="16"/>
      <c r="G34" s="16"/>
      <c r="H34" s="16"/>
      <c r="I34" s="16"/>
      <c r="J34" s="16"/>
      <c r="K34" s="3"/>
      <c r="L34" s="18"/>
      <c r="M34" s="19" t="s">
        <v>210</v>
      </c>
      <c r="N34" s="19"/>
      <c r="O34" s="18"/>
      <c r="P34" s="19"/>
      <c r="Q34" s="53"/>
      <c r="R34" s="18"/>
      <c r="S34" s="4"/>
      <c r="T34" s="18"/>
      <c r="U34" s="4"/>
      <c r="V34" s="4"/>
      <c r="W34" s="4" t="s">
        <v>31</v>
      </c>
      <c r="X34" s="4" t="s">
        <v>80</v>
      </c>
      <c r="Y34" s="21"/>
      <c r="Z34" s="19" t="s">
        <v>205</v>
      </c>
      <c r="AA34" s="22">
        <v>0.02</v>
      </c>
      <c r="AB34" s="3"/>
      <c r="AC34" s="15" t="s">
        <v>57</v>
      </c>
      <c r="AD34" s="16">
        <v>1</v>
      </c>
      <c r="AE34" s="16">
        <v>1</v>
      </c>
    </row>
    <row r="35" spans="1:31" s="2" customFormat="1" ht="30" customHeight="1">
      <c r="A35" s="25">
        <f t="shared" si="0"/>
        <v>26</v>
      </c>
      <c r="B35" s="16"/>
      <c r="C35" s="17"/>
      <c r="D35" s="16"/>
      <c r="E35" s="16">
        <v>3</v>
      </c>
      <c r="F35" s="16"/>
      <c r="G35" s="16"/>
      <c r="H35" s="16"/>
      <c r="I35" s="16"/>
      <c r="J35" s="16"/>
      <c r="K35" s="3"/>
      <c r="L35" s="27" t="s">
        <v>41</v>
      </c>
      <c r="M35" s="27" t="s">
        <v>48</v>
      </c>
      <c r="N35" s="27"/>
      <c r="O35" s="28"/>
      <c r="P35" s="27"/>
      <c r="Q35" s="27"/>
      <c r="R35" s="26"/>
      <c r="S35" s="14"/>
      <c r="T35" s="27"/>
      <c r="U35" s="14"/>
      <c r="V35" s="14"/>
      <c r="W35" s="14" t="s">
        <v>28</v>
      </c>
      <c r="X35" s="27" t="s">
        <v>104</v>
      </c>
      <c r="Y35" s="27" t="s">
        <v>34</v>
      </c>
      <c r="Z35" s="54"/>
      <c r="AA35" s="55">
        <v>5.1599999999999997E-3</v>
      </c>
      <c r="AB35" s="3"/>
      <c r="AC35" s="15"/>
      <c r="AD35" s="16">
        <v>6</v>
      </c>
      <c r="AE35" s="16">
        <v>6</v>
      </c>
    </row>
    <row r="36" spans="1:31" s="2" customFormat="1" ht="30" customHeight="1">
      <c r="A36" s="25">
        <f t="shared" si="0"/>
        <v>27</v>
      </c>
      <c r="B36" s="16"/>
      <c r="C36" s="17"/>
      <c r="D36" s="16">
        <v>2</v>
      </c>
      <c r="E36" s="16"/>
      <c r="F36" s="16"/>
      <c r="G36" s="16"/>
      <c r="H36" s="16"/>
      <c r="I36" s="16"/>
      <c r="J36" s="16"/>
      <c r="K36" s="3"/>
      <c r="L36" s="19" t="s">
        <v>122</v>
      </c>
      <c r="M36" s="19" t="s">
        <v>39</v>
      </c>
      <c r="N36" s="19" t="s">
        <v>211</v>
      </c>
      <c r="O36" s="18"/>
      <c r="P36" s="19"/>
      <c r="Q36" s="20"/>
      <c r="R36" s="18"/>
      <c r="S36" s="4"/>
      <c r="T36" s="18"/>
      <c r="U36" s="4"/>
      <c r="V36" s="4"/>
      <c r="W36" s="4" t="s">
        <v>28</v>
      </c>
      <c r="X36" s="4" t="s">
        <v>123</v>
      </c>
      <c r="Y36" s="21"/>
      <c r="Z36" s="19"/>
      <c r="AA36" s="22">
        <v>5.7000000000000002E-3</v>
      </c>
      <c r="AB36" s="3"/>
      <c r="AC36" s="15" t="s">
        <v>58</v>
      </c>
      <c r="AD36" s="16">
        <v>1</v>
      </c>
      <c r="AE36" s="16">
        <v>1</v>
      </c>
    </row>
    <row r="37" spans="1:31" s="2" customFormat="1" ht="30" customHeight="1">
      <c r="A37" s="25">
        <f t="shared" si="0"/>
        <v>28</v>
      </c>
      <c r="B37" s="16"/>
      <c r="C37" s="17"/>
      <c r="D37" s="16">
        <v>2</v>
      </c>
      <c r="E37" s="16"/>
      <c r="F37" s="16"/>
      <c r="G37" s="16"/>
      <c r="H37" s="16"/>
      <c r="I37" s="16"/>
      <c r="J37" s="16"/>
      <c r="K37" s="3"/>
      <c r="L37" s="27"/>
      <c r="M37" s="27" t="s">
        <v>127</v>
      </c>
      <c r="N37" s="27"/>
      <c r="O37" s="28"/>
      <c r="P37" s="27"/>
      <c r="Q37" s="27"/>
      <c r="R37" s="26"/>
      <c r="S37" s="14"/>
      <c r="T37" s="27"/>
      <c r="U37" s="14"/>
      <c r="V37" s="14"/>
      <c r="W37" s="14" t="s">
        <v>81</v>
      </c>
      <c r="X37" s="27" t="s">
        <v>126</v>
      </c>
      <c r="Y37" s="27"/>
      <c r="Z37" s="54" t="s">
        <v>160</v>
      </c>
      <c r="AA37" s="55">
        <v>2.2000000000000001E-3</v>
      </c>
      <c r="AB37" s="3"/>
      <c r="AC37" s="15" t="s">
        <v>57</v>
      </c>
      <c r="AD37" s="16">
        <v>6</v>
      </c>
      <c r="AE37" s="16">
        <v>6</v>
      </c>
    </row>
    <row r="38" spans="1:31" s="2" customFormat="1" ht="30" customHeight="1">
      <c r="A38" s="25">
        <f t="shared" si="0"/>
        <v>29</v>
      </c>
      <c r="B38" s="16"/>
      <c r="C38" s="17"/>
      <c r="D38" s="16">
        <v>2</v>
      </c>
      <c r="E38" s="16"/>
      <c r="F38" s="16"/>
      <c r="G38" s="16"/>
      <c r="H38" s="16"/>
      <c r="I38" s="16"/>
      <c r="J38" s="16"/>
      <c r="K38" s="3"/>
      <c r="L38" s="27"/>
      <c r="M38" s="27" t="s">
        <v>161</v>
      </c>
      <c r="N38" s="27"/>
      <c r="O38" s="28"/>
      <c r="P38" s="27"/>
      <c r="Q38" s="27"/>
      <c r="R38" s="26"/>
      <c r="S38" s="14"/>
      <c r="T38" s="27"/>
      <c r="U38" s="14"/>
      <c r="V38" s="14"/>
      <c r="W38" s="14" t="s">
        <v>81</v>
      </c>
      <c r="X38" s="27" t="s">
        <v>116</v>
      </c>
      <c r="Y38" s="27"/>
      <c r="Z38" s="54" t="s">
        <v>162</v>
      </c>
      <c r="AA38" s="55">
        <v>4.4299999999999999E-2</v>
      </c>
      <c r="AB38" s="3"/>
      <c r="AC38" s="15" t="s">
        <v>57</v>
      </c>
      <c r="AD38" s="16">
        <v>1</v>
      </c>
      <c r="AE38" s="16">
        <v>1</v>
      </c>
    </row>
    <row r="39" spans="1:31" s="2" customFormat="1" ht="30" customHeight="1">
      <c r="A39" s="25">
        <f t="shared" si="0"/>
        <v>30</v>
      </c>
      <c r="B39" s="16"/>
      <c r="C39" s="17"/>
      <c r="D39" s="16">
        <v>2</v>
      </c>
      <c r="E39" s="16"/>
      <c r="F39" s="16"/>
      <c r="G39" s="16"/>
      <c r="H39" s="16"/>
      <c r="I39" s="16"/>
      <c r="J39" s="16"/>
      <c r="K39" s="3"/>
      <c r="L39" s="27"/>
      <c r="M39" s="27" t="s">
        <v>167</v>
      </c>
      <c r="N39" s="27"/>
      <c r="O39" s="28"/>
      <c r="P39" s="27"/>
      <c r="Q39" s="27"/>
      <c r="R39" s="26"/>
      <c r="S39" s="14"/>
      <c r="T39" s="27"/>
      <c r="U39" s="14"/>
      <c r="V39" s="14"/>
      <c r="W39" s="14" t="s">
        <v>81</v>
      </c>
      <c r="X39" s="27" t="s">
        <v>116</v>
      </c>
      <c r="Y39" s="27"/>
      <c r="Z39" s="54" t="s">
        <v>168</v>
      </c>
      <c r="AA39" s="55">
        <v>0.18</v>
      </c>
      <c r="AB39" s="3"/>
      <c r="AC39" s="15" t="s">
        <v>57</v>
      </c>
      <c r="AD39" s="16">
        <v>1</v>
      </c>
      <c r="AE39" s="16">
        <v>1</v>
      </c>
    </row>
    <row r="40" spans="1:31" s="2" customFormat="1" ht="30" customHeight="1">
      <c r="A40" s="25">
        <f t="shared" si="0"/>
        <v>31</v>
      </c>
      <c r="B40" s="16"/>
      <c r="C40" s="17"/>
      <c r="D40" s="16">
        <v>2</v>
      </c>
      <c r="E40" s="16"/>
      <c r="F40" s="16"/>
      <c r="G40" s="16"/>
      <c r="H40" s="16"/>
      <c r="I40" s="16"/>
      <c r="J40" s="16"/>
      <c r="K40" s="3"/>
      <c r="L40" s="27"/>
      <c r="M40" s="27" t="s">
        <v>166</v>
      </c>
      <c r="N40" s="27"/>
      <c r="O40" s="28"/>
      <c r="P40" s="27"/>
      <c r="Q40" s="27"/>
      <c r="R40" s="26"/>
      <c r="S40" s="14"/>
      <c r="T40" s="27"/>
      <c r="U40" s="14"/>
      <c r="V40" s="14"/>
      <c r="W40" s="14" t="s">
        <v>81</v>
      </c>
      <c r="X40" s="27" t="s">
        <v>116</v>
      </c>
      <c r="Y40" s="27"/>
      <c r="Z40" s="54" t="s">
        <v>169</v>
      </c>
      <c r="AA40" s="55">
        <v>7.4999999999999997E-2</v>
      </c>
      <c r="AB40" s="3"/>
      <c r="AC40" s="15" t="s">
        <v>57</v>
      </c>
      <c r="AD40" s="16">
        <v>1</v>
      </c>
      <c r="AE40" s="16">
        <v>1</v>
      </c>
    </row>
    <row r="41" spans="1:31" s="2" customFormat="1" ht="30" customHeight="1">
      <c r="A41" s="25">
        <f t="shared" si="0"/>
        <v>32</v>
      </c>
      <c r="B41" s="16"/>
      <c r="C41" s="17"/>
      <c r="D41" s="16">
        <v>2</v>
      </c>
      <c r="E41" s="16"/>
      <c r="F41" s="16"/>
      <c r="G41" s="16"/>
      <c r="H41" s="16"/>
      <c r="I41" s="16"/>
      <c r="J41" s="16"/>
      <c r="K41" s="3"/>
      <c r="L41" s="27" t="s">
        <v>170</v>
      </c>
      <c r="M41" s="27" t="s">
        <v>171</v>
      </c>
      <c r="N41" s="27" t="s">
        <v>173</v>
      </c>
      <c r="O41" s="28"/>
      <c r="P41" s="27"/>
      <c r="Q41" s="27"/>
      <c r="R41" s="26"/>
      <c r="S41" s="14"/>
      <c r="T41" s="27"/>
      <c r="U41" s="14"/>
      <c r="V41" s="14"/>
      <c r="W41" s="14" t="s">
        <v>28</v>
      </c>
      <c r="X41" s="27" t="s">
        <v>172</v>
      </c>
      <c r="Y41" s="27"/>
      <c r="Z41" s="54"/>
      <c r="AA41" s="55">
        <v>3.0999999999999999E-3</v>
      </c>
      <c r="AB41" s="3"/>
      <c r="AC41" s="15"/>
      <c r="AD41" s="16">
        <v>8</v>
      </c>
      <c r="AE41" s="16">
        <v>8</v>
      </c>
    </row>
    <row r="42" spans="1:31" s="2" customFormat="1" ht="30" customHeight="1">
      <c r="A42" s="25">
        <f t="shared" si="0"/>
        <v>33</v>
      </c>
      <c r="B42" s="16"/>
      <c r="C42" s="17"/>
      <c r="D42" s="16">
        <v>2</v>
      </c>
      <c r="E42" s="16"/>
      <c r="F42" s="16"/>
      <c r="G42" s="16"/>
      <c r="H42" s="16"/>
      <c r="I42" s="16"/>
      <c r="J42" s="16"/>
      <c r="K42" s="3"/>
      <c r="L42" s="18"/>
      <c r="M42" s="19" t="s">
        <v>199</v>
      </c>
      <c r="N42" s="19"/>
      <c r="O42" s="18"/>
      <c r="P42" s="19"/>
      <c r="Q42" s="20"/>
      <c r="R42" s="18"/>
      <c r="S42" s="4"/>
      <c r="T42" s="18"/>
      <c r="U42" s="4"/>
      <c r="V42" s="4"/>
      <c r="W42" s="4" t="s">
        <v>174</v>
      </c>
      <c r="X42" s="4" t="s">
        <v>176</v>
      </c>
      <c r="Y42" s="21"/>
      <c r="Z42" s="19" t="s">
        <v>175</v>
      </c>
      <c r="AA42" s="22">
        <f>AA43+AA44*6</f>
        <v>0.97665999999999997</v>
      </c>
      <c r="AB42" s="9" t="s">
        <v>82</v>
      </c>
      <c r="AC42" s="15" t="s">
        <v>57</v>
      </c>
      <c r="AD42" s="16">
        <v>1</v>
      </c>
      <c r="AE42" s="16">
        <v>1</v>
      </c>
    </row>
    <row r="43" spans="1:31" s="88" customFormat="1" ht="30" customHeight="1">
      <c r="A43" s="76">
        <f t="shared" si="0"/>
        <v>34</v>
      </c>
      <c r="B43" s="77"/>
      <c r="C43" s="78"/>
      <c r="D43" s="77"/>
      <c r="E43" s="77">
        <v>3</v>
      </c>
      <c r="F43" s="77"/>
      <c r="G43" s="77"/>
      <c r="H43" s="77"/>
      <c r="I43" s="77"/>
      <c r="J43" s="77"/>
      <c r="K43" s="79"/>
      <c r="L43" s="80"/>
      <c r="M43" s="81" t="s">
        <v>105</v>
      </c>
      <c r="N43" s="81"/>
      <c r="O43" s="80"/>
      <c r="P43" s="81"/>
      <c r="Q43" s="82"/>
      <c r="R43" s="80"/>
      <c r="S43" s="83"/>
      <c r="T43" s="80"/>
      <c r="U43" s="83"/>
      <c r="V43" s="83"/>
      <c r="W43" s="83" t="s">
        <v>174</v>
      </c>
      <c r="X43" s="83" t="s">
        <v>176</v>
      </c>
      <c r="Y43" s="84"/>
      <c r="Z43" s="81" t="s">
        <v>175</v>
      </c>
      <c r="AA43" s="85">
        <v>0.94569999999999999</v>
      </c>
      <c r="AB43" s="86" t="s">
        <v>82</v>
      </c>
      <c r="AC43" s="87" t="s">
        <v>57</v>
      </c>
      <c r="AD43" s="77">
        <v>1</v>
      </c>
      <c r="AE43" s="77">
        <v>1</v>
      </c>
    </row>
    <row r="44" spans="1:31" s="2" customFormat="1" ht="30" customHeight="1">
      <c r="A44" s="25">
        <f t="shared" si="0"/>
        <v>35</v>
      </c>
      <c r="B44" s="16"/>
      <c r="C44" s="17"/>
      <c r="D44" s="16"/>
      <c r="E44" s="16">
        <v>3</v>
      </c>
      <c r="F44" s="16"/>
      <c r="G44" s="16"/>
      <c r="H44" s="16"/>
      <c r="I44" s="16"/>
      <c r="J44" s="16"/>
      <c r="K44" s="3"/>
      <c r="L44" s="27" t="s">
        <v>41</v>
      </c>
      <c r="M44" s="27" t="s">
        <v>48</v>
      </c>
      <c r="N44" s="27"/>
      <c r="O44" s="28"/>
      <c r="P44" s="27"/>
      <c r="Q44" s="27"/>
      <c r="R44" s="26"/>
      <c r="S44" s="14"/>
      <c r="T44" s="27"/>
      <c r="U44" s="14"/>
      <c r="V44" s="14"/>
      <c r="W44" s="14" t="s">
        <v>28</v>
      </c>
      <c r="X44" s="27" t="s">
        <v>104</v>
      </c>
      <c r="Y44" s="27" t="s">
        <v>34</v>
      </c>
      <c r="Z44" s="54"/>
      <c r="AA44" s="55">
        <v>5.1599999999999997E-3</v>
      </c>
      <c r="AB44" s="3"/>
      <c r="AC44" s="15"/>
      <c r="AD44" s="16">
        <v>6</v>
      </c>
      <c r="AE44" s="16">
        <v>6</v>
      </c>
    </row>
    <row r="45" spans="1:31" s="2" customFormat="1" ht="30" customHeight="1">
      <c r="A45" s="25">
        <f t="shared" si="0"/>
        <v>36</v>
      </c>
      <c r="B45" s="16"/>
      <c r="C45" s="17"/>
      <c r="D45" s="16">
        <v>2</v>
      </c>
      <c r="E45" s="16"/>
      <c r="F45" s="16"/>
      <c r="G45" s="16"/>
      <c r="H45" s="16"/>
      <c r="I45" s="16"/>
      <c r="J45" s="16"/>
      <c r="K45" s="3"/>
      <c r="L45" s="26" t="s">
        <v>40</v>
      </c>
      <c r="M45" s="27" t="s">
        <v>39</v>
      </c>
      <c r="N45" s="27" t="s">
        <v>177</v>
      </c>
      <c r="O45" s="28"/>
      <c r="P45" s="27"/>
      <c r="Q45" s="27"/>
      <c r="R45" s="26"/>
      <c r="S45" s="14"/>
      <c r="T45" s="27"/>
      <c r="U45" s="14"/>
      <c r="V45" s="14"/>
      <c r="W45" s="14" t="s">
        <v>28</v>
      </c>
      <c r="X45" s="27" t="s">
        <v>187</v>
      </c>
      <c r="Y45" s="27"/>
      <c r="Z45" s="27"/>
      <c r="AA45" s="29">
        <v>1.23E-2</v>
      </c>
      <c r="AB45" s="30" t="s">
        <v>89</v>
      </c>
      <c r="AC45" s="15" t="s">
        <v>58</v>
      </c>
      <c r="AD45" s="16">
        <v>6</v>
      </c>
      <c r="AE45" s="16">
        <v>6</v>
      </c>
    </row>
    <row r="46" spans="1:31" s="88" customFormat="1" ht="30" customHeight="1">
      <c r="A46" s="76">
        <f t="shared" si="0"/>
        <v>37</v>
      </c>
      <c r="B46" s="77"/>
      <c r="C46" s="78"/>
      <c r="D46" s="77">
        <v>2</v>
      </c>
      <c r="E46" s="77"/>
      <c r="F46" s="77"/>
      <c r="G46" s="77"/>
      <c r="H46" s="77"/>
      <c r="I46" s="77"/>
      <c r="J46" s="77"/>
      <c r="K46" s="79"/>
      <c r="L46" s="80"/>
      <c r="M46" s="81" t="s">
        <v>178</v>
      </c>
      <c r="N46" s="81"/>
      <c r="O46" s="80"/>
      <c r="P46" s="81"/>
      <c r="Q46" s="82"/>
      <c r="R46" s="80"/>
      <c r="S46" s="83"/>
      <c r="T46" s="80"/>
      <c r="U46" s="83"/>
      <c r="V46" s="83"/>
      <c r="W46" s="83" t="s">
        <v>174</v>
      </c>
      <c r="X46" s="83" t="s">
        <v>206</v>
      </c>
      <c r="Y46" s="84"/>
      <c r="Z46" s="81" t="s">
        <v>179</v>
      </c>
      <c r="AA46" s="85">
        <v>0.55000000000000004</v>
      </c>
      <c r="AB46" s="86" t="s">
        <v>207</v>
      </c>
      <c r="AC46" s="87" t="s">
        <v>57</v>
      </c>
      <c r="AD46" s="77">
        <v>1</v>
      </c>
      <c r="AE46" s="77">
        <v>1</v>
      </c>
    </row>
    <row r="47" spans="1:31" s="2" customFormat="1" ht="30" customHeight="1">
      <c r="A47" s="25">
        <f t="shared" si="0"/>
        <v>38</v>
      </c>
      <c r="B47" s="16"/>
      <c r="C47" s="17"/>
      <c r="D47" s="16">
        <v>2</v>
      </c>
      <c r="E47" s="16"/>
      <c r="F47" s="16"/>
      <c r="G47" s="16"/>
      <c r="H47" s="16"/>
      <c r="I47" s="16"/>
      <c r="J47" s="16"/>
      <c r="K47" s="3"/>
      <c r="L47" s="18"/>
      <c r="M47" s="19" t="s">
        <v>180</v>
      </c>
      <c r="N47" s="19"/>
      <c r="O47" s="18"/>
      <c r="P47" s="19"/>
      <c r="Q47" s="20"/>
      <c r="R47" s="18"/>
      <c r="S47" s="4"/>
      <c r="T47" s="18"/>
      <c r="U47" s="4"/>
      <c r="V47" s="4"/>
      <c r="W47" s="4" t="s">
        <v>81</v>
      </c>
      <c r="X47" s="4" t="s">
        <v>106</v>
      </c>
      <c r="Y47" s="21"/>
      <c r="Z47" s="19" t="s">
        <v>181</v>
      </c>
      <c r="AA47" s="22">
        <v>1.6000000000000001E-3</v>
      </c>
      <c r="AB47" s="23"/>
      <c r="AC47" s="15" t="s">
        <v>57</v>
      </c>
      <c r="AD47" s="16">
        <v>28</v>
      </c>
      <c r="AE47" s="16">
        <v>28</v>
      </c>
    </row>
    <row r="48" spans="1:31" s="2" customFormat="1" ht="30" customHeight="1">
      <c r="A48" s="25">
        <f t="shared" si="0"/>
        <v>39</v>
      </c>
      <c r="B48" s="16"/>
      <c r="C48" s="17"/>
      <c r="D48" s="16">
        <v>2</v>
      </c>
      <c r="E48" s="16"/>
      <c r="F48" s="16"/>
      <c r="G48" s="16"/>
      <c r="H48" s="16"/>
      <c r="I48" s="16"/>
      <c r="J48" s="16"/>
      <c r="K48" s="3"/>
      <c r="L48" s="18"/>
      <c r="M48" s="19" t="s">
        <v>182</v>
      </c>
      <c r="N48" s="19"/>
      <c r="O48" s="18"/>
      <c r="P48" s="19"/>
      <c r="Q48" s="20"/>
      <c r="R48" s="18"/>
      <c r="S48" s="4"/>
      <c r="T48" s="18"/>
      <c r="U48" s="4"/>
      <c r="V48" s="4"/>
      <c r="W48" s="4" t="s">
        <v>81</v>
      </c>
      <c r="X48" s="4" t="s">
        <v>106</v>
      </c>
      <c r="Y48" s="21"/>
      <c r="Z48" s="19" t="s">
        <v>181</v>
      </c>
      <c r="AA48" s="22">
        <v>1.6999999999999999E-3</v>
      </c>
      <c r="AB48" s="23"/>
      <c r="AC48" s="15" t="s">
        <v>57</v>
      </c>
      <c r="AD48" s="16">
        <v>4</v>
      </c>
      <c r="AE48" s="16">
        <v>4</v>
      </c>
    </row>
    <row r="49" spans="1:31" s="2" customFormat="1" ht="30" customHeight="1">
      <c r="A49" s="25">
        <f t="shared" si="0"/>
        <v>40</v>
      </c>
      <c r="B49" s="16"/>
      <c r="C49" s="17"/>
      <c r="D49" s="16">
        <v>2</v>
      </c>
      <c r="E49" s="16"/>
      <c r="F49" s="16"/>
      <c r="G49" s="16"/>
      <c r="H49" s="16"/>
      <c r="I49" s="16"/>
      <c r="J49" s="16"/>
      <c r="K49" s="3"/>
      <c r="L49" s="26" t="s">
        <v>184</v>
      </c>
      <c r="M49" s="27" t="s">
        <v>185</v>
      </c>
      <c r="N49" s="27" t="s">
        <v>183</v>
      </c>
      <c r="O49" s="18"/>
      <c r="P49" s="19"/>
      <c r="Q49" s="20"/>
      <c r="R49" s="18"/>
      <c r="S49" s="4"/>
      <c r="T49" s="18"/>
      <c r="U49" s="4"/>
      <c r="V49" s="4"/>
      <c r="W49" s="4" t="s">
        <v>28</v>
      </c>
      <c r="X49" s="4" t="s">
        <v>186</v>
      </c>
      <c r="Y49" s="21"/>
      <c r="Z49" s="19"/>
      <c r="AA49" s="22">
        <v>1.09E-2</v>
      </c>
      <c r="AB49" s="3"/>
      <c r="AC49" s="15" t="s">
        <v>58</v>
      </c>
      <c r="AD49" s="16">
        <v>8</v>
      </c>
      <c r="AE49" s="16">
        <v>8</v>
      </c>
    </row>
    <row r="50" spans="1:31" s="2" customFormat="1" ht="30" customHeight="1">
      <c r="A50" s="25">
        <f t="shared" si="0"/>
        <v>41</v>
      </c>
      <c r="B50" s="16"/>
      <c r="C50" s="17"/>
      <c r="D50" s="16">
        <v>2</v>
      </c>
      <c r="E50" s="16"/>
      <c r="F50" s="16"/>
      <c r="G50" s="16"/>
      <c r="H50" s="16"/>
      <c r="I50" s="16"/>
      <c r="J50" s="16"/>
      <c r="K50" s="3"/>
      <c r="L50" s="18"/>
      <c r="M50" s="19" t="s">
        <v>188</v>
      </c>
      <c r="N50" s="19"/>
      <c r="O50" s="18"/>
      <c r="P50" s="19"/>
      <c r="Q50" s="20"/>
      <c r="R50" s="18"/>
      <c r="S50" s="4"/>
      <c r="T50" s="18"/>
      <c r="U50" s="4"/>
      <c r="V50" s="4"/>
      <c r="W50" s="4" t="s">
        <v>31</v>
      </c>
      <c r="X50" s="4" t="s">
        <v>107</v>
      </c>
      <c r="Y50" s="21"/>
      <c r="Z50" s="19" t="s">
        <v>108</v>
      </c>
      <c r="AA50" s="22">
        <v>1.7500000000000002E-2</v>
      </c>
      <c r="AB50" s="9" t="s">
        <v>112</v>
      </c>
      <c r="AC50" s="15" t="s">
        <v>57</v>
      </c>
      <c r="AD50" s="16">
        <v>1</v>
      </c>
      <c r="AE50" s="16">
        <v>1</v>
      </c>
    </row>
    <row r="51" spans="1:31" s="2" customFormat="1" ht="30" customHeight="1">
      <c r="A51" s="25">
        <f t="shared" si="0"/>
        <v>42</v>
      </c>
      <c r="B51" s="16"/>
      <c r="C51" s="17"/>
      <c r="D51" s="16">
        <v>2</v>
      </c>
      <c r="E51" s="16"/>
      <c r="F51" s="16"/>
      <c r="G51" s="16"/>
      <c r="H51" s="16"/>
      <c r="I51" s="16"/>
      <c r="J51" s="16"/>
      <c r="K51" s="3"/>
      <c r="L51" s="18"/>
      <c r="M51" s="19" t="s">
        <v>111</v>
      </c>
      <c r="N51" s="19"/>
      <c r="O51" s="18"/>
      <c r="P51" s="19"/>
      <c r="Q51" s="20"/>
      <c r="R51" s="18"/>
      <c r="S51" s="4"/>
      <c r="T51" s="18"/>
      <c r="U51" s="4"/>
      <c r="V51" s="4"/>
      <c r="W51" s="4" t="s">
        <v>83</v>
      </c>
      <c r="X51" s="4" t="s">
        <v>109</v>
      </c>
      <c r="Y51" s="21"/>
      <c r="Z51" s="19" t="s">
        <v>110</v>
      </c>
      <c r="AA51" s="22">
        <v>6.4999999999999997E-3</v>
      </c>
      <c r="AB51" s="3"/>
      <c r="AC51" s="15" t="s">
        <v>57</v>
      </c>
      <c r="AD51" s="16">
        <v>1</v>
      </c>
      <c r="AE51" s="16">
        <v>1</v>
      </c>
    </row>
    <row r="52" spans="1:31" s="2" customFormat="1" ht="30" customHeight="1">
      <c r="A52" s="25">
        <f t="shared" si="0"/>
        <v>43</v>
      </c>
      <c r="B52" s="16"/>
      <c r="C52" s="17"/>
      <c r="D52" s="16">
        <v>2</v>
      </c>
      <c r="E52" s="16"/>
      <c r="F52" s="16"/>
      <c r="G52" s="16"/>
      <c r="H52" s="16"/>
      <c r="I52" s="16"/>
      <c r="J52" s="16"/>
      <c r="K52" s="3"/>
      <c r="L52" s="56" t="s">
        <v>189</v>
      </c>
      <c r="M52" s="57" t="s">
        <v>190</v>
      </c>
      <c r="N52" s="58"/>
      <c r="O52" s="59"/>
      <c r="P52" s="56"/>
      <c r="Q52" s="60"/>
      <c r="R52" s="18"/>
      <c r="S52" s="4"/>
      <c r="T52" s="18"/>
      <c r="U52" s="4"/>
      <c r="V52" s="4"/>
      <c r="W52" s="4" t="s">
        <v>28</v>
      </c>
      <c r="X52" s="4" t="s">
        <v>191</v>
      </c>
      <c r="Y52" s="22" t="s">
        <v>192</v>
      </c>
      <c r="Z52" s="22" t="s">
        <v>193</v>
      </c>
      <c r="AA52" s="22">
        <v>2.9999999999999997E-4</v>
      </c>
      <c r="AB52" s="3"/>
      <c r="AC52" s="15" t="s">
        <v>58</v>
      </c>
      <c r="AD52" s="16">
        <v>1</v>
      </c>
      <c r="AE52" s="16">
        <v>1</v>
      </c>
    </row>
    <row r="53" spans="1:31" s="2" customFormat="1" ht="30" customHeight="1">
      <c r="A53" s="25">
        <f t="shared" si="0"/>
        <v>44</v>
      </c>
      <c r="B53" s="16"/>
      <c r="C53" s="17"/>
      <c r="D53" s="16">
        <v>2</v>
      </c>
      <c r="E53" s="16"/>
      <c r="F53" s="16"/>
      <c r="G53" s="16"/>
      <c r="H53" s="16"/>
      <c r="I53" s="16"/>
      <c r="J53" s="16"/>
      <c r="K53" s="3"/>
      <c r="L53" s="18"/>
      <c r="M53" s="19" t="s">
        <v>113</v>
      </c>
      <c r="N53" s="19"/>
      <c r="O53" s="18"/>
      <c r="P53" s="19"/>
      <c r="Q53" s="24"/>
      <c r="R53" s="18"/>
      <c r="S53" s="4"/>
      <c r="T53" s="18"/>
      <c r="U53" s="4"/>
      <c r="V53" s="4"/>
      <c r="W53" s="4" t="s">
        <v>83</v>
      </c>
      <c r="X53" s="4" t="s">
        <v>114</v>
      </c>
      <c r="Y53" s="21"/>
      <c r="Z53" s="19" t="s">
        <v>115</v>
      </c>
      <c r="AA53" s="22">
        <v>2.5000000000000001E-3</v>
      </c>
      <c r="AB53" s="3"/>
      <c r="AC53" s="15" t="s">
        <v>57</v>
      </c>
      <c r="AD53" s="16">
        <v>1</v>
      </c>
      <c r="AE53" s="16">
        <v>1</v>
      </c>
    </row>
    <row r="54" spans="1:31" s="2" customFormat="1" ht="30" customHeight="1">
      <c r="A54" s="25">
        <f t="shared" si="0"/>
        <v>45</v>
      </c>
      <c r="B54" s="16"/>
      <c r="C54" s="17"/>
      <c r="D54" s="16">
        <v>2</v>
      </c>
      <c r="E54" s="16"/>
      <c r="F54" s="16"/>
      <c r="G54" s="16"/>
      <c r="H54" s="16"/>
      <c r="I54" s="16"/>
      <c r="J54" s="16"/>
      <c r="K54" s="3"/>
      <c r="L54" s="18"/>
      <c r="M54" s="19" t="s">
        <v>194</v>
      </c>
      <c r="N54" s="19"/>
      <c r="O54" s="18"/>
      <c r="P54" s="19"/>
      <c r="Q54" s="20"/>
      <c r="R54" s="18"/>
      <c r="S54" s="4"/>
      <c r="T54" s="18"/>
      <c r="U54" s="4"/>
      <c r="V54" s="4"/>
      <c r="W54" s="4" t="s">
        <v>76</v>
      </c>
      <c r="X54" s="4" t="s">
        <v>77</v>
      </c>
      <c r="Y54" s="21"/>
      <c r="Z54" s="19" t="s">
        <v>117</v>
      </c>
      <c r="AA54" s="22">
        <f>AA55+AA56+AA57</f>
        <v>0.2107</v>
      </c>
      <c r="AB54" s="23"/>
      <c r="AC54" s="15" t="s">
        <v>57</v>
      </c>
      <c r="AD54" s="16">
        <v>1</v>
      </c>
      <c r="AE54" s="16">
        <v>0</v>
      </c>
    </row>
    <row r="55" spans="1:31" s="2" customFormat="1" ht="30" customHeight="1">
      <c r="A55" s="25">
        <f t="shared" si="0"/>
        <v>46</v>
      </c>
      <c r="B55" s="16"/>
      <c r="C55" s="17"/>
      <c r="D55" s="16"/>
      <c r="E55" s="16">
        <v>3</v>
      </c>
      <c r="F55" s="16"/>
      <c r="G55" s="16"/>
      <c r="H55" s="16"/>
      <c r="I55" s="16"/>
      <c r="J55" s="16"/>
      <c r="K55" s="3"/>
      <c r="L55" s="18"/>
      <c r="M55" s="19" t="s">
        <v>118</v>
      </c>
      <c r="N55" s="19"/>
      <c r="O55" s="18"/>
      <c r="P55" s="19"/>
      <c r="Q55" s="20"/>
      <c r="R55" s="18"/>
      <c r="S55" s="4"/>
      <c r="T55" s="18"/>
      <c r="U55" s="4"/>
      <c r="V55" s="4"/>
      <c r="W55" s="4" t="s">
        <v>83</v>
      </c>
      <c r="X55" s="4" t="s">
        <v>84</v>
      </c>
      <c r="Y55" s="21"/>
      <c r="Z55" s="19" t="s">
        <v>139</v>
      </c>
      <c r="AA55" s="22">
        <v>0.11509999999999999</v>
      </c>
      <c r="AB55" s="23" t="s">
        <v>82</v>
      </c>
      <c r="AC55" s="15" t="s">
        <v>57</v>
      </c>
      <c r="AD55" s="16">
        <v>1</v>
      </c>
      <c r="AE55" s="16">
        <v>0</v>
      </c>
    </row>
    <row r="56" spans="1:31" s="2" customFormat="1" ht="30" customHeight="1">
      <c r="A56" s="25">
        <f t="shared" si="0"/>
        <v>47</v>
      </c>
      <c r="B56" s="16"/>
      <c r="C56" s="17"/>
      <c r="D56" s="16"/>
      <c r="E56" s="16">
        <v>3</v>
      </c>
      <c r="F56" s="16"/>
      <c r="G56" s="16"/>
      <c r="H56" s="16"/>
      <c r="I56" s="16"/>
      <c r="J56" s="16"/>
      <c r="K56" s="3"/>
      <c r="L56" s="18"/>
      <c r="M56" s="19" t="s">
        <v>208</v>
      </c>
      <c r="N56" s="19"/>
      <c r="O56" s="18"/>
      <c r="P56" s="19"/>
      <c r="Q56" s="20"/>
      <c r="R56" s="18"/>
      <c r="S56" s="4"/>
      <c r="T56" s="18"/>
      <c r="U56" s="4"/>
      <c r="V56" s="4"/>
      <c r="W56" s="4" t="s">
        <v>83</v>
      </c>
      <c r="X56" s="4" t="s">
        <v>84</v>
      </c>
      <c r="Y56" s="21"/>
      <c r="Z56" s="19" t="s">
        <v>140</v>
      </c>
      <c r="AA56" s="22">
        <v>4.2099999999999999E-2</v>
      </c>
      <c r="AB56" s="23" t="s">
        <v>82</v>
      </c>
      <c r="AC56" s="15" t="s">
        <v>57</v>
      </c>
      <c r="AD56" s="16">
        <v>1</v>
      </c>
      <c r="AE56" s="16">
        <v>0</v>
      </c>
    </row>
    <row r="57" spans="1:31" s="2" customFormat="1" ht="30" customHeight="1">
      <c r="A57" s="25">
        <f t="shared" si="0"/>
        <v>48</v>
      </c>
      <c r="B57" s="16"/>
      <c r="C57" s="17"/>
      <c r="D57" s="16"/>
      <c r="E57" s="16">
        <v>3</v>
      </c>
      <c r="F57" s="16"/>
      <c r="G57" s="16"/>
      <c r="H57" s="16"/>
      <c r="I57" s="16"/>
      <c r="J57" s="16"/>
      <c r="K57" s="3"/>
      <c r="L57" s="18"/>
      <c r="M57" s="19" t="s">
        <v>209</v>
      </c>
      <c r="N57" s="19"/>
      <c r="O57" s="18"/>
      <c r="P57" s="19"/>
      <c r="Q57" s="20"/>
      <c r="R57" s="18"/>
      <c r="S57" s="4"/>
      <c r="T57" s="18"/>
      <c r="U57" s="4"/>
      <c r="V57" s="4"/>
      <c r="W57" s="4" t="s">
        <v>83</v>
      </c>
      <c r="X57" s="4" t="s">
        <v>84</v>
      </c>
      <c r="Y57" s="21"/>
      <c r="Z57" s="19" t="s">
        <v>140</v>
      </c>
      <c r="AA57" s="22">
        <v>5.3499999999999999E-2</v>
      </c>
      <c r="AB57" s="23" t="s">
        <v>82</v>
      </c>
      <c r="AC57" s="15" t="s">
        <v>57</v>
      </c>
      <c r="AD57" s="16">
        <v>1</v>
      </c>
      <c r="AE57" s="16">
        <v>0</v>
      </c>
    </row>
    <row r="58" spans="1:31" s="2" customFormat="1" ht="30" customHeight="1">
      <c r="A58" s="25">
        <f t="shared" si="0"/>
        <v>49</v>
      </c>
      <c r="B58" s="16"/>
      <c r="C58" s="17"/>
      <c r="D58" s="16">
        <v>2</v>
      </c>
      <c r="E58" s="16"/>
      <c r="F58" s="16"/>
      <c r="G58" s="16"/>
      <c r="H58" s="16"/>
      <c r="I58" s="16"/>
      <c r="J58" s="16"/>
      <c r="K58" s="3"/>
      <c r="L58" s="18"/>
      <c r="M58" s="19" t="s">
        <v>195</v>
      </c>
      <c r="N58" s="19"/>
      <c r="O58" s="18"/>
      <c r="P58" s="19"/>
      <c r="Q58" s="20"/>
      <c r="R58" s="18"/>
      <c r="S58" s="4"/>
      <c r="T58" s="18"/>
      <c r="U58" s="4"/>
      <c r="V58" s="4"/>
      <c r="W58" s="4" t="s">
        <v>76</v>
      </c>
      <c r="X58" s="4" t="s">
        <v>77</v>
      </c>
      <c r="Y58" s="21"/>
      <c r="Z58" s="19" t="s">
        <v>117</v>
      </c>
      <c r="AA58" s="22">
        <f>AA59+AA60+AA61</f>
        <v>0.2107</v>
      </c>
      <c r="AB58" s="23"/>
      <c r="AC58" s="15" t="s">
        <v>57</v>
      </c>
      <c r="AD58" s="16">
        <v>0</v>
      </c>
      <c r="AE58" s="16">
        <v>1</v>
      </c>
    </row>
    <row r="59" spans="1:31" s="2" customFormat="1" ht="30" customHeight="1">
      <c r="A59" s="25">
        <f t="shared" si="0"/>
        <v>50</v>
      </c>
      <c r="B59" s="16"/>
      <c r="C59" s="17"/>
      <c r="D59" s="16"/>
      <c r="E59" s="16">
        <v>3</v>
      </c>
      <c r="F59" s="16"/>
      <c r="G59" s="16"/>
      <c r="H59" s="16"/>
      <c r="I59" s="16"/>
      <c r="J59" s="16"/>
      <c r="K59" s="3"/>
      <c r="L59" s="18"/>
      <c r="M59" s="19" t="s">
        <v>121</v>
      </c>
      <c r="N59" s="19"/>
      <c r="O59" s="18"/>
      <c r="P59" s="19"/>
      <c r="Q59" s="20"/>
      <c r="R59" s="18"/>
      <c r="S59" s="4"/>
      <c r="T59" s="18"/>
      <c r="U59" s="4"/>
      <c r="V59" s="4"/>
      <c r="W59" s="4" t="s">
        <v>83</v>
      </c>
      <c r="X59" s="4" t="s">
        <v>84</v>
      </c>
      <c r="Y59" s="21"/>
      <c r="Z59" s="19" t="s">
        <v>139</v>
      </c>
      <c r="AA59" s="22">
        <v>0.11509999999999999</v>
      </c>
      <c r="AB59" s="23" t="s">
        <v>82</v>
      </c>
      <c r="AC59" s="15" t="s">
        <v>57</v>
      </c>
      <c r="AD59" s="16">
        <v>0</v>
      </c>
      <c r="AE59" s="16">
        <v>1</v>
      </c>
    </row>
    <row r="60" spans="1:31" s="2" customFormat="1" ht="30" customHeight="1">
      <c r="A60" s="25">
        <f t="shared" si="0"/>
        <v>51</v>
      </c>
      <c r="B60" s="16"/>
      <c r="C60" s="17"/>
      <c r="D60" s="16"/>
      <c r="E60" s="16">
        <v>3</v>
      </c>
      <c r="F60" s="16"/>
      <c r="G60" s="16"/>
      <c r="H60" s="16"/>
      <c r="I60" s="16"/>
      <c r="J60" s="16"/>
      <c r="K60" s="3"/>
      <c r="L60" s="18"/>
      <c r="M60" s="19" t="s">
        <v>208</v>
      </c>
      <c r="N60" s="19"/>
      <c r="O60" s="18"/>
      <c r="P60" s="19"/>
      <c r="Q60" s="20"/>
      <c r="R60" s="18"/>
      <c r="S60" s="4"/>
      <c r="T60" s="18"/>
      <c r="U60" s="4"/>
      <c r="V60" s="4"/>
      <c r="W60" s="4" t="s">
        <v>83</v>
      </c>
      <c r="X60" s="4" t="s">
        <v>84</v>
      </c>
      <c r="Y60" s="21"/>
      <c r="Z60" s="19" t="s">
        <v>140</v>
      </c>
      <c r="AA60" s="22">
        <v>4.2099999999999999E-2</v>
      </c>
      <c r="AB60" s="23" t="s">
        <v>82</v>
      </c>
      <c r="AC60" s="15" t="s">
        <v>57</v>
      </c>
      <c r="AD60" s="16">
        <v>0</v>
      </c>
      <c r="AE60" s="16">
        <v>1</v>
      </c>
    </row>
    <row r="61" spans="1:31" s="2" customFormat="1" ht="30" customHeight="1">
      <c r="A61" s="25">
        <f t="shared" si="0"/>
        <v>52</v>
      </c>
      <c r="B61" s="16"/>
      <c r="C61" s="17"/>
      <c r="D61" s="16"/>
      <c r="E61" s="16">
        <v>3</v>
      </c>
      <c r="F61" s="16"/>
      <c r="G61" s="16"/>
      <c r="H61" s="16"/>
      <c r="I61" s="16"/>
      <c r="J61" s="16"/>
      <c r="K61" s="3"/>
      <c r="L61" s="18"/>
      <c r="M61" s="19" t="s">
        <v>209</v>
      </c>
      <c r="N61" s="19"/>
      <c r="O61" s="18"/>
      <c r="P61" s="19"/>
      <c r="Q61" s="20"/>
      <c r="R61" s="18"/>
      <c r="S61" s="4"/>
      <c r="T61" s="18"/>
      <c r="U61" s="4"/>
      <c r="V61" s="4"/>
      <c r="W61" s="4" t="s">
        <v>83</v>
      </c>
      <c r="X61" s="4" t="s">
        <v>84</v>
      </c>
      <c r="Y61" s="21"/>
      <c r="Z61" s="19" t="s">
        <v>140</v>
      </c>
      <c r="AA61" s="22">
        <v>5.3499999999999999E-2</v>
      </c>
      <c r="AB61" s="23" t="s">
        <v>82</v>
      </c>
      <c r="AC61" s="15" t="s">
        <v>57</v>
      </c>
      <c r="AD61" s="16">
        <v>0</v>
      </c>
      <c r="AE61" s="16">
        <v>1</v>
      </c>
    </row>
    <row r="62" spans="1:31" s="2" customFormat="1" ht="30" customHeight="1">
      <c r="A62" s="25">
        <f t="shared" si="0"/>
        <v>53</v>
      </c>
      <c r="B62" s="16"/>
      <c r="C62" s="17"/>
      <c r="D62" s="16">
        <v>2</v>
      </c>
      <c r="E62" s="16"/>
      <c r="F62" s="16"/>
      <c r="G62" s="16"/>
      <c r="H62" s="16"/>
      <c r="I62" s="16"/>
      <c r="J62" s="16"/>
      <c r="K62" s="3"/>
      <c r="L62" s="18"/>
      <c r="M62" s="19" t="s">
        <v>119</v>
      </c>
      <c r="N62" s="19"/>
      <c r="O62" s="18"/>
      <c r="P62" s="19"/>
      <c r="Q62" s="20"/>
      <c r="R62" s="18"/>
      <c r="S62" s="4"/>
      <c r="T62" s="18"/>
      <c r="U62" s="4"/>
      <c r="V62" s="4"/>
      <c r="W62" s="4" t="s">
        <v>28</v>
      </c>
      <c r="X62" s="4" t="s">
        <v>137</v>
      </c>
      <c r="Y62" s="21"/>
      <c r="Z62" s="4" t="s">
        <v>137</v>
      </c>
      <c r="AA62" s="22">
        <v>1E-3</v>
      </c>
      <c r="AB62" s="23" t="s">
        <v>82</v>
      </c>
      <c r="AC62" s="15" t="s">
        <v>57</v>
      </c>
      <c r="AD62" s="16">
        <v>2</v>
      </c>
      <c r="AE62" s="16">
        <v>2</v>
      </c>
    </row>
    <row r="63" spans="1:31" s="2" customFormat="1" ht="30" customHeight="1">
      <c r="A63" s="25">
        <f t="shared" si="0"/>
        <v>54</v>
      </c>
      <c r="B63" s="16"/>
      <c r="C63" s="17"/>
      <c r="D63" s="16">
        <v>2</v>
      </c>
      <c r="E63" s="16"/>
      <c r="F63" s="16"/>
      <c r="G63" s="16"/>
      <c r="H63" s="16"/>
      <c r="I63" s="16"/>
      <c r="J63" s="16"/>
      <c r="K63" s="3"/>
      <c r="L63" s="18"/>
      <c r="M63" s="19" t="s">
        <v>196</v>
      </c>
      <c r="N63" s="19"/>
      <c r="O63" s="18"/>
      <c r="P63" s="19"/>
      <c r="Q63" s="20"/>
      <c r="R63" s="18"/>
      <c r="S63" s="4"/>
      <c r="T63" s="18"/>
      <c r="U63" s="4"/>
      <c r="V63" s="4"/>
      <c r="W63" s="4" t="s">
        <v>83</v>
      </c>
      <c r="X63" s="4" t="s">
        <v>85</v>
      </c>
      <c r="Y63" s="21"/>
      <c r="Z63" s="19" t="s">
        <v>86</v>
      </c>
      <c r="AA63" s="22">
        <v>4.0000000000000001E-3</v>
      </c>
      <c r="AB63" s="23" t="s">
        <v>120</v>
      </c>
      <c r="AC63" s="15" t="s">
        <v>57</v>
      </c>
      <c r="AD63" s="16">
        <v>1</v>
      </c>
      <c r="AE63" s="16">
        <v>1</v>
      </c>
    </row>
    <row r="64" spans="1:31" s="2" customFormat="1" ht="30" customHeight="1">
      <c r="A64" s="25">
        <f t="shared" si="0"/>
        <v>55</v>
      </c>
      <c r="B64" s="16"/>
      <c r="C64" s="17"/>
      <c r="D64" s="16">
        <v>2</v>
      </c>
      <c r="E64" s="16"/>
      <c r="F64" s="16"/>
      <c r="G64" s="16"/>
      <c r="H64" s="16"/>
      <c r="I64" s="16"/>
      <c r="J64" s="16"/>
      <c r="K64" s="3"/>
      <c r="L64" s="18"/>
      <c r="M64" s="19" t="s">
        <v>66</v>
      </c>
      <c r="N64" s="19"/>
      <c r="O64" s="18"/>
      <c r="P64" s="19"/>
      <c r="Q64" s="20"/>
      <c r="R64" s="18"/>
      <c r="S64" s="4"/>
      <c r="T64" s="18"/>
      <c r="U64" s="4"/>
      <c r="V64" s="4"/>
      <c r="W64" s="4" t="s">
        <v>81</v>
      </c>
      <c r="X64" s="4" t="s">
        <v>79</v>
      </c>
      <c r="Y64" s="21"/>
      <c r="Z64" s="19" t="s">
        <v>87</v>
      </c>
      <c r="AA64" s="22">
        <v>3.5000000000000003E-2</v>
      </c>
      <c r="AB64" s="23"/>
      <c r="AC64" s="15" t="s">
        <v>57</v>
      </c>
      <c r="AD64" s="16">
        <v>1</v>
      </c>
      <c r="AE64" s="16">
        <v>1</v>
      </c>
    </row>
    <row r="65" spans="1:31" s="2" customFormat="1" ht="30" customHeight="1">
      <c r="A65" s="25">
        <f t="shared" si="0"/>
        <v>56</v>
      </c>
      <c r="B65" s="16"/>
      <c r="C65" s="17"/>
      <c r="D65" s="16">
        <v>2</v>
      </c>
      <c r="E65" s="16"/>
      <c r="F65" s="16"/>
      <c r="G65" s="16"/>
      <c r="H65" s="16"/>
      <c r="I65" s="16"/>
      <c r="J65" s="16"/>
      <c r="K65" s="3"/>
      <c r="L65" s="18"/>
      <c r="M65" s="19" t="s">
        <v>141</v>
      </c>
      <c r="N65" s="19"/>
      <c r="O65" s="18"/>
      <c r="P65" s="19"/>
      <c r="Q65" s="20"/>
      <c r="R65" s="18"/>
      <c r="S65" s="4"/>
      <c r="T65" s="18"/>
      <c r="U65" s="4"/>
      <c r="V65" s="4"/>
      <c r="W65" s="4" t="s">
        <v>81</v>
      </c>
      <c r="X65" s="4" t="s">
        <v>79</v>
      </c>
      <c r="Y65" s="21"/>
      <c r="Z65" s="19" t="s">
        <v>87</v>
      </c>
      <c r="AA65" s="22">
        <v>3.5000000000000003E-2</v>
      </c>
      <c r="AB65" s="23"/>
      <c r="AC65" s="15" t="s">
        <v>57</v>
      </c>
      <c r="AD65" s="16">
        <v>1</v>
      </c>
      <c r="AE65" s="16">
        <v>1</v>
      </c>
    </row>
    <row r="66" spans="1:31" s="2" customFormat="1" ht="30" customHeight="1">
      <c r="A66" s="25">
        <f t="shared" si="0"/>
        <v>57</v>
      </c>
      <c r="B66" s="16"/>
      <c r="C66" s="17"/>
      <c r="D66" s="16">
        <v>2</v>
      </c>
      <c r="E66" s="16"/>
      <c r="F66" s="16"/>
      <c r="G66" s="16"/>
      <c r="H66" s="16"/>
      <c r="I66" s="16"/>
      <c r="J66" s="16"/>
      <c r="K66" s="3"/>
      <c r="L66" s="26" t="s">
        <v>40</v>
      </c>
      <c r="M66" s="27" t="s">
        <v>39</v>
      </c>
      <c r="N66" s="27" t="s">
        <v>138</v>
      </c>
      <c r="O66" s="28"/>
      <c r="P66" s="27"/>
      <c r="Q66" s="27"/>
      <c r="R66" s="26"/>
      <c r="S66" s="14"/>
      <c r="T66" s="27"/>
      <c r="U66" s="14"/>
      <c r="V66" s="14"/>
      <c r="W66" s="14" t="s">
        <v>28</v>
      </c>
      <c r="X66" s="27" t="s">
        <v>88</v>
      </c>
      <c r="Y66" s="27"/>
      <c r="Z66" s="27"/>
      <c r="AA66" s="29">
        <v>1.23E-2</v>
      </c>
      <c r="AB66" s="30" t="s">
        <v>89</v>
      </c>
      <c r="AC66" s="15" t="s">
        <v>58</v>
      </c>
      <c r="AD66" s="16">
        <v>2</v>
      </c>
      <c r="AE66" s="16">
        <v>2</v>
      </c>
    </row>
    <row r="67" spans="1:31" s="2" customFormat="1" ht="30" customHeight="1">
      <c r="A67" s="25">
        <f t="shared" si="0"/>
        <v>58</v>
      </c>
      <c r="B67" s="16"/>
      <c r="C67" s="17">
        <v>1</v>
      </c>
      <c r="D67" s="16"/>
      <c r="E67" s="16"/>
      <c r="F67" s="16"/>
      <c r="G67" s="16"/>
      <c r="H67" s="16"/>
      <c r="I67" s="16"/>
      <c r="J67" s="16"/>
      <c r="K67" s="3"/>
      <c r="L67" s="26" t="s">
        <v>40</v>
      </c>
      <c r="M67" s="27" t="s">
        <v>39</v>
      </c>
      <c r="N67" s="27" t="s">
        <v>216</v>
      </c>
      <c r="O67" s="28"/>
      <c r="P67" s="27"/>
      <c r="Q67" s="27"/>
      <c r="R67" s="26"/>
      <c r="S67" s="14"/>
      <c r="T67" s="27"/>
      <c r="U67" s="14"/>
      <c r="V67" s="14"/>
      <c r="W67" s="14" t="s">
        <v>28</v>
      </c>
      <c r="X67" s="27" t="s">
        <v>88</v>
      </c>
      <c r="Y67" s="27"/>
      <c r="Z67" s="27"/>
      <c r="AA67" s="29">
        <v>1.23E-2</v>
      </c>
      <c r="AB67" s="30" t="s">
        <v>89</v>
      </c>
      <c r="AC67" s="15" t="s">
        <v>58</v>
      </c>
      <c r="AD67" s="16">
        <v>6</v>
      </c>
      <c r="AE67" s="16">
        <v>6</v>
      </c>
    </row>
    <row r="68" spans="1:31" s="31" customFormat="1" ht="30" customHeight="1">
      <c r="A68" s="25">
        <f t="shared" si="0"/>
        <v>59</v>
      </c>
      <c r="B68" s="28"/>
      <c r="C68" s="28">
        <v>1</v>
      </c>
      <c r="D68" s="28"/>
      <c r="E68" s="28"/>
      <c r="F68" s="28"/>
      <c r="G68" s="28"/>
      <c r="H68" s="28"/>
      <c r="I68" s="28"/>
      <c r="J68" s="28"/>
      <c r="K68" s="13"/>
      <c r="L68" s="26" t="s">
        <v>44</v>
      </c>
      <c r="M68" s="27" t="s">
        <v>45</v>
      </c>
      <c r="N68" s="28"/>
      <c r="O68" s="28"/>
      <c r="P68" s="27"/>
      <c r="Q68" s="27"/>
      <c r="R68" s="26"/>
      <c r="S68" s="28"/>
      <c r="T68" s="26"/>
      <c r="U68" s="14"/>
      <c r="V68" s="14"/>
      <c r="W68" s="14" t="s">
        <v>29</v>
      </c>
      <c r="X68" s="27" t="s">
        <v>26</v>
      </c>
      <c r="Y68" s="14" t="s">
        <v>27</v>
      </c>
      <c r="Z68" s="54"/>
      <c r="AA68" s="55">
        <f>AA69+AA73+AA76+AA77+AA78+AA79+AA80</f>
        <v>3.63626</v>
      </c>
      <c r="AB68" s="28" t="s">
        <v>30</v>
      </c>
      <c r="AC68" s="15" t="s">
        <v>57</v>
      </c>
      <c r="AD68" s="27">
        <v>1</v>
      </c>
      <c r="AE68" s="27">
        <v>1</v>
      </c>
    </row>
    <row r="69" spans="1:31" s="31" customFormat="1" ht="30" customHeight="1">
      <c r="A69" s="25">
        <f t="shared" si="0"/>
        <v>60</v>
      </c>
      <c r="B69" s="28"/>
      <c r="C69" s="28"/>
      <c r="D69" s="28">
        <v>2</v>
      </c>
      <c r="E69" s="28"/>
      <c r="F69" s="28"/>
      <c r="G69" s="28"/>
      <c r="H69" s="28"/>
      <c r="I69" s="28"/>
      <c r="J69" s="28"/>
      <c r="K69" s="13"/>
      <c r="L69" s="26" t="s">
        <v>32</v>
      </c>
      <c r="M69" s="28" t="s">
        <v>46</v>
      </c>
      <c r="N69" s="28"/>
      <c r="O69" s="28"/>
      <c r="P69" s="27"/>
      <c r="Q69" s="27"/>
      <c r="R69" s="26"/>
      <c r="S69" s="26"/>
      <c r="T69" s="26"/>
      <c r="U69" s="14"/>
      <c r="V69" s="14"/>
      <c r="W69" s="14" t="s">
        <v>29</v>
      </c>
      <c r="X69" s="27" t="s">
        <v>26</v>
      </c>
      <c r="Y69" s="14" t="s">
        <v>27</v>
      </c>
      <c r="Z69" s="54" t="s">
        <v>203</v>
      </c>
      <c r="AA69" s="55">
        <f>AA70+AA71*3+AA72*2</f>
        <v>0.85588000000000009</v>
      </c>
      <c r="AB69" s="28" t="s">
        <v>27</v>
      </c>
      <c r="AC69" s="15" t="s">
        <v>57</v>
      </c>
      <c r="AD69" s="27">
        <v>1</v>
      </c>
      <c r="AE69" s="27">
        <v>1</v>
      </c>
    </row>
    <row r="70" spans="1:31" s="31" customFormat="1" ht="30" customHeight="1">
      <c r="A70" s="25">
        <f t="shared" si="0"/>
        <v>61</v>
      </c>
      <c r="B70" s="28"/>
      <c r="C70" s="28"/>
      <c r="D70" s="28"/>
      <c r="E70" s="28">
        <v>3</v>
      </c>
      <c r="F70" s="28"/>
      <c r="G70" s="28"/>
      <c r="H70" s="28"/>
      <c r="I70" s="28"/>
      <c r="J70" s="28"/>
      <c r="K70" s="13"/>
      <c r="L70" s="26" t="s">
        <v>42</v>
      </c>
      <c r="M70" s="27" t="s">
        <v>47</v>
      </c>
      <c r="N70" s="28"/>
      <c r="O70" s="28"/>
      <c r="P70" s="27"/>
      <c r="Q70" s="27"/>
      <c r="R70" s="26"/>
      <c r="S70" s="26"/>
      <c r="T70" s="26"/>
      <c r="U70" s="14"/>
      <c r="V70" s="14"/>
      <c r="W70" s="14" t="s">
        <v>31</v>
      </c>
      <c r="X70" s="27" t="s">
        <v>100</v>
      </c>
      <c r="Y70" s="14" t="s">
        <v>33</v>
      </c>
      <c r="Z70" s="54" t="s">
        <v>203</v>
      </c>
      <c r="AA70" s="55">
        <v>0.83540000000000003</v>
      </c>
      <c r="AB70" s="28" t="s">
        <v>27</v>
      </c>
      <c r="AC70" s="15" t="s">
        <v>57</v>
      </c>
      <c r="AD70" s="27">
        <v>1</v>
      </c>
      <c r="AE70" s="27">
        <v>1</v>
      </c>
    </row>
    <row r="71" spans="1:31" s="31" customFormat="1" ht="30" customHeight="1">
      <c r="A71" s="25">
        <f t="shared" si="0"/>
        <v>62</v>
      </c>
      <c r="B71" s="28"/>
      <c r="C71" s="28"/>
      <c r="D71" s="28"/>
      <c r="E71" s="28">
        <v>3</v>
      </c>
      <c r="F71" s="28"/>
      <c r="G71" s="28"/>
      <c r="H71" s="28"/>
      <c r="I71" s="28"/>
      <c r="J71" s="28"/>
      <c r="K71" s="13"/>
      <c r="L71" s="27" t="s">
        <v>41</v>
      </c>
      <c r="M71" s="27" t="s">
        <v>48</v>
      </c>
      <c r="N71" s="27"/>
      <c r="O71" s="28"/>
      <c r="P71" s="27"/>
      <c r="Q71" s="27"/>
      <c r="R71" s="26"/>
      <c r="S71" s="14"/>
      <c r="T71" s="27"/>
      <c r="U71" s="14"/>
      <c r="V71" s="14"/>
      <c r="W71" s="14" t="s">
        <v>28</v>
      </c>
      <c r="X71" s="27" t="s">
        <v>104</v>
      </c>
      <c r="Y71" s="27" t="s">
        <v>34</v>
      </c>
      <c r="Z71" s="54"/>
      <c r="AA71" s="55">
        <v>5.1599999999999997E-3</v>
      </c>
      <c r="AB71" s="28" t="s">
        <v>27</v>
      </c>
      <c r="AC71" s="15" t="s">
        <v>58</v>
      </c>
      <c r="AD71" s="27">
        <v>3</v>
      </c>
      <c r="AE71" s="27">
        <v>3</v>
      </c>
    </row>
    <row r="72" spans="1:31" s="31" customFormat="1" ht="30" customHeight="1">
      <c r="A72" s="25">
        <f t="shared" si="0"/>
        <v>63</v>
      </c>
      <c r="B72" s="28"/>
      <c r="C72" s="28"/>
      <c r="D72" s="28"/>
      <c r="E72" s="28">
        <v>3</v>
      </c>
      <c r="F72" s="28"/>
      <c r="G72" s="28"/>
      <c r="H72" s="28"/>
      <c r="I72" s="28"/>
      <c r="J72" s="28"/>
      <c r="K72" s="13"/>
      <c r="L72" s="27" t="s">
        <v>125</v>
      </c>
      <c r="M72" s="27" t="s">
        <v>48</v>
      </c>
      <c r="N72" s="27"/>
      <c r="O72" s="28"/>
      <c r="P72" s="27"/>
      <c r="Q72" s="27"/>
      <c r="R72" s="26"/>
      <c r="S72" s="14"/>
      <c r="T72" s="27"/>
      <c r="U72" s="14"/>
      <c r="V72" s="14"/>
      <c r="W72" s="14" t="s">
        <v>28</v>
      </c>
      <c r="X72" s="27" t="s">
        <v>124</v>
      </c>
      <c r="Y72" s="27" t="s">
        <v>34</v>
      </c>
      <c r="Z72" s="54"/>
      <c r="AA72" s="55">
        <v>2.5000000000000001E-3</v>
      </c>
      <c r="AB72" s="28"/>
      <c r="AC72" s="15" t="s">
        <v>136</v>
      </c>
      <c r="AD72" s="27">
        <v>2</v>
      </c>
      <c r="AE72" s="27">
        <v>2</v>
      </c>
    </row>
    <row r="73" spans="1:31" s="31" customFormat="1" ht="30" customHeight="1">
      <c r="A73" s="25">
        <f t="shared" si="0"/>
        <v>64</v>
      </c>
      <c r="B73" s="28"/>
      <c r="C73" s="28"/>
      <c r="D73" s="28">
        <v>2</v>
      </c>
      <c r="E73" s="28"/>
      <c r="F73" s="28"/>
      <c r="G73" s="28"/>
      <c r="H73" s="28"/>
      <c r="I73" s="28"/>
      <c r="J73" s="28"/>
      <c r="K73" s="13"/>
      <c r="L73" s="26" t="s">
        <v>35</v>
      </c>
      <c r="M73" s="28" t="s">
        <v>36</v>
      </c>
      <c r="N73" s="28"/>
      <c r="O73" s="28"/>
      <c r="P73" s="27"/>
      <c r="Q73" s="27"/>
      <c r="R73" s="26"/>
      <c r="S73" s="26"/>
      <c r="T73" s="26"/>
      <c r="U73" s="14"/>
      <c r="V73" s="14"/>
      <c r="W73" s="14" t="s">
        <v>29</v>
      </c>
      <c r="X73" s="27" t="s">
        <v>26</v>
      </c>
      <c r="Y73" s="14" t="s">
        <v>27</v>
      </c>
      <c r="Z73" s="54" t="s">
        <v>203</v>
      </c>
      <c r="AA73" s="55">
        <f>AA74+AA75*3</f>
        <v>0.85088000000000008</v>
      </c>
      <c r="AB73" s="28" t="s">
        <v>27</v>
      </c>
      <c r="AC73" s="15" t="s">
        <v>57</v>
      </c>
      <c r="AD73" s="27">
        <v>1</v>
      </c>
      <c r="AE73" s="27">
        <v>1</v>
      </c>
    </row>
    <row r="74" spans="1:31" s="31" customFormat="1" ht="30" customHeight="1">
      <c r="A74" s="25">
        <f t="shared" si="0"/>
        <v>65</v>
      </c>
      <c r="B74" s="28"/>
      <c r="C74" s="28"/>
      <c r="D74" s="28"/>
      <c r="E74" s="28">
        <v>3</v>
      </c>
      <c r="F74" s="28"/>
      <c r="G74" s="28"/>
      <c r="H74" s="28"/>
      <c r="I74" s="28"/>
      <c r="J74" s="28"/>
      <c r="K74" s="13"/>
      <c r="L74" s="26" t="s">
        <v>49</v>
      </c>
      <c r="M74" s="27" t="s">
        <v>50</v>
      </c>
      <c r="N74" s="28"/>
      <c r="O74" s="28"/>
      <c r="P74" s="27"/>
      <c r="Q74" s="27"/>
      <c r="R74" s="26"/>
      <c r="S74" s="26"/>
      <c r="T74" s="26"/>
      <c r="U74" s="14"/>
      <c r="V74" s="14"/>
      <c r="W74" s="14" t="s">
        <v>31</v>
      </c>
      <c r="X74" s="27" t="s">
        <v>100</v>
      </c>
      <c r="Y74" s="14" t="s">
        <v>33</v>
      </c>
      <c r="Z74" s="54" t="s">
        <v>203</v>
      </c>
      <c r="AA74" s="55">
        <v>0.83540000000000003</v>
      </c>
      <c r="AB74" s="28" t="s">
        <v>27</v>
      </c>
      <c r="AC74" s="15" t="s">
        <v>57</v>
      </c>
      <c r="AD74" s="27">
        <v>1</v>
      </c>
      <c r="AE74" s="27">
        <v>1</v>
      </c>
    </row>
    <row r="75" spans="1:31" s="31" customFormat="1" ht="30" customHeight="1">
      <c r="A75" s="25">
        <f t="shared" si="0"/>
        <v>66</v>
      </c>
      <c r="B75" s="28"/>
      <c r="C75" s="28"/>
      <c r="D75" s="28"/>
      <c r="E75" s="28">
        <v>3</v>
      </c>
      <c r="F75" s="28"/>
      <c r="G75" s="28"/>
      <c r="H75" s="28"/>
      <c r="I75" s="28"/>
      <c r="J75" s="28"/>
      <c r="K75" s="13"/>
      <c r="L75" s="27" t="s">
        <v>41</v>
      </c>
      <c r="M75" s="27" t="s">
        <v>48</v>
      </c>
      <c r="N75" s="27"/>
      <c r="O75" s="28"/>
      <c r="P75" s="27"/>
      <c r="Q75" s="27"/>
      <c r="R75" s="26"/>
      <c r="S75" s="14"/>
      <c r="T75" s="27"/>
      <c r="U75" s="14"/>
      <c r="V75" s="14"/>
      <c r="W75" s="14" t="s">
        <v>28</v>
      </c>
      <c r="X75" s="27" t="s">
        <v>104</v>
      </c>
      <c r="Y75" s="27" t="s">
        <v>34</v>
      </c>
      <c r="Z75" s="54"/>
      <c r="AA75" s="55">
        <v>5.1599999999999997E-3</v>
      </c>
      <c r="AB75" s="28" t="s">
        <v>27</v>
      </c>
      <c r="AC75" s="15" t="s">
        <v>58</v>
      </c>
      <c r="AD75" s="27">
        <v>3</v>
      </c>
      <c r="AE75" s="27">
        <v>3</v>
      </c>
    </row>
    <row r="76" spans="1:31" s="31" customFormat="1" ht="30" customHeight="1">
      <c r="A76" s="25">
        <f t="shared" si="0"/>
        <v>67</v>
      </c>
      <c r="B76" s="28"/>
      <c r="C76" s="28"/>
      <c r="D76" s="28">
        <v>2</v>
      </c>
      <c r="E76" s="28"/>
      <c r="F76" s="28"/>
      <c r="G76" s="28"/>
      <c r="H76" s="28"/>
      <c r="I76" s="28"/>
      <c r="J76" s="28"/>
      <c r="K76" s="13"/>
      <c r="L76" s="26" t="s">
        <v>51</v>
      </c>
      <c r="M76" s="27" t="s">
        <v>52</v>
      </c>
      <c r="N76" s="28"/>
      <c r="O76" s="28"/>
      <c r="P76" s="27"/>
      <c r="Q76" s="27"/>
      <c r="R76" s="26"/>
      <c r="S76" s="26"/>
      <c r="T76" s="26"/>
      <c r="U76" s="14"/>
      <c r="V76" s="14"/>
      <c r="W76" s="14" t="s">
        <v>31</v>
      </c>
      <c r="X76" s="27" t="s">
        <v>100</v>
      </c>
      <c r="Y76" s="14" t="s">
        <v>200</v>
      </c>
      <c r="Z76" s="54" t="s">
        <v>202</v>
      </c>
      <c r="AA76" s="55">
        <v>0.7722</v>
      </c>
      <c r="AB76" s="28" t="s">
        <v>27</v>
      </c>
      <c r="AC76" s="15" t="s">
        <v>57</v>
      </c>
      <c r="AD76" s="27">
        <v>1</v>
      </c>
      <c r="AE76" s="27">
        <v>1</v>
      </c>
    </row>
    <row r="77" spans="1:31" s="31" customFormat="1" ht="30" customHeight="1">
      <c r="A77" s="25">
        <f t="shared" si="0"/>
        <v>68</v>
      </c>
      <c r="B77" s="28"/>
      <c r="C77" s="28"/>
      <c r="D77" s="28">
        <v>2</v>
      </c>
      <c r="E77" s="28"/>
      <c r="F77" s="28"/>
      <c r="G77" s="28"/>
      <c r="H77" s="28"/>
      <c r="I77" s="28"/>
      <c r="J77" s="28"/>
      <c r="K77" s="13"/>
      <c r="L77" s="26" t="s">
        <v>53</v>
      </c>
      <c r="M77" s="27" t="s">
        <v>54</v>
      </c>
      <c r="N77" s="28"/>
      <c r="O77" s="28"/>
      <c r="P77" s="27"/>
      <c r="Q77" s="27"/>
      <c r="R77" s="26"/>
      <c r="S77" s="26"/>
      <c r="T77" s="26"/>
      <c r="U77" s="14"/>
      <c r="V77" s="14"/>
      <c r="W77" s="14" t="s">
        <v>31</v>
      </c>
      <c r="X77" s="27" t="s">
        <v>100</v>
      </c>
      <c r="Y77" s="14" t="s">
        <v>200</v>
      </c>
      <c r="Z77" s="54" t="s">
        <v>201</v>
      </c>
      <c r="AA77" s="55">
        <v>0.83299999999999996</v>
      </c>
      <c r="AB77" s="28" t="s">
        <v>27</v>
      </c>
      <c r="AC77" s="15" t="s">
        <v>57</v>
      </c>
      <c r="AD77" s="27">
        <v>1</v>
      </c>
      <c r="AE77" s="27">
        <v>1</v>
      </c>
    </row>
    <row r="78" spans="1:31" s="31" customFormat="1" ht="30" customHeight="1">
      <c r="A78" s="25">
        <f t="shared" si="0"/>
        <v>69</v>
      </c>
      <c r="B78" s="28"/>
      <c r="C78" s="28"/>
      <c r="D78" s="28">
        <v>2</v>
      </c>
      <c r="E78" s="28"/>
      <c r="F78" s="28"/>
      <c r="G78" s="28"/>
      <c r="H78" s="28"/>
      <c r="I78" s="28"/>
      <c r="J78" s="28"/>
      <c r="K78" s="13"/>
      <c r="L78" s="26" t="s">
        <v>55</v>
      </c>
      <c r="M78" s="27" t="s">
        <v>56</v>
      </c>
      <c r="N78" s="28"/>
      <c r="O78" s="28"/>
      <c r="P78" s="27"/>
      <c r="Q78" s="27"/>
      <c r="R78" s="26"/>
      <c r="S78" s="26"/>
      <c r="T78" s="26"/>
      <c r="U78" s="14"/>
      <c r="V78" s="14"/>
      <c r="W78" s="14" t="s">
        <v>31</v>
      </c>
      <c r="X78" s="27" t="s">
        <v>90</v>
      </c>
      <c r="Y78" s="14" t="s">
        <v>33</v>
      </c>
      <c r="Z78" s="54"/>
      <c r="AA78" s="55">
        <v>0.1181</v>
      </c>
      <c r="AB78" s="28" t="s">
        <v>27</v>
      </c>
      <c r="AC78" s="28" t="s">
        <v>58</v>
      </c>
      <c r="AD78" s="27">
        <v>1</v>
      </c>
      <c r="AE78" s="27">
        <v>1</v>
      </c>
    </row>
    <row r="79" spans="1:31" s="31" customFormat="1" ht="30" customHeight="1">
      <c r="A79" s="25">
        <f t="shared" si="0"/>
        <v>70</v>
      </c>
      <c r="B79" s="28"/>
      <c r="C79" s="28"/>
      <c r="D79" s="28">
        <v>2</v>
      </c>
      <c r="E79" s="28"/>
      <c r="F79" s="28"/>
      <c r="G79" s="28"/>
      <c r="H79" s="28"/>
      <c r="I79" s="28"/>
      <c r="J79" s="28"/>
      <c r="K79" s="13"/>
      <c r="L79" s="27" t="s">
        <v>128</v>
      </c>
      <c r="M79" s="27" t="s">
        <v>129</v>
      </c>
      <c r="N79" s="27"/>
      <c r="O79" s="27"/>
      <c r="P79" s="27"/>
      <c r="Q79" s="27"/>
      <c r="R79" s="27"/>
      <c r="S79" s="27"/>
      <c r="T79" s="27"/>
      <c r="U79" s="27"/>
      <c r="V79" s="27"/>
      <c r="W79" s="27" t="s">
        <v>31</v>
      </c>
      <c r="X79" s="27" t="s">
        <v>134</v>
      </c>
      <c r="Y79" s="27" t="s">
        <v>130</v>
      </c>
      <c r="Z79" s="27"/>
      <c r="AA79" s="27">
        <v>0.1031</v>
      </c>
      <c r="AB79" s="28" t="s">
        <v>27</v>
      </c>
      <c r="AC79" s="28" t="s">
        <v>58</v>
      </c>
      <c r="AD79" s="27">
        <v>1</v>
      </c>
      <c r="AE79" s="27">
        <v>1</v>
      </c>
    </row>
    <row r="80" spans="1:31" s="31" customFormat="1" ht="30" customHeight="1">
      <c r="A80" s="25">
        <f t="shared" si="0"/>
        <v>71</v>
      </c>
      <c r="B80" s="28"/>
      <c r="C80" s="28"/>
      <c r="D80" s="28">
        <v>2</v>
      </c>
      <c r="E80" s="28"/>
      <c r="F80" s="28"/>
      <c r="G80" s="28"/>
      <c r="H80" s="28"/>
      <c r="I80" s="28"/>
      <c r="J80" s="28"/>
      <c r="K80" s="13"/>
      <c r="L80" s="27" t="s">
        <v>131</v>
      </c>
      <c r="M80" s="27" t="s">
        <v>132</v>
      </c>
      <c r="N80" s="27"/>
      <c r="O80" s="27"/>
      <c r="P80" s="27"/>
      <c r="Q80" s="27"/>
      <c r="R80" s="27"/>
      <c r="S80" s="27"/>
      <c r="T80" s="27"/>
      <c r="U80" s="27"/>
      <c r="V80" s="27"/>
      <c r="W80" s="27" t="s">
        <v>31</v>
      </c>
      <c r="X80" s="27" t="s">
        <v>134</v>
      </c>
      <c r="Y80" s="27" t="s">
        <v>133</v>
      </c>
      <c r="Z80" s="27"/>
      <c r="AA80" s="27">
        <v>0.1031</v>
      </c>
      <c r="AB80" s="28" t="s">
        <v>27</v>
      </c>
      <c r="AC80" s="28" t="s">
        <v>58</v>
      </c>
      <c r="AD80" s="27">
        <v>1</v>
      </c>
      <c r="AE80" s="27">
        <v>1</v>
      </c>
    </row>
    <row r="81" spans="1:31" s="31" customFormat="1" ht="30" customHeight="1">
      <c r="A81" s="25">
        <f t="shared" si="0"/>
        <v>72</v>
      </c>
      <c r="B81" s="28"/>
      <c r="C81" s="28">
        <v>1</v>
      </c>
      <c r="D81" s="28"/>
      <c r="E81" s="28"/>
      <c r="F81" s="28"/>
      <c r="G81" s="28"/>
      <c r="H81" s="28"/>
      <c r="I81" s="28"/>
      <c r="J81" s="28"/>
      <c r="K81" s="13"/>
      <c r="L81" s="27" t="s">
        <v>131</v>
      </c>
      <c r="M81" s="27" t="s">
        <v>215</v>
      </c>
      <c r="N81" s="27"/>
      <c r="O81" s="27"/>
      <c r="P81" s="27"/>
      <c r="Q81" s="27"/>
      <c r="R81" s="27"/>
      <c r="S81" s="27"/>
      <c r="T81" s="27"/>
      <c r="U81" s="27"/>
      <c r="V81" s="27"/>
      <c r="W81" s="27" t="s">
        <v>31</v>
      </c>
      <c r="X81" s="27" t="s">
        <v>134</v>
      </c>
      <c r="Y81" s="27" t="s">
        <v>133</v>
      </c>
      <c r="Z81" s="27"/>
      <c r="AA81" s="27">
        <v>0.1137</v>
      </c>
      <c r="AB81" s="28" t="s">
        <v>27</v>
      </c>
      <c r="AC81" s="28" t="s">
        <v>57</v>
      </c>
      <c r="AD81" s="27">
        <v>1</v>
      </c>
      <c r="AE81" s="27">
        <v>0</v>
      </c>
    </row>
    <row r="82" spans="1:31" s="31" customFormat="1" ht="30" customHeight="1">
      <c r="A82" s="25">
        <f t="shared" si="0"/>
        <v>73</v>
      </c>
      <c r="B82" s="28"/>
      <c r="C82" s="28">
        <v>1</v>
      </c>
      <c r="D82" s="28"/>
      <c r="E82" s="28"/>
      <c r="F82" s="28"/>
      <c r="G82" s="28"/>
      <c r="H82" s="28"/>
      <c r="I82" s="28"/>
      <c r="J82" s="28"/>
      <c r="K82" s="13"/>
      <c r="L82" s="19" t="s">
        <v>122</v>
      </c>
      <c r="M82" s="19" t="s">
        <v>39</v>
      </c>
      <c r="N82" s="19" t="s">
        <v>214</v>
      </c>
      <c r="O82" s="18"/>
      <c r="P82" s="19"/>
      <c r="Q82" s="20"/>
      <c r="R82" s="18"/>
      <c r="S82" s="4"/>
      <c r="T82" s="18"/>
      <c r="U82" s="4"/>
      <c r="V82" s="4"/>
      <c r="W82" s="4" t="s">
        <v>28</v>
      </c>
      <c r="X82" s="4" t="s">
        <v>123</v>
      </c>
      <c r="Y82" s="21"/>
      <c r="Z82" s="19"/>
      <c r="AA82" s="22">
        <v>5.7000000000000002E-3</v>
      </c>
      <c r="AB82" s="3"/>
      <c r="AC82" s="15" t="s">
        <v>58</v>
      </c>
      <c r="AD82" s="27">
        <v>2</v>
      </c>
      <c r="AE82" s="27">
        <v>0</v>
      </c>
    </row>
  </sheetData>
  <autoFilter ref="A9:AD12" xr:uid="{00000000-0009-0000-0000-000002000000}"/>
  <mergeCells count="32">
    <mergeCell ref="T8:T9"/>
    <mergeCell ref="U8:U9"/>
    <mergeCell ref="A1:AD1"/>
    <mergeCell ref="A2:E2"/>
    <mergeCell ref="F2:K2"/>
    <mergeCell ref="L2:M2"/>
    <mergeCell ref="A3:M3"/>
    <mergeCell ref="N2:AB7"/>
    <mergeCell ref="A4:K4"/>
    <mergeCell ref="L4:M4"/>
    <mergeCell ref="A5:M5"/>
    <mergeCell ref="B8:K8"/>
    <mergeCell ref="A8:A9"/>
    <mergeCell ref="L8:L9"/>
    <mergeCell ref="A6:M7"/>
    <mergeCell ref="M8:M9"/>
    <mergeCell ref="N8:N9"/>
    <mergeCell ref="O8:O9"/>
    <mergeCell ref="P8:P9"/>
    <mergeCell ref="AE8:AE9"/>
    <mergeCell ref="V8:V9"/>
    <mergeCell ref="W8:W9"/>
    <mergeCell ref="X8:X9"/>
    <mergeCell ref="Y8:Y9"/>
    <mergeCell ref="Z8:Z9"/>
    <mergeCell ref="AC8:AC9"/>
    <mergeCell ref="AD8:AD9"/>
    <mergeCell ref="AA8:AA9"/>
    <mergeCell ref="AB8:AB9"/>
    <mergeCell ref="Q8:Q9"/>
    <mergeCell ref="R8:R9"/>
    <mergeCell ref="S8:S9"/>
  </mergeCells>
  <phoneticPr fontId="15" type="noConversion"/>
  <conditionalFormatting sqref="W19:W20 W35 W47:W53 W25:W28 W30:W31 W37:W41">
    <cfRule type="cellIs" dxfId="18" priority="49" stopIfTrue="1" operator="equal">
      <formula>“总成件”</formula>
    </cfRule>
  </conditionalFormatting>
  <conditionalFormatting sqref="W68:W71 W73:W78">
    <cfRule type="cellIs" dxfId="17" priority="47" stopIfTrue="1" operator="equal">
      <formula>“总成件”</formula>
    </cfRule>
  </conditionalFormatting>
  <conditionalFormatting sqref="W18">
    <cfRule type="cellIs" dxfId="16" priority="46" stopIfTrue="1" operator="equal">
      <formula>“总成件”</formula>
    </cfRule>
  </conditionalFormatting>
  <conditionalFormatting sqref="T68">
    <cfRule type="cellIs" dxfId="15" priority="45" operator="equal">
      <formula>"TIF"</formula>
    </cfRule>
  </conditionalFormatting>
  <conditionalFormatting sqref="T73">
    <cfRule type="cellIs" dxfId="14" priority="44" operator="equal">
      <formula>"TIF"</formula>
    </cfRule>
  </conditionalFormatting>
  <conditionalFormatting sqref="R73">
    <cfRule type="cellIs" dxfId="13" priority="43" operator="equal">
      <formula>"TIF"</formula>
    </cfRule>
  </conditionalFormatting>
  <conditionalFormatting sqref="W46 W21:W22 W62:W65 W54:W57">
    <cfRule type="cellIs" dxfId="12" priority="28" stopIfTrue="1" operator="equal">
      <formula>“总成件”</formula>
    </cfRule>
  </conditionalFormatting>
  <conditionalFormatting sqref="W42:W43">
    <cfRule type="cellIs" dxfId="11" priority="26" stopIfTrue="1" operator="equal">
      <formula>“总成件”</formula>
    </cfRule>
  </conditionalFormatting>
  <conditionalFormatting sqref="W32:W34">
    <cfRule type="cellIs" dxfId="10" priority="23" stopIfTrue="1" operator="equal">
      <formula>“总成件”</formula>
    </cfRule>
  </conditionalFormatting>
  <conditionalFormatting sqref="W45">
    <cfRule type="cellIs" dxfId="9" priority="19" stopIfTrue="1" operator="equal">
      <formula>“总成件”</formula>
    </cfRule>
  </conditionalFormatting>
  <conditionalFormatting sqref="W82">
    <cfRule type="cellIs" dxfId="8" priority="14" stopIfTrue="1" operator="equal">
      <formula>“总成件”</formula>
    </cfRule>
  </conditionalFormatting>
  <conditionalFormatting sqref="W72">
    <cfRule type="cellIs" dxfId="7" priority="13" stopIfTrue="1" operator="equal">
      <formula>“总成件”</formula>
    </cfRule>
  </conditionalFormatting>
  <conditionalFormatting sqref="W66:W67">
    <cfRule type="cellIs" dxfId="6" priority="12" stopIfTrue="1" operator="equal">
      <formula>“总成件”</formula>
    </cfRule>
  </conditionalFormatting>
  <conditionalFormatting sqref="W58:W59">
    <cfRule type="cellIs" dxfId="5" priority="8" stopIfTrue="1" operator="equal">
      <formula>“总成件”</formula>
    </cfRule>
  </conditionalFormatting>
  <conditionalFormatting sqref="W44">
    <cfRule type="cellIs" dxfId="4" priority="7" stopIfTrue="1" operator="equal">
      <formula>“总成件”</formula>
    </cfRule>
  </conditionalFormatting>
  <conditionalFormatting sqref="W60:W61">
    <cfRule type="cellIs" dxfId="3" priority="6" stopIfTrue="1" operator="equal">
      <formula>“总成件”</formula>
    </cfRule>
  </conditionalFormatting>
  <conditionalFormatting sqref="W29">
    <cfRule type="cellIs" dxfId="2" priority="5" stopIfTrue="1" operator="equal">
      <formula>“总成件”</formula>
    </cfRule>
  </conditionalFormatting>
  <conditionalFormatting sqref="W36">
    <cfRule type="cellIs" dxfId="1" priority="4" stopIfTrue="1" operator="equal">
      <formula>“总成件”</formula>
    </cfRule>
  </conditionalFormatting>
  <conditionalFormatting sqref="W14">
    <cfRule type="cellIs" dxfId="0" priority="2" stopIfTrue="1" operator="equal">
      <formula>“总成件”</formula>
    </cfRule>
  </conditionalFormatting>
  <dataValidations count="8">
    <dataValidation type="list" allowBlank="1" showInputMessage="1" showErrorMessage="1" sqref="S83:S1048576 S23 S1:S14" xr:uid="{00000000-0002-0000-0200-000009000000}">
      <formula1>"N/A"</formula1>
    </dataValidation>
    <dataValidation type="list" allowBlank="1" showInputMessage="1" showErrorMessage="1" sqref="S75 S71:S72 S82 W68:W81 S18:S22 W44 W29 S24:S67 W35 W37:W41" xr:uid="{116FE180-E51D-4B40-9D82-0CC0AAF175AF}">
      <formula1>"装配总成件,焊接总成件,面料,塑料件,钣金件,机加工件,标准件,非标件,线材件,管材件,圆钢"</formula1>
    </dataValidation>
    <dataValidation type="list" allowBlank="1" showInputMessage="1" showErrorMessage="1" sqref="AB69:AB81 AB29 AB15" xr:uid="{D02A2A27-7F81-4806-B353-210EB613381E}">
      <formula1>"镀白锌,发黑,氧化铁皮膜,电泳（ED),——,镀黑锌,热处理（调质处理）,喷漆,"</formula1>
    </dataValidation>
    <dataValidation type="list" allowBlank="1" showInputMessage="1" showErrorMessage="1" sqref="AB68" xr:uid="{1BDEB9E1-B977-49A8-A933-7CEA703544BD}">
      <formula1>"镀白锌,发黑,氧化铁皮膜,电泳（ED),镀黑锌,热处理（调质处理）,喷漆,"</formula1>
    </dataValidation>
    <dataValidation type="list" allowBlank="1" showInputMessage="1" showErrorMessage="1" sqref="O70 O74 O45 O66:O67 O24 O76:O81 O15:O18" xr:uid="{D87C7961-4C4B-4BA0-B909-DF658EFCFA32}">
      <formula1>"A,B,C,"</formula1>
    </dataValidation>
    <dataValidation type="list" allowBlank="1" showInputMessage="1" showErrorMessage="1" sqref="W82 W45:W67 W36 W42:W43 W24:W28 W30:W34 W14:W22" xr:uid="{63EFC042-E51F-49F4-A822-04E8D59518FA}">
      <formula1>"装配总成件,焊接总成件,面料,塑料件,冷镦,钣金件,机加工件,标准件,非标件,线材件,管材件,圆钢"</formula1>
    </dataValidation>
    <dataValidation type="list" allowBlank="1" showInputMessage="1" showErrorMessage="1" sqref="U12:V82" xr:uid="{00000000-0002-0000-0200-000007000000}">
      <formula1>"Y,N"</formula1>
    </dataValidation>
    <dataValidation type="list" allowBlank="1" showInputMessage="1" showErrorMessage="1" sqref="AC15" xr:uid="{0F620B7D-2743-4290-958F-D5C37826A787}">
      <formula1>"戴姆勒专属,福田专属,平台件,重汽专属,福田重汽共用件,福田戴姆勒共用件，"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43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H6 转盘座椅 EBOM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张长江</dc:creator>
  <cp:lastModifiedBy>Administrator</cp:lastModifiedBy>
  <cp:lastPrinted>2023-02-22T03:20:01Z</cp:lastPrinted>
  <dcterms:created xsi:type="dcterms:W3CDTF">2006-09-13T11:21:00Z</dcterms:created>
  <dcterms:modified xsi:type="dcterms:W3CDTF">2025-02-18T06:06:02Z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