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湖南交接\定价物料\盈旭\"/>
    </mc:Choice>
  </mc:AlternateContent>
  <bookViews>
    <workbookView xWindow="0" yWindow="0" windowWidth="28800" windowHeight="1221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10" i="2"/>
  <c r="T10" i="2" s="1"/>
  <c r="J7" i="2"/>
  <c r="J8" i="2"/>
  <c r="J9" i="2"/>
  <c r="J6" i="2"/>
  <c r="V7" i="2"/>
  <c r="V8" i="2"/>
  <c r="V9" i="2"/>
  <c r="V6" i="2"/>
  <c r="M7" i="2" l="1"/>
  <c r="T8" i="2"/>
  <c r="T6" i="2"/>
  <c r="G9" i="2"/>
  <c r="T9" i="2"/>
  <c r="P9" i="2"/>
  <c r="Q9" i="2" s="1"/>
  <c r="M9" i="2"/>
  <c r="L9" i="2"/>
  <c r="P8" i="2"/>
  <c r="Q8" i="2" s="1"/>
  <c r="K8" i="2" s="1"/>
  <c r="T7" i="2"/>
  <c r="P7" i="2"/>
  <c r="Q7" i="2" s="1"/>
  <c r="P6" i="2"/>
  <c r="Q6" i="2" s="1"/>
  <c r="K6" i="2" s="1"/>
  <c r="L6" i="2"/>
  <c r="P7" i="1"/>
  <c r="T7" i="1" s="1"/>
  <c r="P8" i="1"/>
  <c r="T8" i="1" s="1"/>
  <c r="P9" i="1"/>
  <c r="T9" i="1" s="1"/>
  <c r="P6" i="1"/>
  <c r="T6" i="1" s="1"/>
  <c r="S9" i="1"/>
  <c r="S6" i="1"/>
  <c r="S7" i="1"/>
  <c r="S8" i="1"/>
  <c r="G6" i="2" l="1"/>
  <c r="G8" i="2"/>
  <c r="K7" i="2"/>
  <c r="G7" i="2"/>
  <c r="R7" i="2" s="1"/>
  <c r="R9" i="2"/>
  <c r="K9" i="2"/>
  <c r="L8" i="2"/>
  <c r="M8" i="2"/>
  <c r="L7" i="2"/>
  <c r="M6" i="2"/>
  <c r="R6" i="2"/>
  <c r="U6" i="2"/>
  <c r="U8" i="2"/>
  <c r="R8" i="2"/>
  <c r="U7" i="2"/>
  <c r="U9" i="2"/>
  <c r="Q7" i="1"/>
  <c r="Q8" i="1"/>
  <c r="Q9" i="1"/>
  <c r="Q6" i="1"/>
  <c r="O7" i="1"/>
  <c r="O8" i="1"/>
  <c r="O9" i="1"/>
  <c r="O6" i="1"/>
  <c r="L7" i="1" l="1"/>
  <c r="L8" i="1"/>
  <c r="L9" i="1"/>
  <c r="L6" i="1"/>
  <c r="K7" i="1"/>
  <c r="K8" i="1"/>
  <c r="K9" i="1"/>
  <c r="K6" i="1"/>
</calcChain>
</file>

<file path=xl/sharedStrings.xml><?xml version="1.0" encoding="utf-8"?>
<sst xmlns="http://schemas.openxmlformats.org/spreadsheetml/2006/main" count="152" uniqueCount="74">
  <si>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</si>
  <si>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</si>
  <si>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</si>
  <si>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</si>
  <si>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</si>
  <si>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</si>
  <si>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</si>
  <si>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</si>
  <si>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</si>
  <si>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未税价格</t>
    <phoneticPr fontId="8" type="noConversion"/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</si>
  <si>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</si>
  <si>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</si>
  <si>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</si>
  <si>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</si>
  <si>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</si>
  <si>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7" type="noConversion"/>
  </si>
  <si>
    <t>年降情况</t>
  </si>
  <si>
    <t>由工厂根据实际使用情况再商谈。</t>
    <phoneticPr fontId="7" type="noConversion"/>
  </si>
  <si>
    <t>结算方式</t>
  </si>
  <si>
    <t xml:space="preserve">
总经理
日期：
</t>
  </si>
  <si>
    <t xml:space="preserve">
采购工程师
日期：
</t>
  </si>
  <si>
    <t>未税价格</t>
    <phoneticPr fontId="8" type="noConversion"/>
  </si>
  <si>
    <t>价格</t>
    <phoneticPr fontId="7" type="noConversion"/>
  </si>
  <si>
    <t>批产阶段—物料采购价格审批表</t>
    <phoneticPr fontId="2" type="noConversion"/>
  </si>
  <si>
    <t>采购工厂：湖南工厂</t>
    <phoneticPr fontId="2" type="noConversion"/>
  </si>
  <si>
    <t>座垫支撑焊接电泳总成</t>
  </si>
  <si>
    <t>座垫骨架焊接电泳总成</t>
  </si>
  <si>
    <t>座垫骨架总成</t>
  </si>
  <si>
    <t>件</t>
    <phoneticPr fontId="2" type="noConversion"/>
  </si>
  <si>
    <t>盈旭</t>
    <phoneticPr fontId="7" type="noConversion"/>
  </si>
  <si>
    <t>湘和</t>
    <phoneticPr fontId="7" type="noConversion"/>
  </si>
  <si>
    <t>海兴</t>
    <phoneticPr fontId="8" type="noConversion"/>
  </si>
  <si>
    <t>裕腾兴</t>
    <phoneticPr fontId="2" type="noConversion"/>
  </si>
  <si>
    <t>湖南裕腾兴汽车配件有限公司</t>
    <phoneticPr fontId="2" type="noConversion"/>
  </si>
  <si>
    <t>和盈旭对比降幅</t>
    <phoneticPr fontId="15" type="noConversion"/>
  </si>
  <si>
    <t>和海兴对比降幅</t>
    <phoneticPr fontId="15" type="noConversion"/>
  </si>
  <si>
    <r>
      <t>M</t>
    </r>
    <r>
      <rPr>
        <sz val="10"/>
        <rFont val="宋体"/>
        <family val="3"/>
        <charset val="134"/>
      </rPr>
      <t>4骨架，盈旭因厂址搬迁，提出停工，开发B点供应商裕腾兴。</t>
    </r>
    <phoneticPr fontId="7" type="noConversion"/>
  </si>
  <si>
    <t>以上是裕腾兴最终确认价格，请领导审批</t>
    <phoneticPr fontId="7" type="noConversion"/>
  </si>
  <si>
    <r>
      <t>盈旭模、检、焊胎具合计含税5万元，经协商以</t>
    </r>
    <r>
      <rPr>
        <sz val="10"/>
        <rFont val="宋体"/>
        <family val="3"/>
        <charset val="134"/>
      </rPr>
      <t>2.5万元出售给我司供应商裕腾兴。</t>
    </r>
    <phoneticPr fontId="7" type="noConversion"/>
  </si>
  <si>
    <t>裕腾兴为体系供应商，按河北账期结算。</t>
    <phoneticPr fontId="7" type="noConversion"/>
  </si>
  <si>
    <t>地脚电泳</t>
    <phoneticPr fontId="2" type="noConversion"/>
  </si>
  <si>
    <t>白件</t>
    <phoneticPr fontId="2" type="noConversion"/>
  </si>
  <si>
    <t>SLT0011225/SLT0011176</t>
    <phoneticPr fontId="2" type="noConversion"/>
  </si>
  <si>
    <t>河北</t>
    <phoneticPr fontId="2" type="noConversion"/>
  </si>
  <si>
    <t>SLT0010949/SLT0010939</t>
    <phoneticPr fontId="2" type="noConversion"/>
  </si>
  <si>
    <t>SLT0011223/SLT0011134</t>
    <phoneticPr fontId="2" type="noConversion"/>
  </si>
  <si>
    <t>SLT0011290</t>
    <phoneticPr fontId="2" type="noConversion"/>
  </si>
  <si>
    <t>湘和</t>
    <phoneticPr fontId="2" type="noConversion"/>
  </si>
  <si>
    <t>以上是湘和最终确认价格，请领导审批</t>
    <phoneticPr fontId="7" type="noConversion"/>
  </si>
  <si>
    <r>
      <t>湘和模、焊胎具合计未税</t>
    </r>
    <r>
      <rPr>
        <sz val="10"/>
        <rFont val="宋体"/>
        <family val="3"/>
        <charset val="134"/>
      </rPr>
      <t>11.32</t>
    </r>
    <r>
      <rPr>
        <sz val="10"/>
        <rFont val="宋体"/>
        <family val="3"/>
        <charset val="134"/>
      </rPr>
      <t>万元，经协商按照</t>
    </r>
    <r>
      <rPr>
        <sz val="10"/>
        <rFont val="宋体"/>
        <family val="3"/>
        <charset val="134"/>
      </rPr>
      <t>3万件分摊。</t>
    </r>
    <phoneticPr fontId="7" type="noConversion"/>
  </si>
  <si>
    <t>湘和为体系供应商，按湖南账期结算。</t>
    <phoneticPr fontId="7" type="noConversion"/>
  </si>
  <si>
    <t>座垫支撑焊接电泳总成</t>
    <phoneticPr fontId="2" type="noConversion"/>
  </si>
  <si>
    <t>地脚电泳</t>
    <phoneticPr fontId="2" type="noConversion"/>
  </si>
  <si>
    <t>按照三万件分摊</t>
    <phoneticPr fontId="2" type="noConversion"/>
  </si>
  <si>
    <t>SLT0010885</t>
  </si>
  <si>
    <t>主驾背板支撑钢丝A</t>
  </si>
  <si>
    <t>SLT0010997</t>
  </si>
  <si>
    <t>风机固定钢丝A</t>
  </si>
  <si>
    <t>SLT0010921</t>
  </si>
  <si>
    <t>肩部后支撑钢丝</t>
  </si>
  <si>
    <t>SLT0011049</t>
  </si>
  <si>
    <t>背板支撑钢丝A</t>
  </si>
  <si>
    <t>SLT0011691</t>
  </si>
  <si>
    <t>背板支撑钢丝C</t>
  </si>
  <si>
    <t>SLT0011684</t>
  </si>
  <si>
    <t>小靠背背板支撑钢丝</t>
  </si>
  <si>
    <t>SLT0011083</t>
  </si>
  <si>
    <t>小背背板后支撑钢丝A</t>
  </si>
  <si>
    <t>SLT0011095</t>
  </si>
  <si>
    <t xml:space="preserve"> 小背支撑钢丝A</t>
  </si>
  <si>
    <t>SLT0011096</t>
  </si>
  <si>
    <t xml:space="preserve"> 小背支撑钢丝B</t>
  </si>
  <si>
    <t>SLT0011078</t>
  </si>
  <si>
    <t>M4骨架，供应商裕腾兴，供货质量处问题，开发B点湘和，M4靠背骨架供货钢丝，湖南自己焊接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</si>
</sst>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([$€]* #,##0.00_);_([$€]* \(#,##0.00\);_([$€]* &quot;-&quot;??_);_(@_)"/>
    <numFmt numFmtId="177" formatCode="0.000_ "/>
    <numFmt numFmtId="178" formatCode="0_);[Red]\(0\)"/>
    <numFmt numFmtId="179" formatCode="0.000_);[Red]\(0.000\)"/>
  </numFmts>
  <fonts count="17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0"/>
      <name val="Arial"/>
      <family val="2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176" fontId="11" fillId="0" borderId="0"/>
    <xf numFmtId="176" fontId="11" fillId="0" borderId="0"/>
  </cellStyleXfs>
  <cellXfs count="51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1" xfId="2" applyNumberFormat="1" applyFont="1" applyFill="1" applyBorder="1" applyAlignment="1">
      <alignment horizontal="center" vertical="center" wrapText="1"/>
    </xf>
    <xf numFmtId="0" fontId="12" fillId="0" borderId="1" xfId="3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/>
    </xf>
    <xf numFmtId="179" fontId="16" fillId="0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4">
    <cellStyle name="Normal 2" xfId="3"/>
    <cellStyle name="Normal_20070813 B12 JCI IP CNSL_BOM JCW格式" xfId="2"/>
    <cellStyle name="百分比" xfId="1" builtinId="5"/>
    <cellStyle name="常规" xfId="0" builtinId="0"/>
  </cellStyles>
  <dxfs count="7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1847215</xdr:colOff>
      <xdr:row>8</xdr:row>
      <xdr:rowOff>316865</xdr:rowOff>
    </xdr:from>
    <xdr:to>
      <xdr:col>3</xdr:col>
      <xdr:colOff>836295</xdr:colOff>
      <xdr:row>8</xdr:row>
      <xdr:rowOff>316865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80840" y="4974590"/>
          <a:ext cx="8369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1847215</xdr:colOff>
      <xdr:row>9</xdr:row>
      <xdr:rowOff>316865</xdr:rowOff>
    </xdr:from>
    <xdr:to>
      <xdr:col>3</xdr:col>
      <xdr:colOff>836295</xdr:colOff>
      <xdr:row>9</xdr:row>
      <xdr:rowOff>316865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9640" y="3422015"/>
          <a:ext cx="6845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1847215</xdr:colOff>
      <xdr:row>10</xdr:row>
      <xdr:rowOff>316865</xdr:rowOff>
    </xdr:from>
    <xdr:to>
      <xdr:col>3</xdr:col>
      <xdr:colOff>836295</xdr:colOff>
      <xdr:row>10</xdr:row>
      <xdr:rowOff>316865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9640" y="3422015"/>
          <a:ext cx="6845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1847215</xdr:colOff>
      <xdr:row>12</xdr:row>
      <xdr:rowOff>316865</xdr:rowOff>
    </xdr:from>
    <xdr:to>
      <xdr:col>3</xdr:col>
      <xdr:colOff>836295</xdr:colOff>
      <xdr:row>12</xdr:row>
      <xdr:rowOff>316865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04465" y="3745865"/>
          <a:ext cx="6845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1847215</xdr:colOff>
      <xdr:row>14</xdr:row>
      <xdr:rowOff>316865</xdr:rowOff>
    </xdr:from>
    <xdr:to>
      <xdr:col>3</xdr:col>
      <xdr:colOff>836295</xdr:colOff>
      <xdr:row>14</xdr:row>
      <xdr:rowOff>316865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04465" y="3745865"/>
          <a:ext cx="6845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1847215</xdr:colOff>
      <xdr:row>16</xdr:row>
      <xdr:rowOff>316865</xdr:rowOff>
    </xdr:from>
    <xdr:to>
      <xdr:col>3</xdr:col>
      <xdr:colOff>836295</xdr:colOff>
      <xdr:row>16</xdr:row>
      <xdr:rowOff>316865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04465" y="3745865"/>
          <a:ext cx="6845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1847215</xdr:colOff>
      <xdr:row>18</xdr:row>
      <xdr:rowOff>316865</xdr:rowOff>
    </xdr:from>
    <xdr:to>
      <xdr:col>3</xdr:col>
      <xdr:colOff>836295</xdr:colOff>
      <xdr:row>18</xdr:row>
      <xdr:rowOff>316865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04465" y="3745865"/>
          <a:ext cx="68453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zoomScaleNormal="100" workbookViewId="0">
      <selection sqref="A1:XFD1048576"/>
    </sheetView>
  </sheetViews>
  <sheetFormatPr defaultRowHeight="14.25"/>
  <cols>
    <col min="2" max="2" width="11.375" customWidth="1"/>
    <col min="13" max="13" width="23.875" customWidth="1"/>
    <col min="14" max="14" width="14" customWidth="1"/>
  </cols>
  <sheetData>
    <row r="1" spans="1:20" ht="22.5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20" ht="26.25" customHeight="1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20" ht="58.5" customHeight="1">
      <c r="A3" s="44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</row>
    <row r="4" spans="1:20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12" t="s">
        <v>29</v>
      </c>
      <c r="G4" s="12" t="s">
        <v>30</v>
      </c>
      <c r="H4" s="12" t="s">
        <v>31</v>
      </c>
      <c r="I4" s="12" t="s">
        <v>32</v>
      </c>
      <c r="J4" s="1" t="s">
        <v>6</v>
      </c>
      <c r="K4" s="48" t="s">
        <v>34</v>
      </c>
      <c r="L4" s="48" t="s">
        <v>35</v>
      </c>
      <c r="M4" s="47" t="s">
        <v>7</v>
      </c>
      <c r="N4" s="47" t="s">
        <v>8</v>
      </c>
    </row>
    <row r="5" spans="1:20">
      <c r="A5" s="47"/>
      <c r="B5" s="47"/>
      <c r="C5" s="47"/>
      <c r="D5" s="47"/>
      <c r="E5" s="47"/>
      <c r="F5" s="2" t="s">
        <v>9</v>
      </c>
      <c r="G5" s="2" t="s">
        <v>21</v>
      </c>
      <c r="H5" s="2" t="s">
        <v>21</v>
      </c>
      <c r="I5" s="2" t="s">
        <v>9</v>
      </c>
      <c r="J5" s="1" t="s">
        <v>22</v>
      </c>
      <c r="K5" s="48"/>
      <c r="L5" s="48"/>
      <c r="M5" s="47"/>
      <c r="N5" s="47"/>
      <c r="R5" t="s">
        <v>43</v>
      </c>
    </row>
    <row r="6" spans="1:20" ht="33">
      <c r="A6" s="5">
        <v>1</v>
      </c>
      <c r="B6" s="8" t="s">
        <v>42</v>
      </c>
      <c r="C6" s="9" t="s">
        <v>25</v>
      </c>
      <c r="D6" s="10" t="s">
        <v>28</v>
      </c>
      <c r="E6" s="11">
        <v>0.13</v>
      </c>
      <c r="F6" s="15">
        <v>15.99</v>
      </c>
      <c r="G6" s="16">
        <v>14.43</v>
      </c>
      <c r="H6" s="17">
        <v>17.274999999999999</v>
      </c>
      <c r="I6" s="17">
        <v>14.28</v>
      </c>
      <c r="J6" s="13">
        <v>13.98</v>
      </c>
      <c r="K6" s="14">
        <f>1-J6/F6</f>
        <v>0.12570356472795496</v>
      </c>
      <c r="L6" s="14">
        <f>1-J6/H6</f>
        <v>0.19073806078147604</v>
      </c>
      <c r="M6" s="6" t="s">
        <v>33</v>
      </c>
      <c r="N6" s="5" t="s">
        <v>40</v>
      </c>
      <c r="O6">
        <f>113200/4</f>
        <v>28300</v>
      </c>
      <c r="P6">
        <f>O6/30000</f>
        <v>0.94333333333333336</v>
      </c>
      <c r="Q6" s="20">
        <f>G6+P6</f>
        <v>15.373333333333333</v>
      </c>
      <c r="R6">
        <v>17.274999999999999</v>
      </c>
      <c r="S6">
        <f t="shared" ref="S6:S9" si="0">J6+0.5</f>
        <v>14.48</v>
      </c>
      <c r="T6">
        <f>S6+P6</f>
        <v>15.423333333333334</v>
      </c>
    </row>
    <row r="7" spans="1:20" ht="33">
      <c r="A7" s="5">
        <v>2</v>
      </c>
      <c r="B7" s="8" t="s">
        <v>44</v>
      </c>
      <c r="C7" s="9" t="s">
        <v>26</v>
      </c>
      <c r="D7" s="10" t="s">
        <v>28</v>
      </c>
      <c r="E7" s="11">
        <v>0.13</v>
      </c>
      <c r="F7" s="15">
        <v>17</v>
      </c>
      <c r="G7" s="16">
        <v>16.829999999999998</v>
      </c>
      <c r="H7" s="15">
        <v>19.72</v>
      </c>
      <c r="I7" s="15">
        <v>14.29</v>
      </c>
      <c r="J7" s="13">
        <v>13.09</v>
      </c>
      <c r="K7" s="14">
        <f t="shared" ref="K7:K9" si="1">1-J7/F7</f>
        <v>0.22999999999999998</v>
      </c>
      <c r="L7" s="14">
        <f t="shared" ref="L7:L9" si="2">1-J7/H7</f>
        <v>0.33620689655172409</v>
      </c>
      <c r="M7" s="6" t="s">
        <v>33</v>
      </c>
      <c r="N7" s="5" t="s">
        <v>41</v>
      </c>
      <c r="O7">
        <f t="shared" ref="O7:O9" si="3">113200/4</f>
        <v>28300</v>
      </c>
      <c r="P7">
        <f t="shared" ref="P7:P9" si="4">O7/30000</f>
        <v>0.94333333333333336</v>
      </c>
      <c r="Q7" s="20">
        <f t="shared" ref="Q7:Q9" si="5">G7+P7</f>
        <v>17.773333333333333</v>
      </c>
      <c r="R7">
        <v>19.7</v>
      </c>
      <c r="S7">
        <f t="shared" si="0"/>
        <v>13.59</v>
      </c>
      <c r="T7">
        <f t="shared" ref="T7:T9" si="6">S7+P7</f>
        <v>14.533333333333333</v>
      </c>
    </row>
    <row r="8" spans="1:20" ht="33">
      <c r="A8" s="5">
        <v>3</v>
      </c>
      <c r="B8" s="8" t="s">
        <v>45</v>
      </c>
      <c r="C8" s="9" t="s">
        <v>25</v>
      </c>
      <c r="D8" s="10" t="s">
        <v>28</v>
      </c>
      <c r="E8" s="11">
        <v>0.13</v>
      </c>
      <c r="F8" s="15">
        <v>17.09</v>
      </c>
      <c r="G8" s="16">
        <v>15.51</v>
      </c>
      <c r="H8" s="15">
        <v>18.64</v>
      </c>
      <c r="I8" s="15">
        <v>14.42</v>
      </c>
      <c r="J8" s="13">
        <v>14.12</v>
      </c>
      <c r="K8" s="14">
        <f t="shared" si="1"/>
        <v>0.17378583967232308</v>
      </c>
      <c r="L8" s="14">
        <f t="shared" si="2"/>
        <v>0.24248927038626611</v>
      </c>
      <c r="M8" s="6" t="s">
        <v>33</v>
      </c>
      <c r="N8" s="7" t="s">
        <v>40</v>
      </c>
      <c r="O8">
        <f t="shared" si="3"/>
        <v>28300</v>
      </c>
      <c r="P8">
        <f t="shared" si="4"/>
        <v>0.94333333333333336</v>
      </c>
      <c r="Q8" s="20">
        <f t="shared" si="5"/>
        <v>16.453333333333333</v>
      </c>
      <c r="R8">
        <v>18.64</v>
      </c>
      <c r="S8">
        <f>J8+0.5</f>
        <v>14.62</v>
      </c>
      <c r="T8">
        <f t="shared" si="6"/>
        <v>15.563333333333333</v>
      </c>
    </row>
    <row r="9" spans="1:20" ht="26.25" customHeight="1">
      <c r="A9" s="3">
        <v>4</v>
      </c>
      <c r="B9" s="8" t="s">
        <v>46</v>
      </c>
      <c r="C9" s="9" t="s">
        <v>27</v>
      </c>
      <c r="D9" s="10" t="s">
        <v>28</v>
      </c>
      <c r="E9" s="11">
        <v>0.13</v>
      </c>
      <c r="F9" s="15">
        <v>15.96</v>
      </c>
      <c r="G9" s="16">
        <v>14.39</v>
      </c>
      <c r="H9" s="15">
        <v>17.14</v>
      </c>
      <c r="I9" s="15">
        <v>13.75</v>
      </c>
      <c r="J9" s="13">
        <v>13.440000000000001</v>
      </c>
      <c r="K9" s="14">
        <f t="shared" si="1"/>
        <v>0.1578947368421052</v>
      </c>
      <c r="L9" s="14">
        <f t="shared" si="2"/>
        <v>0.21586931155192524</v>
      </c>
      <c r="M9" s="6" t="s">
        <v>33</v>
      </c>
      <c r="N9" s="7" t="s">
        <v>40</v>
      </c>
      <c r="O9">
        <f t="shared" si="3"/>
        <v>28300</v>
      </c>
      <c r="P9">
        <f t="shared" si="4"/>
        <v>0.94333333333333336</v>
      </c>
      <c r="Q9" s="20">
        <f t="shared" si="5"/>
        <v>15.333333333333334</v>
      </c>
      <c r="R9">
        <v>17.14</v>
      </c>
      <c r="S9">
        <f t="shared" si="0"/>
        <v>13.940000000000001</v>
      </c>
      <c r="T9">
        <f t="shared" si="6"/>
        <v>14.883333333333335</v>
      </c>
    </row>
    <row r="10" spans="1:20" ht="42.75" customHeight="1">
      <c r="A10" s="40" t="s">
        <v>10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20" ht="20.100000000000001" customHeight="1">
      <c r="A11" s="4">
        <v>1</v>
      </c>
      <c r="B11" s="4" t="s">
        <v>11</v>
      </c>
      <c r="C11" s="38" t="s">
        <v>36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20" ht="20.100000000000001" customHeight="1">
      <c r="A12" s="4">
        <v>2</v>
      </c>
      <c r="B12" s="4" t="s">
        <v>12</v>
      </c>
      <c r="C12" s="38" t="s">
        <v>37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20" ht="20.100000000000001" customHeight="1">
      <c r="A13" s="4">
        <v>3</v>
      </c>
      <c r="B13" s="4" t="s">
        <v>13</v>
      </c>
      <c r="C13" s="34" t="s">
        <v>38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</row>
    <row r="14" spans="1:20" ht="20.100000000000001" customHeight="1">
      <c r="A14" s="4">
        <v>4</v>
      </c>
      <c r="B14" s="4" t="s">
        <v>14</v>
      </c>
      <c r="C14" s="37" t="s">
        <v>15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20" ht="20.100000000000001" customHeight="1">
      <c r="A15" s="4">
        <v>5</v>
      </c>
      <c r="B15" s="4" t="s">
        <v>16</v>
      </c>
      <c r="C15" s="37" t="s">
        <v>17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20" ht="20.100000000000001" customHeight="1">
      <c r="A16" s="4">
        <v>6</v>
      </c>
      <c r="B16" s="4" t="s">
        <v>18</v>
      </c>
      <c r="C16" s="38" t="s">
        <v>39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20.100000000000001" customHeight="1">
      <c r="A17" s="4">
        <v>7</v>
      </c>
      <c r="B17" s="4" t="s">
        <v>8</v>
      </c>
      <c r="C17" s="39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</row>
    <row r="18" spans="1:14" ht="76.5" customHeight="1">
      <c r="A18" s="31" t="s">
        <v>19</v>
      </c>
      <c r="B18" s="32"/>
      <c r="C18" s="32"/>
      <c r="D18" s="32"/>
      <c r="E18" s="32"/>
      <c r="F18" s="32"/>
      <c r="G18" s="33"/>
      <c r="H18" s="31" t="s">
        <v>20</v>
      </c>
      <c r="I18" s="32"/>
      <c r="J18" s="32"/>
      <c r="K18" s="32"/>
      <c r="L18" s="32"/>
      <c r="M18" s="32"/>
      <c r="N18" s="33"/>
    </row>
  </sheetData>
  <mergeCells count="22">
    <mergeCell ref="A10:N10"/>
    <mergeCell ref="C11:N11"/>
    <mergeCell ref="C12:N12"/>
    <mergeCell ref="A1:N1"/>
    <mergeCell ref="A2:N2"/>
    <mergeCell ref="A3:N3"/>
    <mergeCell ref="A4:A5"/>
    <mergeCell ref="B4:B5"/>
    <mergeCell ref="C4:C5"/>
    <mergeCell ref="D4:D5"/>
    <mergeCell ref="E4:E5"/>
    <mergeCell ref="K4:K5"/>
    <mergeCell ref="L4:L5"/>
    <mergeCell ref="M4:M5"/>
    <mergeCell ref="N4:N5"/>
    <mergeCell ref="A18:G18"/>
    <mergeCell ref="C13:N13"/>
    <mergeCell ref="C14:N14"/>
    <mergeCell ref="C15:N15"/>
    <mergeCell ref="C16:N16"/>
    <mergeCell ref="C17:N17"/>
    <mergeCell ref="H18:N18"/>
  </mergeCells>
  <phoneticPr fontId="2" type="noConversion"/>
  <conditionalFormatting sqref="B8">
    <cfRule type="duplicateValues" dxfId="75" priority="32"/>
  </conditionalFormatting>
  <conditionalFormatting sqref="B9">
    <cfRule type="duplicateValues" dxfId="74" priority="31"/>
  </conditionalFormatting>
  <conditionalFormatting sqref="B6:B7">
    <cfRule type="duplicateValues" dxfId="73" priority="33"/>
  </conditionalFormatting>
  <conditionalFormatting sqref="C8">
    <cfRule type="duplicateValues" dxfId="72" priority="11"/>
    <cfRule type="duplicateValues" dxfId="71" priority="12"/>
    <cfRule type="duplicateValues" dxfId="70" priority="13"/>
    <cfRule type="duplicateValues" dxfId="69" priority="14"/>
    <cfRule type="duplicateValues" dxfId="68" priority="15"/>
    <cfRule type="duplicateValues" dxfId="67" priority="16"/>
    <cfRule type="duplicateValues" dxfId="66" priority="17"/>
    <cfRule type="duplicateValues" dxfId="65" priority="18"/>
    <cfRule type="duplicateValues" dxfId="64" priority="19"/>
    <cfRule type="duplicateValues" dxfId="63" priority="20"/>
  </conditionalFormatting>
  <conditionalFormatting sqref="C9">
    <cfRule type="duplicateValues" dxfId="62" priority="1"/>
    <cfRule type="duplicateValues" dxfId="61" priority="2"/>
    <cfRule type="duplicateValues" dxfId="60" priority="3"/>
    <cfRule type="duplicateValues" dxfId="59" priority="4"/>
    <cfRule type="duplicateValues" dxfId="58" priority="5"/>
    <cfRule type="duplicateValues" dxfId="57" priority="6"/>
    <cfRule type="duplicateValues" dxfId="56" priority="7"/>
    <cfRule type="duplicateValues" dxfId="55" priority="8"/>
    <cfRule type="duplicateValues" dxfId="54" priority="9"/>
    <cfRule type="duplicateValues" dxfId="53" priority="10"/>
  </conditionalFormatting>
  <conditionalFormatting sqref="C6:C7">
    <cfRule type="duplicateValues" dxfId="52" priority="21"/>
    <cfRule type="duplicateValues" dxfId="51" priority="22"/>
    <cfRule type="duplicateValues" dxfId="50" priority="23"/>
    <cfRule type="duplicateValues" dxfId="49" priority="24"/>
    <cfRule type="duplicateValues" dxfId="48" priority="25"/>
    <cfRule type="duplicateValues" dxfId="47" priority="26"/>
    <cfRule type="duplicateValues" dxfId="46" priority="27"/>
    <cfRule type="duplicateValues" dxfId="45" priority="28"/>
    <cfRule type="duplicateValues" dxfId="44" priority="29"/>
    <cfRule type="duplicateValues" dxfId="43" priority="30"/>
  </conditionalFormatting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topLeftCell="A6" workbookViewId="0">
      <selection activeCell="C22" sqref="C22:O22"/>
    </sheetView>
  </sheetViews>
  <sheetFormatPr defaultRowHeight="14.25"/>
  <cols>
    <col min="1" max="1" width="5.875" customWidth="1"/>
    <col min="2" max="2" width="11.375" customWidth="1"/>
    <col min="3" max="3" width="18.25" customWidth="1"/>
    <col min="14" max="15" width="14" customWidth="1"/>
    <col min="16" max="16" width="11.375" hidden="1" customWidth="1"/>
    <col min="17" max="22" width="0" hidden="1" customWidth="1"/>
  </cols>
  <sheetData>
    <row r="1" spans="1:22" ht="22.5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2" ht="26.25" customHeight="1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22" ht="58.5" customHeight="1">
      <c r="A3" s="44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6"/>
    </row>
    <row r="4" spans="1:22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12" t="s">
        <v>29</v>
      </c>
      <c r="G4" s="12" t="s">
        <v>30</v>
      </c>
      <c r="H4" s="12" t="s">
        <v>31</v>
      </c>
      <c r="I4" s="12" t="s">
        <v>32</v>
      </c>
      <c r="J4" s="49" t="s">
        <v>6</v>
      </c>
      <c r="K4" s="50"/>
      <c r="L4" s="48" t="s">
        <v>34</v>
      </c>
      <c r="M4" s="48" t="s">
        <v>35</v>
      </c>
      <c r="N4" s="47" t="s">
        <v>7</v>
      </c>
      <c r="O4" s="47" t="s">
        <v>8</v>
      </c>
    </row>
    <row r="5" spans="1:22" ht="24">
      <c r="A5" s="47"/>
      <c r="B5" s="47"/>
      <c r="C5" s="47"/>
      <c r="D5" s="47"/>
      <c r="E5" s="47"/>
      <c r="F5" s="2" t="s">
        <v>9</v>
      </c>
      <c r="G5" s="2" t="s">
        <v>21</v>
      </c>
      <c r="H5" s="2" t="s">
        <v>21</v>
      </c>
      <c r="I5" s="2" t="s">
        <v>9</v>
      </c>
      <c r="J5" s="19" t="s">
        <v>22</v>
      </c>
      <c r="K5" s="21" t="s">
        <v>53</v>
      </c>
      <c r="L5" s="48"/>
      <c r="M5" s="48"/>
      <c r="N5" s="47"/>
      <c r="O5" s="47"/>
      <c r="S5" t="s">
        <v>43</v>
      </c>
    </row>
    <row r="6" spans="1:22" ht="24">
      <c r="A6" s="19">
        <v>1</v>
      </c>
      <c r="B6" s="25" t="s">
        <v>42</v>
      </c>
      <c r="C6" s="26" t="s">
        <v>51</v>
      </c>
      <c r="D6" s="10" t="s">
        <v>28</v>
      </c>
      <c r="E6" s="11">
        <v>0.13</v>
      </c>
      <c r="F6" s="15">
        <v>15.99</v>
      </c>
      <c r="G6" s="16">
        <f>I6+0.5+Q6</f>
        <v>15.423333333333334</v>
      </c>
      <c r="H6" s="17">
        <v>17.274999999999999</v>
      </c>
      <c r="I6" s="17">
        <v>13.98</v>
      </c>
      <c r="J6" s="22">
        <f>I6+0.5</f>
        <v>14.48</v>
      </c>
      <c r="K6" s="22">
        <f>Q6</f>
        <v>0.94333333333333336</v>
      </c>
      <c r="L6" s="14">
        <f>1-J6/F6</f>
        <v>9.4434021263289591E-2</v>
      </c>
      <c r="M6" s="14">
        <f>1-J6/H6</f>
        <v>0.16179450072358892</v>
      </c>
      <c r="N6" s="19" t="s">
        <v>47</v>
      </c>
      <c r="O6" s="19" t="s">
        <v>52</v>
      </c>
      <c r="P6">
        <f>113200/4</f>
        <v>28300</v>
      </c>
      <c r="Q6">
        <f>P6/30000</f>
        <v>0.94333333333333336</v>
      </c>
      <c r="R6" s="20">
        <f>G6+Q6</f>
        <v>16.366666666666667</v>
      </c>
      <c r="T6">
        <f t="shared" ref="T6:T10" si="0">J6+0.5</f>
        <v>14.98</v>
      </c>
      <c r="U6">
        <f>T6+Q6</f>
        <v>15.923333333333334</v>
      </c>
      <c r="V6">
        <f>I6+0.5</f>
        <v>14.48</v>
      </c>
    </row>
    <row r="7" spans="1:22" ht="24">
      <c r="A7" s="19">
        <v>2</v>
      </c>
      <c r="B7" s="25" t="s">
        <v>44</v>
      </c>
      <c r="C7" s="26" t="s">
        <v>26</v>
      </c>
      <c r="D7" s="10" t="s">
        <v>28</v>
      </c>
      <c r="E7" s="11">
        <v>0.13</v>
      </c>
      <c r="F7" s="15">
        <v>17</v>
      </c>
      <c r="G7" s="16">
        <f t="shared" ref="G7:G9" si="1">I7+0.5+Q7</f>
        <v>14.533333333333333</v>
      </c>
      <c r="H7" s="15">
        <v>19.72</v>
      </c>
      <c r="I7" s="15">
        <v>13.09</v>
      </c>
      <c r="J7" s="22">
        <f t="shared" ref="J7:J9" si="2">I7+0.5</f>
        <v>13.59</v>
      </c>
      <c r="K7" s="22">
        <f t="shared" ref="K7:K9" si="3">Q7</f>
        <v>0.94333333333333336</v>
      </c>
      <c r="L7" s="14">
        <f t="shared" ref="L7:L9" si="4">1-J7/F7</f>
        <v>0.20058823529411762</v>
      </c>
      <c r="M7" s="14">
        <f t="shared" ref="M7:M9" si="5">1-J7/H7</f>
        <v>0.3108519269776876</v>
      </c>
      <c r="N7" s="19" t="s">
        <v>47</v>
      </c>
      <c r="O7" s="19" t="s">
        <v>41</v>
      </c>
      <c r="P7">
        <f t="shared" ref="P7:P9" si="6">113200/4</f>
        <v>28300</v>
      </c>
      <c r="Q7">
        <f t="shared" ref="Q7:Q9" si="7">P7/30000</f>
        <v>0.94333333333333336</v>
      </c>
      <c r="R7" s="20">
        <f t="shared" ref="R7:R9" si="8">G7+Q7</f>
        <v>15.476666666666667</v>
      </c>
      <c r="T7">
        <f t="shared" si="0"/>
        <v>14.09</v>
      </c>
      <c r="U7">
        <f t="shared" ref="U7:U9" si="9">T7+Q7</f>
        <v>15.033333333333333</v>
      </c>
      <c r="V7">
        <f t="shared" ref="V7:V9" si="10">I7+0.5</f>
        <v>13.59</v>
      </c>
    </row>
    <row r="8" spans="1:22" ht="24">
      <c r="A8" s="19">
        <v>3</v>
      </c>
      <c r="B8" s="25" t="s">
        <v>45</v>
      </c>
      <c r="C8" s="26" t="s">
        <v>25</v>
      </c>
      <c r="D8" s="10" t="s">
        <v>28</v>
      </c>
      <c r="E8" s="11">
        <v>0.13</v>
      </c>
      <c r="F8" s="15">
        <v>17.09</v>
      </c>
      <c r="G8" s="16">
        <f t="shared" si="1"/>
        <v>15.563333333333333</v>
      </c>
      <c r="H8" s="15">
        <v>18.64</v>
      </c>
      <c r="I8" s="15">
        <v>14.12</v>
      </c>
      <c r="J8" s="22">
        <f t="shared" si="2"/>
        <v>14.62</v>
      </c>
      <c r="K8" s="22">
        <f t="shared" si="3"/>
        <v>0.94333333333333336</v>
      </c>
      <c r="L8" s="14">
        <f t="shared" si="4"/>
        <v>0.14452896430661211</v>
      </c>
      <c r="M8" s="14">
        <f t="shared" si="5"/>
        <v>0.21566523605150223</v>
      </c>
      <c r="N8" s="19" t="s">
        <v>47</v>
      </c>
      <c r="O8" s="19" t="s">
        <v>40</v>
      </c>
      <c r="P8">
        <f t="shared" si="6"/>
        <v>28300</v>
      </c>
      <c r="Q8">
        <f t="shared" si="7"/>
        <v>0.94333333333333336</v>
      </c>
      <c r="R8" s="20">
        <f t="shared" si="8"/>
        <v>16.506666666666668</v>
      </c>
      <c r="T8">
        <f>J8+0.5</f>
        <v>15.12</v>
      </c>
      <c r="U8">
        <f t="shared" si="9"/>
        <v>16.063333333333333</v>
      </c>
      <c r="V8">
        <f t="shared" si="10"/>
        <v>14.62</v>
      </c>
    </row>
    <row r="9" spans="1:22" ht="26.25" customHeight="1">
      <c r="A9" s="3">
        <v>4</v>
      </c>
      <c r="B9" s="25" t="s">
        <v>46</v>
      </c>
      <c r="C9" s="26" t="s">
        <v>27</v>
      </c>
      <c r="D9" s="10" t="s">
        <v>28</v>
      </c>
      <c r="E9" s="11">
        <v>0.13</v>
      </c>
      <c r="F9" s="15">
        <v>15.96</v>
      </c>
      <c r="G9" s="16">
        <f t="shared" si="1"/>
        <v>14.883333333333335</v>
      </c>
      <c r="H9" s="15">
        <v>17.14</v>
      </c>
      <c r="I9" s="15">
        <v>13.440000000000001</v>
      </c>
      <c r="J9" s="22">
        <f t="shared" si="2"/>
        <v>13.940000000000001</v>
      </c>
      <c r="K9" s="22">
        <f t="shared" si="3"/>
        <v>0.94333333333333336</v>
      </c>
      <c r="L9" s="14">
        <f t="shared" si="4"/>
        <v>0.12656641604010022</v>
      </c>
      <c r="M9" s="14">
        <f t="shared" si="5"/>
        <v>0.18669778296382722</v>
      </c>
      <c r="N9" s="19" t="s">
        <v>47</v>
      </c>
      <c r="O9" s="19" t="s">
        <v>40</v>
      </c>
      <c r="P9">
        <f t="shared" si="6"/>
        <v>28300</v>
      </c>
      <c r="Q9">
        <f t="shared" si="7"/>
        <v>0.94333333333333336</v>
      </c>
      <c r="R9" s="20">
        <f t="shared" si="8"/>
        <v>15.826666666666668</v>
      </c>
      <c r="T9">
        <f t="shared" si="0"/>
        <v>14.440000000000001</v>
      </c>
      <c r="U9">
        <f t="shared" si="9"/>
        <v>15.383333333333335</v>
      </c>
      <c r="V9">
        <f t="shared" si="10"/>
        <v>13.940000000000001</v>
      </c>
    </row>
    <row r="10" spans="1:22" ht="26.25" customHeight="1">
      <c r="A10" s="21">
        <v>5</v>
      </c>
      <c r="B10" s="23" t="s">
        <v>54</v>
      </c>
      <c r="C10" s="24" t="s">
        <v>55</v>
      </c>
      <c r="D10" s="10" t="s">
        <v>28</v>
      </c>
      <c r="E10" s="11">
        <v>0.13</v>
      </c>
      <c r="F10" s="15"/>
      <c r="G10" s="16"/>
      <c r="H10" s="15"/>
      <c r="I10" s="15"/>
      <c r="J10" s="22">
        <f>O10*7</f>
        <v>0.441</v>
      </c>
      <c r="K10" s="22"/>
      <c r="L10" s="14"/>
      <c r="M10" s="14"/>
      <c r="N10" s="21"/>
      <c r="O10" s="21">
        <v>6.3E-2</v>
      </c>
      <c r="R10" s="20"/>
      <c r="T10">
        <f t="shared" si="0"/>
        <v>0.94100000000000006</v>
      </c>
    </row>
    <row r="11" spans="1:22" ht="26.25" customHeight="1">
      <c r="A11" s="3">
        <v>6</v>
      </c>
      <c r="B11" s="23" t="s">
        <v>56</v>
      </c>
      <c r="C11" s="24" t="s">
        <v>57</v>
      </c>
      <c r="D11" s="29" t="s">
        <v>28</v>
      </c>
      <c r="E11" s="11">
        <v>0.13</v>
      </c>
      <c r="F11" s="15"/>
      <c r="G11" s="16"/>
      <c r="H11" s="15"/>
      <c r="I11" s="15"/>
      <c r="J11" s="22">
        <f t="shared" ref="J11:J20" si="11">O11*7</f>
        <v>0.42699999999999999</v>
      </c>
      <c r="K11" s="22"/>
      <c r="L11" s="14"/>
      <c r="M11" s="14"/>
      <c r="N11" s="21"/>
      <c r="O11" s="21">
        <v>6.0999999999999999E-2</v>
      </c>
      <c r="R11" s="20"/>
    </row>
    <row r="12" spans="1:22" ht="26.25" customHeight="1">
      <c r="A12" s="21">
        <v>7</v>
      </c>
      <c r="B12" s="23" t="s">
        <v>58</v>
      </c>
      <c r="C12" s="24" t="s">
        <v>59</v>
      </c>
      <c r="D12" s="29" t="s">
        <v>28</v>
      </c>
      <c r="E12" s="11">
        <v>0.13</v>
      </c>
      <c r="F12" s="15"/>
      <c r="G12" s="16"/>
      <c r="H12" s="15"/>
      <c r="I12" s="15"/>
      <c r="J12" s="22">
        <f t="shared" si="11"/>
        <v>0.33600000000000002</v>
      </c>
      <c r="K12" s="22"/>
      <c r="L12" s="14"/>
      <c r="M12" s="14"/>
      <c r="N12" s="21"/>
      <c r="O12" s="21">
        <v>4.8000000000000001E-2</v>
      </c>
      <c r="R12" s="20"/>
    </row>
    <row r="13" spans="1:22" ht="26.25" customHeight="1">
      <c r="A13" s="3">
        <v>8</v>
      </c>
      <c r="B13" s="30" t="s">
        <v>60</v>
      </c>
      <c r="C13" s="24" t="s">
        <v>61</v>
      </c>
      <c r="D13" s="29" t="s">
        <v>28</v>
      </c>
      <c r="E13" s="11">
        <v>0.13</v>
      </c>
      <c r="F13" s="15"/>
      <c r="G13" s="16"/>
      <c r="H13" s="15"/>
      <c r="I13" s="15"/>
      <c r="J13" s="22">
        <f t="shared" si="11"/>
        <v>0.46200000000000002</v>
      </c>
      <c r="K13" s="22"/>
      <c r="L13" s="14"/>
      <c r="M13" s="14"/>
      <c r="N13" s="21"/>
      <c r="O13" s="27">
        <v>6.6000000000000003E-2</v>
      </c>
      <c r="R13" s="20"/>
    </row>
    <row r="14" spans="1:22" ht="26.25" customHeight="1">
      <c r="A14" s="21">
        <v>9</v>
      </c>
      <c r="B14" s="30" t="s">
        <v>62</v>
      </c>
      <c r="C14" s="24" t="s">
        <v>63</v>
      </c>
      <c r="D14" s="29" t="s">
        <v>28</v>
      </c>
      <c r="E14" s="11">
        <v>0.13</v>
      </c>
      <c r="F14" s="15"/>
      <c r="G14" s="16"/>
      <c r="H14" s="15"/>
      <c r="I14" s="15"/>
      <c r="J14" s="22">
        <f t="shared" si="11"/>
        <v>0.1134</v>
      </c>
      <c r="K14" s="22"/>
      <c r="L14" s="14"/>
      <c r="M14" s="14"/>
      <c r="N14" s="21"/>
      <c r="O14" s="27">
        <v>1.6199999999999999E-2</v>
      </c>
      <c r="R14" s="20"/>
    </row>
    <row r="15" spans="1:22" ht="26.25" customHeight="1">
      <c r="A15" s="3">
        <v>10</v>
      </c>
      <c r="B15" s="30" t="s">
        <v>64</v>
      </c>
      <c r="C15" s="24" t="s">
        <v>65</v>
      </c>
      <c r="D15" s="29" t="s">
        <v>28</v>
      </c>
      <c r="E15" s="11">
        <v>0.13</v>
      </c>
      <c r="F15" s="15"/>
      <c r="G15" s="16"/>
      <c r="H15" s="15"/>
      <c r="I15" s="15"/>
      <c r="J15" s="22">
        <f t="shared" si="11"/>
        <v>0.14069999999999999</v>
      </c>
      <c r="K15" s="22"/>
      <c r="L15" s="14"/>
      <c r="M15" s="14"/>
      <c r="N15" s="21"/>
      <c r="O15" s="28">
        <v>2.01E-2</v>
      </c>
      <c r="R15" s="20"/>
    </row>
    <row r="16" spans="1:22" ht="26.25" customHeight="1">
      <c r="A16" s="21">
        <v>11</v>
      </c>
      <c r="B16" s="30" t="s">
        <v>66</v>
      </c>
      <c r="C16" s="24" t="s">
        <v>67</v>
      </c>
      <c r="D16" s="29" t="s">
        <v>28</v>
      </c>
      <c r="E16" s="11">
        <v>0.13</v>
      </c>
      <c r="F16" s="15"/>
      <c r="G16" s="16"/>
      <c r="H16" s="15"/>
      <c r="I16" s="15"/>
      <c r="J16" s="22">
        <f t="shared" si="11"/>
        <v>0.42349999999999999</v>
      </c>
      <c r="K16" s="22"/>
      <c r="L16" s="14"/>
      <c r="M16" s="14"/>
      <c r="N16" s="21"/>
      <c r="O16" s="28">
        <v>6.0499999999999998E-2</v>
      </c>
      <c r="R16" s="20"/>
    </row>
    <row r="17" spans="1:18" ht="26.25" customHeight="1">
      <c r="A17" s="3">
        <v>12</v>
      </c>
      <c r="B17" s="30" t="s">
        <v>68</v>
      </c>
      <c r="C17" s="24" t="s">
        <v>69</v>
      </c>
      <c r="D17" s="29" t="s">
        <v>28</v>
      </c>
      <c r="E17" s="11">
        <v>0.13</v>
      </c>
      <c r="F17" s="15"/>
      <c r="G17" s="16"/>
      <c r="H17" s="15"/>
      <c r="I17" s="15"/>
      <c r="J17" s="22">
        <f t="shared" si="11"/>
        <v>0.70350000000000001</v>
      </c>
      <c r="K17" s="22"/>
      <c r="L17" s="14"/>
      <c r="M17" s="14"/>
      <c r="N17" s="21"/>
      <c r="O17" s="28">
        <v>0.10050000000000001</v>
      </c>
      <c r="R17" s="20"/>
    </row>
    <row r="18" spans="1:18" ht="26.25" customHeight="1">
      <c r="A18" s="21">
        <v>13</v>
      </c>
      <c r="B18" s="30" t="s">
        <v>70</v>
      </c>
      <c r="C18" s="24" t="s">
        <v>71</v>
      </c>
      <c r="D18" s="29" t="s">
        <v>28</v>
      </c>
      <c r="E18" s="11">
        <v>0.13</v>
      </c>
      <c r="F18" s="15"/>
      <c r="G18" s="16"/>
      <c r="H18" s="15"/>
      <c r="I18" s="15"/>
      <c r="J18" s="22">
        <f t="shared" si="11"/>
        <v>0.2863</v>
      </c>
      <c r="K18" s="22"/>
      <c r="L18" s="14"/>
      <c r="M18" s="14"/>
      <c r="N18" s="21"/>
      <c r="O18" s="28">
        <v>4.0899999999999999E-2</v>
      </c>
      <c r="R18" s="20"/>
    </row>
    <row r="19" spans="1:18" ht="26.25" customHeight="1">
      <c r="A19" s="3">
        <v>14</v>
      </c>
      <c r="B19" s="30" t="s">
        <v>64</v>
      </c>
      <c r="C19" s="24" t="s">
        <v>65</v>
      </c>
      <c r="D19" s="29" t="s">
        <v>28</v>
      </c>
      <c r="E19" s="11">
        <v>0.13</v>
      </c>
      <c r="F19" s="15"/>
      <c r="G19" s="16"/>
      <c r="H19" s="15"/>
      <c r="I19" s="15"/>
      <c r="J19" s="22">
        <f t="shared" si="11"/>
        <v>0.14069999999999999</v>
      </c>
      <c r="K19" s="22"/>
      <c r="L19" s="14"/>
      <c r="M19" s="14"/>
      <c r="N19" s="21"/>
      <c r="O19" s="28">
        <v>2.01E-2</v>
      </c>
      <c r="R19" s="20"/>
    </row>
    <row r="20" spans="1:18" ht="26.25" customHeight="1">
      <c r="A20" s="21">
        <v>15</v>
      </c>
      <c r="B20" s="30" t="s">
        <v>72</v>
      </c>
      <c r="C20" s="24" t="s">
        <v>67</v>
      </c>
      <c r="D20" s="29" t="s">
        <v>28</v>
      </c>
      <c r="E20" s="11">
        <v>0.13</v>
      </c>
      <c r="F20" s="15"/>
      <c r="G20" s="16"/>
      <c r="H20" s="15"/>
      <c r="I20" s="15"/>
      <c r="J20" s="22">
        <f t="shared" si="11"/>
        <v>0.3906</v>
      </c>
      <c r="K20" s="22"/>
      <c r="L20" s="14"/>
      <c r="M20" s="14"/>
      <c r="N20" s="21"/>
      <c r="O20" s="28">
        <v>5.5800000000000002E-2</v>
      </c>
      <c r="R20" s="20"/>
    </row>
    <row r="21" spans="1:18" ht="42.75" customHeight="1">
      <c r="A21" s="40" t="s">
        <v>10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2" spans="1:18" ht="20.100000000000001" customHeight="1">
      <c r="A22" s="18">
        <v>1</v>
      </c>
      <c r="B22" s="18" t="s">
        <v>11</v>
      </c>
      <c r="C22" s="37" t="s">
        <v>73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</row>
    <row r="23" spans="1:18" ht="20.100000000000001" customHeight="1">
      <c r="A23" s="18">
        <v>2</v>
      </c>
      <c r="B23" s="18" t="s">
        <v>12</v>
      </c>
      <c r="C23" s="37" t="s">
        <v>48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</row>
    <row r="24" spans="1:18" ht="20.100000000000001" customHeight="1">
      <c r="A24" s="18">
        <v>3</v>
      </c>
      <c r="B24" s="18" t="s">
        <v>13</v>
      </c>
      <c r="C24" s="39" t="s">
        <v>49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6"/>
    </row>
    <row r="25" spans="1:18" ht="20.100000000000001" customHeight="1">
      <c r="A25" s="18">
        <v>4</v>
      </c>
      <c r="B25" s="18" t="s">
        <v>14</v>
      </c>
      <c r="C25" s="37" t="s">
        <v>15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6" spans="1:18" ht="20.100000000000001" customHeight="1">
      <c r="A26" s="18">
        <v>5</v>
      </c>
      <c r="B26" s="18" t="s">
        <v>16</v>
      </c>
      <c r="C26" s="37" t="s">
        <v>17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8" ht="20.100000000000001" customHeight="1">
      <c r="A27" s="18">
        <v>6</v>
      </c>
      <c r="B27" s="18" t="s">
        <v>18</v>
      </c>
      <c r="C27" s="37" t="s">
        <v>50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8" ht="20.100000000000001" customHeight="1">
      <c r="A28" s="18">
        <v>7</v>
      </c>
      <c r="B28" s="18" t="s">
        <v>8</v>
      </c>
      <c r="C28" s="39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6"/>
    </row>
    <row r="29" spans="1:18" ht="76.5" customHeight="1">
      <c r="A29" s="31" t="s">
        <v>19</v>
      </c>
      <c r="B29" s="32"/>
      <c r="C29" s="32"/>
      <c r="D29" s="32"/>
      <c r="E29" s="32"/>
      <c r="F29" s="32"/>
      <c r="G29" s="33"/>
      <c r="H29" s="31" t="s">
        <v>20</v>
      </c>
      <c r="I29" s="32"/>
      <c r="J29" s="32"/>
      <c r="K29" s="32"/>
      <c r="L29" s="32"/>
      <c r="M29" s="32"/>
      <c r="N29" s="32"/>
      <c r="O29" s="33"/>
    </row>
  </sheetData>
  <mergeCells count="23">
    <mergeCell ref="A29:G29"/>
    <mergeCell ref="H29:O29"/>
    <mergeCell ref="C23:O23"/>
    <mergeCell ref="C25:O25"/>
    <mergeCell ref="C26:O26"/>
    <mergeCell ref="C27:O27"/>
    <mergeCell ref="C28:O28"/>
    <mergeCell ref="C24:O24"/>
    <mergeCell ref="A1:O1"/>
    <mergeCell ref="A2:O2"/>
    <mergeCell ref="A3:O3"/>
    <mergeCell ref="A4:A5"/>
    <mergeCell ref="B4:B5"/>
    <mergeCell ref="C4:C5"/>
    <mergeCell ref="D4:D5"/>
    <mergeCell ref="E4:E5"/>
    <mergeCell ref="L4:L5"/>
    <mergeCell ref="M4:M5"/>
    <mergeCell ref="J4:K4"/>
    <mergeCell ref="N4:N5"/>
    <mergeCell ref="O4:O5"/>
    <mergeCell ref="A21:O21"/>
    <mergeCell ref="C22:O22"/>
  </mergeCells>
  <phoneticPr fontId="2" type="noConversion"/>
  <conditionalFormatting sqref="B8">
    <cfRule type="duplicateValues" dxfId="42" priority="42"/>
  </conditionalFormatting>
  <conditionalFormatting sqref="B6:B7">
    <cfRule type="duplicateValues" dxfId="41" priority="43"/>
  </conditionalFormatting>
  <conditionalFormatting sqref="C8">
    <cfRule type="duplicateValues" dxfId="40" priority="21"/>
    <cfRule type="duplicateValues" dxfId="39" priority="22"/>
    <cfRule type="duplicateValues" dxfId="38" priority="23"/>
    <cfRule type="duplicateValues" dxfId="37" priority="24"/>
    <cfRule type="duplicateValues" dxfId="36" priority="25"/>
    <cfRule type="duplicateValues" dxfId="35" priority="26"/>
    <cfRule type="duplicateValues" dxfId="34" priority="27"/>
    <cfRule type="duplicateValues" dxfId="33" priority="28"/>
    <cfRule type="duplicateValues" dxfId="32" priority="29"/>
    <cfRule type="duplicateValues" dxfId="31" priority="30"/>
  </conditionalFormatting>
  <conditionalFormatting sqref="C6:C7">
    <cfRule type="duplicateValues" dxfId="30" priority="31"/>
    <cfRule type="duplicateValues" dxfId="29" priority="32"/>
    <cfRule type="duplicateValues" dxfId="28" priority="33"/>
    <cfRule type="duplicateValues" dxfId="27" priority="34"/>
    <cfRule type="duplicateValues" dxfId="26" priority="35"/>
    <cfRule type="duplicateValues" dxfId="25" priority="36"/>
    <cfRule type="duplicateValues" dxfId="24" priority="37"/>
    <cfRule type="duplicateValues" dxfId="23" priority="38"/>
    <cfRule type="duplicateValues" dxfId="22" priority="39"/>
    <cfRule type="duplicateValues" dxfId="21" priority="40"/>
  </conditionalFormatting>
  <conditionalFormatting sqref="B10:B12">
    <cfRule type="duplicateValues" dxfId="20" priority="10"/>
  </conditionalFormatting>
  <conditionalFormatting sqref="B14">
    <cfRule type="duplicateValues" dxfId="19" priority="7"/>
    <cfRule type="duplicateValues" dxfId="18" priority="8"/>
  </conditionalFormatting>
  <conditionalFormatting sqref="B13">
    <cfRule type="duplicateValues" dxfId="17" priority="9"/>
  </conditionalFormatting>
  <conditionalFormatting sqref="B17:B18">
    <cfRule type="duplicateValues" dxfId="16" priority="5"/>
  </conditionalFormatting>
  <conditionalFormatting sqref="B20">
    <cfRule type="duplicateValues" dxfId="15" priority="1"/>
    <cfRule type="duplicateValues" dxfId="14" priority="2"/>
    <cfRule type="duplicateValues" dxfId="13" priority="3"/>
    <cfRule type="duplicateValues" dxfId="12" priority="4"/>
  </conditionalFormatting>
  <conditionalFormatting sqref="B9">
    <cfRule type="duplicateValues" dxfId="11" priority="44"/>
  </conditionalFormatting>
  <conditionalFormatting sqref="C9">
    <cfRule type="duplicateValues" dxfId="10" priority="45"/>
    <cfRule type="duplicateValues" dxfId="9" priority="46"/>
    <cfRule type="duplicateValues" dxfId="8" priority="47"/>
    <cfRule type="duplicateValues" dxfId="7" priority="48"/>
    <cfRule type="duplicateValues" dxfId="6" priority="49"/>
    <cfRule type="duplicateValues" dxfId="5" priority="50"/>
    <cfRule type="duplicateValues" dxfId="4" priority="51"/>
    <cfRule type="duplicateValues" dxfId="3" priority="52"/>
    <cfRule type="duplicateValues" dxfId="2" priority="53"/>
    <cfRule type="duplicateValues" dxfId="1" priority="54"/>
  </conditionalFormatting>
  <conditionalFormatting sqref="B15:B16">
    <cfRule type="duplicateValues" dxfId="0" priority="55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2024-05-29T06:32:18Z</cp:lastPrinted>
  <dcterms:created xsi:type="dcterms:W3CDTF">2023-08-14T00:34:54Z</dcterms:created>
  <dcterms:modified xsi:type="dcterms:W3CDTF">2025-03-17T07:52:32Z</dcterms:modified>
</cp:coreProperties>
</file>