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S\冲压\"/>
    </mc:Choice>
  </mc:AlternateContent>
  <bookViews>
    <workbookView xWindow="-120" yWindow="-120" windowWidth="29040" windowHeight="15525"/>
  </bookViews>
  <sheets>
    <sheet name="价格审批" sheetId="1" r:id="rId1"/>
    <sheet name="方昕" sheetId="3" r:id="rId2"/>
    <sheet name="啸宇" sheetId="2" r:id="rId3"/>
  </sheets>
  <definedNames>
    <definedName name="_xlnm.Print_Area" localSheetId="1">方昕!$A$1:$AB$3</definedName>
    <definedName name="_xlnm.Print_Titles" localSheetId="1">方昕!$1:$3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V8" i="2" l="1"/>
  <c r="V5" i="2"/>
  <c r="V6" i="2"/>
  <c r="V7" i="2"/>
  <c r="V4" i="2"/>
  <c r="AE5" i="3"/>
  <c r="AE6" i="3"/>
  <c r="AE7" i="3"/>
  <c r="AE4" i="3"/>
  <c r="AE1" i="3" s="1"/>
  <c r="AC5" i="3"/>
  <c r="AC6" i="3"/>
  <c r="AC7" i="3"/>
  <c r="AC4" i="3"/>
  <c r="O9" i="3"/>
  <c r="P9" i="3" s="1"/>
  <c r="Z7" i="3"/>
  <c r="AA7" i="3" s="1"/>
  <c r="Z6" i="3"/>
  <c r="AA6" i="3" s="1"/>
  <c r="Z5" i="3"/>
  <c r="AA5" i="3" s="1"/>
  <c r="Z4" i="3"/>
  <c r="AA4" i="3" s="1"/>
  <c r="AA1" i="3" s="1"/>
  <c r="O4" i="3"/>
  <c r="P4" i="3" s="1"/>
  <c r="T1" i="3"/>
  <c r="P7" i="2"/>
  <c r="S7" i="2" s="1"/>
  <c r="P6" i="2"/>
  <c r="S6" i="2" s="1"/>
  <c r="P5" i="2"/>
  <c r="S5" i="2" s="1"/>
  <c r="P4" i="2"/>
  <c r="S4" i="2" s="1"/>
  <c r="S8" i="2" s="1"/>
  <c r="K11" i="1"/>
  <c r="H11" i="1" l="1"/>
</calcChain>
</file>

<file path=xl/sharedStrings.xml><?xml version="1.0" encoding="utf-8"?>
<sst xmlns="http://schemas.openxmlformats.org/spreadsheetml/2006/main" count="181" uniqueCount="125">
  <si>
    <t>序号</t>
  </si>
  <si>
    <t>图号/编码</t>
  </si>
  <si>
    <t>物料/工装名称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</si>
  <si>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</si>
  <si>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</si>
  <si>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</si>
  <si>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</si>
  <si>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</si>
  <si>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</si>
  <si>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</si>
  <si>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</si>
  <si>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</si>
  <si>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</si>
  <si>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</si>
  <si>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</si>
  <si>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</si>
  <si>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</si>
  <si>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</si>
  <si>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啸宇</t>
    <phoneticPr fontId="7" type="noConversion"/>
  </si>
  <si>
    <t xml:space="preserve"> </t>
    <phoneticPr fontId="2" type="noConversion"/>
  </si>
  <si>
    <t>注明：
1、此价格审批适用于河北工厂固资采购；</t>
    <phoneticPr fontId="2" type="noConversion"/>
  </si>
  <si>
    <t>产品首批供货周期：35天。</t>
    <phoneticPr fontId="6" type="noConversion"/>
  </si>
  <si>
    <t>预估50%，产品验收后支付40%，剩余10%验收后一年内支付。</t>
    <phoneticPr fontId="6" type="noConversion"/>
  </si>
  <si>
    <t>OP05</t>
  </si>
  <si>
    <t>落料冲孔</t>
  </si>
  <si>
    <t>OP10</t>
  </si>
  <si>
    <t>OP20</t>
  </si>
  <si>
    <t>OP30</t>
  </si>
  <si>
    <t>检具</t>
  </si>
  <si>
    <t>工序</t>
    <phoneticPr fontId="2" type="noConversion"/>
  </si>
  <si>
    <t>名称</t>
    <phoneticPr fontId="2" type="noConversion"/>
  </si>
  <si>
    <t>含税</t>
    <phoneticPr fontId="2" type="noConversion"/>
  </si>
  <si>
    <t>产品图片</t>
    <phoneticPr fontId="2" type="noConversion"/>
  </si>
  <si>
    <t>合计</t>
    <phoneticPr fontId="2" type="noConversion"/>
  </si>
  <si>
    <t>付款方式</t>
    <phoneticPr fontId="2" type="noConversion"/>
  </si>
  <si>
    <t>开发周期</t>
    <phoneticPr fontId="2" type="noConversion"/>
  </si>
  <si>
    <t>含税价格</t>
    <phoneticPr fontId="7" type="noConversion"/>
  </si>
  <si>
    <t>5.4.1</t>
    <phoneticPr fontId="2" type="noConversion"/>
  </si>
  <si>
    <t>方昕</t>
    <phoneticPr fontId="2" type="noConversion"/>
  </si>
  <si>
    <t>op05</t>
  </si>
  <si>
    <t>op10</t>
  </si>
  <si>
    <t>成型冲孔45天，落料30天</t>
    <phoneticPr fontId="2" type="noConversion"/>
  </si>
  <si>
    <t>竞标价格</t>
    <phoneticPr fontId="2" type="noConversion"/>
  </si>
  <si>
    <t>工艺预估价格</t>
    <phoneticPr fontId="2" type="noConversion"/>
  </si>
  <si>
    <t>无</t>
    <phoneticPr fontId="6" type="noConversion"/>
  </si>
  <si>
    <t>X5000斜滑轨-轻卡冲压模具采购价格审批表</t>
    <phoneticPr fontId="2" type="noConversion"/>
  </si>
  <si>
    <t>X5000斜滑轨项目，开发左/右滑轨连接梁-2个冲压件，4套冲压模具</t>
    <phoneticPr fontId="6" type="noConversion"/>
  </si>
  <si>
    <t>SHT0018132
SHT0018133</t>
    <phoneticPr fontId="2" type="noConversion"/>
  </si>
  <si>
    <t>上翻</t>
  </si>
  <si>
    <t>下翻</t>
  </si>
  <si>
    <t>冲孔切断</t>
  </si>
  <si>
    <t>落料 冲孔（合模）</t>
  </si>
  <si>
    <t>成型（合模）</t>
  </si>
  <si>
    <t>冲孔（合模）</t>
  </si>
  <si>
    <t xml:space="preserve"> 模具报价表             </t>
  </si>
  <si>
    <t>零件号</t>
  </si>
  <si>
    <t>零件名称</t>
  </si>
  <si>
    <t>图示</t>
  </si>
  <si>
    <t>材质</t>
  </si>
  <si>
    <t>料片尺寸</t>
  </si>
  <si>
    <t>建议使用机床</t>
  </si>
  <si>
    <t>模具数量</t>
  </si>
  <si>
    <t>工序</t>
  </si>
  <si>
    <t>工序内容</t>
  </si>
  <si>
    <t>模具尺寸</t>
  </si>
  <si>
    <t>重量（吨）</t>
  </si>
  <si>
    <t>模具类型</t>
  </si>
  <si>
    <t>单价</t>
  </si>
  <si>
    <t>模具费（万元）</t>
  </si>
  <si>
    <t>长</t>
  </si>
  <si>
    <t>宽</t>
  </si>
  <si>
    <t>料厚</t>
  </si>
  <si>
    <t>高</t>
  </si>
  <si>
    <t>SPFH590
t=3.0</t>
  </si>
  <si>
    <t>260T</t>
  </si>
  <si>
    <t>钢板</t>
  </si>
  <si>
    <t>注：刀口类零件材质DC53   翻边类刀块材质CR12MOV  垫板模板材质45#</t>
  </si>
  <si>
    <t>合计</t>
  </si>
  <si>
    <t>天津方昕易通科技发展有限公司_报价单</t>
  </si>
  <si>
    <t>日期：</t>
  </si>
  <si>
    <t>序
号</t>
  </si>
  <si>
    <t>件号</t>
  </si>
  <si>
    <t>名称</t>
  </si>
  <si>
    <t>产品简图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</si>
  <si>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</si>
  <si>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</si>
  <si>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</si>
  <si>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</si>
  <si>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</si>
  <si>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</si>
  <si>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</si>
  <si>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</si>
  <si>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说明</t>
  </si>
  <si>
    <t>数量
（套）</t>
  </si>
  <si>
    <t>模具尺寸预估</t>
  </si>
  <si>
    <t>设备</t>
  </si>
  <si>
    <t>系数</t>
  </si>
  <si>
    <t>重量</t>
  </si>
  <si>
    <t>模具金额
（含税）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</si>
  <si>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</si>
  <si>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</si>
  <si>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</si>
  <si>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</si>
  <si>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</si>
  <si>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</si>
  <si>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</si>
  <si>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SHT0018132</t>
  </si>
  <si>
    <t>滑轨左连接梁</t>
  </si>
  <si>
    <t>SPFH590</t>
  </si>
  <si>
    <t>单工序</t>
  </si>
  <si>
    <t>简易模结构</t>
  </si>
  <si>
    <t>SHT0018133</t>
  </si>
  <si>
    <t>滑轨右连接梁</t>
  </si>
  <si>
    <t>左右件同出</t>
  </si>
  <si>
    <t>说明：</t>
  </si>
  <si>
    <t>1、模具冲裁部分凸凹模材质为优质CR12MOV，保证模具使用耐久。</t>
  </si>
  <si>
    <t>2、报价含成型类镶块，并且生产中产生拉毛情况镶块的TD费用。</t>
  </si>
  <si>
    <t>落料冲孔（一出二）</t>
    <phoneticPr fontId="2" type="noConversion"/>
  </si>
  <si>
    <t>上翻（一出二）</t>
    <phoneticPr fontId="2" type="noConversion"/>
  </si>
  <si>
    <t>下翻（一出二）</t>
    <phoneticPr fontId="2" type="noConversion"/>
  </si>
  <si>
    <t>冲孔切断（一出二）</t>
    <phoneticPr fontId="2" type="noConversion"/>
  </si>
  <si>
    <t>系数</t>
    <phoneticPr fontId="2" type="noConversion"/>
  </si>
  <si>
    <t>单位吨价格</t>
    <phoneticPr fontId="2" type="noConversion"/>
  </si>
  <si>
    <t>7.5万</t>
    <phoneticPr fontId="2" type="noConversion"/>
  </si>
  <si>
    <t>滑轨左/右连接梁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</si>
</sst>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0_ "/>
    <numFmt numFmtId="177" formatCode="\¥#,##0;\¥\-#,##0"/>
    <numFmt numFmtId="178" formatCode="0.0_);[Red]\(0.0\)"/>
    <numFmt numFmtId="179" formatCode="0.00_);[Red]\(0.00\)"/>
    <numFmt numFmtId="180" formatCode="#,##0.00_);[Red]\(#,##0.00\)"/>
    <numFmt numFmtId="181" formatCode="0.000_ "/>
    <numFmt numFmtId="182" formatCode="#,##0.0"/>
    <numFmt numFmtId="183" formatCode="0.0_ "/>
    <numFmt numFmtId="184" formatCode="0_ "/>
    <numFmt numFmtId="185" formatCode="#,##0_ "/>
    <numFmt numFmtId="186" formatCode="#,##0.0_ "/>
    <numFmt numFmtId="187" formatCode="&quot;¥&quot;#,##0_);[Red]\(&quot;¥&quot;#,##0\)"/>
  </numFmts>
  <fonts count="3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theme="1"/>
      <name val="等线"/>
      <charset val="134"/>
      <scheme val="minor"/>
    </font>
    <font>
      <sz val="7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8"/>
      <color indexed="8"/>
      <name val="宋体"/>
      <charset val="134"/>
    </font>
    <font>
      <sz val="28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24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/>
    <xf numFmtId="0" fontId="22" fillId="0" borderId="0">
      <alignment vertical="center"/>
    </xf>
  </cellStyleXfs>
  <cellXfs count="157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9" fontId="9" fillId="0" borderId="5" xfId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center" vertical="center"/>
    </xf>
    <xf numFmtId="0" fontId="17" fillId="0" borderId="0" xfId="4" applyAlignment="1">
      <alignment horizontal="center" vertical="center"/>
    </xf>
    <xf numFmtId="176" fontId="18" fillId="0" borderId="6" xfId="3" applyNumberFormat="1" applyFont="1" applyBorder="1" applyAlignment="1">
      <alignment horizontal="center" vertical="center" wrapText="1"/>
    </xf>
    <xf numFmtId="178" fontId="18" fillId="0" borderId="6" xfId="3" applyNumberFormat="1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179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179" fontId="15" fillId="0" borderId="11" xfId="3" applyNumberFormat="1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/>
    </xf>
    <xf numFmtId="176" fontId="18" fillId="0" borderId="13" xfId="4" applyNumberFormat="1" applyFont="1" applyBorder="1" applyAlignment="1">
      <alignment horizontal="center" vertical="center"/>
    </xf>
    <xf numFmtId="0" fontId="17" fillId="0" borderId="0" xfId="4" applyAlignment="1">
      <alignment horizontal="center" vertical="center" wrapText="1"/>
    </xf>
    <xf numFmtId="0" fontId="26" fillId="0" borderId="15" xfId="5" applyFont="1" applyBorder="1">
      <alignment vertical="center"/>
    </xf>
    <xf numFmtId="3" fontId="27" fillId="0" borderId="0" xfId="5" applyNumberFormat="1" applyFont="1" applyAlignment="1">
      <alignment horizontal="center"/>
    </xf>
    <xf numFmtId="182" fontId="27" fillId="0" borderId="0" xfId="5" applyNumberFormat="1" applyFont="1" applyAlignment="1">
      <alignment horizontal="center" vertical="center"/>
    </xf>
    <xf numFmtId="177" fontId="27" fillId="0" borderId="0" xfId="5" applyNumberFormat="1" applyFont="1" applyAlignment="1">
      <alignment horizontal="center"/>
    </xf>
    <xf numFmtId="0" fontId="26" fillId="0" borderId="0" xfId="5" applyFont="1">
      <alignment vertical="center"/>
    </xf>
    <xf numFmtId="0" fontId="23" fillId="0" borderId="0" xfId="5" applyFont="1" applyAlignment="1" applyProtection="1">
      <alignment horizontal="center" vertical="center"/>
      <protection locked="0"/>
    </xf>
    <xf numFmtId="0" fontId="23" fillId="0" borderId="0" xfId="5" applyFont="1" applyAlignment="1" applyProtection="1">
      <alignment horizontal="center" vertical="center"/>
      <protection locked="0"/>
    </xf>
    <xf numFmtId="0" fontId="28" fillId="0" borderId="18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 wrapText="1"/>
    </xf>
    <xf numFmtId="0" fontId="28" fillId="0" borderId="18" xfId="5" applyFont="1" applyBorder="1" applyAlignment="1" applyProtection="1">
      <alignment horizontal="center" vertical="center" wrapText="1"/>
      <protection locked="0"/>
    </xf>
    <xf numFmtId="176" fontId="11" fillId="0" borderId="18" xfId="5" applyNumberFormat="1" applyFont="1" applyBorder="1" applyAlignment="1">
      <alignment horizontal="center" vertical="center"/>
    </xf>
    <xf numFmtId="176" fontId="12" fillId="0" borderId="18" xfId="5" applyNumberFormat="1" applyFont="1" applyBorder="1" applyAlignment="1">
      <alignment horizontal="center" vertical="center" wrapText="1"/>
    </xf>
    <xf numFmtId="176" fontId="11" fillId="0" borderId="18" xfId="5" applyNumberFormat="1" applyFont="1" applyBorder="1" applyAlignment="1">
      <alignment horizontal="center" vertical="center" wrapText="1"/>
    </xf>
    <xf numFmtId="184" fontId="11" fillId="0" borderId="18" xfId="5" applyNumberFormat="1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177" fontId="27" fillId="0" borderId="18" xfId="5" applyNumberFormat="1" applyFont="1" applyBorder="1" applyAlignment="1">
      <alignment horizontal="center" vertical="center"/>
    </xf>
    <xf numFmtId="176" fontId="12" fillId="0" borderId="18" xfId="5" applyNumberFormat="1" applyFont="1" applyBorder="1" applyAlignment="1">
      <alignment horizontal="center" vertical="center"/>
    </xf>
    <xf numFmtId="176" fontId="11" fillId="0" borderId="23" xfId="5" applyNumberFormat="1" applyFont="1" applyBorder="1" applyAlignment="1">
      <alignment horizontal="center" vertical="center"/>
    </xf>
    <xf numFmtId="177" fontId="27" fillId="0" borderId="23" xfId="5" applyNumberFormat="1" applyFont="1" applyBorder="1" applyAlignment="1">
      <alignment horizontal="center" vertical="center"/>
    </xf>
    <xf numFmtId="176" fontId="12" fillId="0" borderId="23" xfId="5" applyNumberFormat="1" applyFont="1" applyBorder="1" applyAlignment="1">
      <alignment horizontal="center" vertical="center"/>
    </xf>
    <xf numFmtId="176" fontId="11" fillId="0" borderId="23" xfId="5" applyNumberFormat="1" applyFont="1" applyBorder="1" applyAlignment="1">
      <alignment horizontal="center" vertical="center" wrapText="1"/>
    </xf>
    <xf numFmtId="184" fontId="11" fillId="0" borderId="23" xfId="5" applyNumberFormat="1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181" fontId="23" fillId="0" borderId="0" xfId="5" applyNumberFormat="1" applyFont="1" applyAlignment="1" applyProtection="1">
      <alignment horizontal="center" vertical="center"/>
      <protection locked="0"/>
    </xf>
    <xf numFmtId="185" fontId="23" fillId="0" borderId="0" xfId="5" applyNumberFormat="1" applyFont="1" applyAlignment="1" applyProtection="1">
      <alignment horizontal="center" vertical="center"/>
      <protection locked="0"/>
    </xf>
    <xf numFmtId="186" fontId="23" fillId="0" borderId="0" xfId="5" applyNumberFormat="1" applyFont="1" applyAlignment="1" applyProtection="1">
      <alignment horizontal="center" vertical="center"/>
      <protection locked="0"/>
    </xf>
    <xf numFmtId="177" fontId="23" fillId="0" borderId="0" xfId="5" applyNumberFormat="1" applyFont="1" applyAlignment="1" applyProtection="1">
      <alignment horizontal="center" vertical="center"/>
      <protection locked="0"/>
    </xf>
    <xf numFmtId="0" fontId="29" fillId="0" borderId="0" xfId="5" applyFont="1" applyAlignment="1" applyProtection="1">
      <alignment horizontal="center" vertical="center"/>
      <protection locked="0"/>
    </xf>
    <xf numFmtId="187" fontId="23" fillId="0" borderId="0" xfId="5" applyNumberFormat="1" applyFont="1" applyAlignment="1" applyProtection="1">
      <alignment horizontal="center" vertical="center"/>
      <protection locked="0"/>
    </xf>
    <xf numFmtId="0" fontId="30" fillId="0" borderId="0" xfId="5" applyFont="1" applyAlignment="1" applyProtection="1">
      <alignment horizontal="center" vertical="center"/>
      <protection locked="0"/>
    </xf>
    <xf numFmtId="187" fontId="23" fillId="4" borderId="0" xfId="5" applyNumberFormat="1" applyFont="1" applyFill="1" applyAlignment="1" applyProtection="1">
      <alignment horizontal="center"/>
      <protection locked="0"/>
    </xf>
    <xf numFmtId="0" fontId="31" fillId="0" borderId="0" xfId="4" applyFont="1" applyAlignment="1">
      <alignment horizontal="center" vertical="center"/>
    </xf>
    <xf numFmtId="179" fontId="17" fillId="0" borderId="0" xfId="4" applyNumberFormat="1" applyAlignment="1">
      <alignment horizontal="center" vertical="center"/>
    </xf>
    <xf numFmtId="179" fontId="17" fillId="4" borderId="0" xfId="4" applyNumberForma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9" fillId="0" borderId="0" xfId="5" applyFont="1" applyAlignment="1" applyProtection="1">
      <alignment horizontal="left" vertical="center"/>
      <protection locked="0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181" fontId="11" fillId="0" borderId="18" xfId="5" applyNumberFormat="1" applyFont="1" applyBorder="1" applyAlignment="1">
      <alignment horizontal="center" vertical="center"/>
    </xf>
    <xf numFmtId="181" fontId="11" fillId="0" borderId="23" xfId="5" applyNumberFormat="1" applyFont="1" applyBorder="1" applyAlignment="1">
      <alignment horizontal="center" vertical="center"/>
    </xf>
    <xf numFmtId="183" fontId="11" fillId="0" borderId="18" xfId="5" applyNumberFormat="1" applyFont="1" applyBorder="1" applyAlignment="1">
      <alignment horizontal="center" vertical="center"/>
    </xf>
    <xf numFmtId="183" fontId="11" fillId="0" borderId="23" xfId="5" applyNumberFormat="1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wrapText="1"/>
    </xf>
    <xf numFmtId="0" fontId="28" fillId="0" borderId="6" xfId="5" applyFont="1" applyBorder="1" applyAlignment="1">
      <alignment horizontal="center" vertical="center" wrapText="1"/>
    </xf>
    <xf numFmtId="0" fontId="28" fillId="0" borderId="5" xfId="5" applyFont="1" applyBorder="1" applyAlignment="1">
      <alignment horizontal="center" vertical="center" wrapText="1"/>
    </xf>
    <xf numFmtId="0" fontId="28" fillId="0" borderId="18" xfId="5" applyFont="1" applyBorder="1" applyAlignment="1">
      <alignment horizontal="center" vertical="center" wrapText="1"/>
    </xf>
    <xf numFmtId="0" fontId="28" fillId="0" borderId="18" xfId="5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176" fontId="11" fillId="0" borderId="18" xfId="5" applyNumberFormat="1" applyFont="1" applyBorder="1" applyAlignment="1">
      <alignment horizontal="center" vertical="center"/>
    </xf>
    <xf numFmtId="176" fontId="11" fillId="0" borderId="23" xfId="5" applyNumberFormat="1" applyFont="1" applyBorder="1" applyAlignment="1">
      <alignment horizontal="center" vertical="center"/>
    </xf>
    <xf numFmtId="0" fontId="30" fillId="0" borderId="0" xfId="5" applyFont="1" applyAlignment="1" applyProtection="1">
      <alignment horizontal="center" vertical="center"/>
      <protection locked="0"/>
    </xf>
    <xf numFmtId="0" fontId="23" fillId="0" borderId="0" xfId="5" applyFont="1" applyAlignment="1" applyProtection="1">
      <alignment horizontal="center" vertical="center"/>
      <protection locked="0"/>
    </xf>
    <xf numFmtId="0" fontId="28" fillId="0" borderId="16" xfId="5" applyFont="1" applyBorder="1" applyAlignment="1">
      <alignment horizontal="center" vertical="center" wrapText="1"/>
    </xf>
    <xf numFmtId="0" fontId="28" fillId="0" borderId="19" xfId="5" applyFont="1" applyBorder="1" applyAlignment="1">
      <alignment horizontal="center" vertical="center" wrapText="1"/>
    </xf>
    <xf numFmtId="0" fontId="28" fillId="0" borderId="17" xfId="5" applyFont="1" applyBorder="1" applyAlignment="1">
      <alignment horizontal="center" vertical="center" wrapText="1"/>
    </xf>
    <xf numFmtId="0" fontId="28" fillId="0" borderId="16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181" fontId="28" fillId="0" borderId="6" xfId="5" applyNumberFormat="1" applyFont="1" applyBorder="1" applyAlignment="1">
      <alignment horizontal="center" vertical="center" wrapText="1"/>
    </xf>
    <xf numFmtId="181" fontId="28" fillId="0" borderId="5" xfId="5" applyNumberFormat="1" applyFont="1" applyBorder="1" applyAlignment="1">
      <alignment horizontal="center" vertical="center" wrapText="1"/>
    </xf>
    <xf numFmtId="0" fontId="23" fillId="0" borderId="15" xfId="5" applyFont="1" applyBorder="1" applyAlignment="1">
      <alignment horizontal="center" vertical="center"/>
    </xf>
    <xf numFmtId="0" fontId="24" fillId="0" borderId="15" xfId="5" applyFont="1" applyBorder="1" applyAlignment="1">
      <alignment horizontal="left" vertical="center"/>
    </xf>
    <xf numFmtId="181" fontId="24" fillId="0" borderId="15" xfId="5" applyNumberFormat="1" applyFont="1" applyBorder="1" applyAlignment="1">
      <alignment horizontal="left" vertical="center"/>
    </xf>
    <xf numFmtId="0" fontId="25" fillId="0" borderId="0" xfId="5" applyFont="1" applyAlignment="1">
      <alignment horizontal="right"/>
    </xf>
    <xf numFmtId="14" fontId="25" fillId="0" borderId="15" xfId="5" applyNumberFormat="1" applyFont="1" applyBorder="1" applyAlignment="1">
      <alignment horizontal="left"/>
    </xf>
    <xf numFmtId="0" fontId="25" fillId="0" borderId="15" xfId="5" applyFont="1" applyBorder="1" applyAlignment="1">
      <alignment horizontal="left"/>
    </xf>
    <xf numFmtId="0" fontId="28" fillId="0" borderId="5" xfId="5" applyFont="1" applyBorder="1" applyAlignment="1">
      <alignment horizontal="center" vertical="center"/>
    </xf>
    <xf numFmtId="0" fontId="28" fillId="0" borderId="6" xfId="5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0" fontId="21" fillId="3" borderId="12" xfId="4" applyFont="1" applyFill="1" applyBorder="1" applyAlignment="1">
      <alignment horizontal="center" vertical="center" wrapText="1"/>
    </xf>
    <xf numFmtId="0" fontId="21" fillId="3" borderId="13" xfId="4" applyFont="1" applyFill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7" fillId="0" borderId="10" xfId="4" applyBorder="1" applyAlignment="1">
      <alignment horizontal="center" vertical="center" wrapText="1"/>
    </xf>
    <xf numFmtId="0" fontId="17" fillId="0" borderId="7" xfId="4" applyBorder="1" applyAlignment="1">
      <alignment horizontal="center" vertical="center" wrapText="1"/>
    </xf>
    <xf numFmtId="0" fontId="20" fillId="0" borderId="10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180" fontId="18" fillId="0" borderId="1" xfId="3" applyNumberFormat="1" applyFont="1" applyBorder="1" applyAlignment="1">
      <alignment horizontal="center" vertical="center" wrapText="1"/>
    </xf>
    <xf numFmtId="180" fontId="18" fillId="0" borderId="6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176" fontId="18" fillId="0" borderId="8" xfId="3" applyNumberFormat="1" applyFont="1" applyBorder="1" applyAlignment="1">
      <alignment horizontal="center" vertical="center" wrapText="1"/>
    </xf>
    <xf numFmtId="176" fontId="18" fillId="0" borderId="9" xfId="3" applyNumberFormat="1" applyFont="1" applyBorder="1" applyAlignment="1">
      <alignment horizontal="center" vertical="center" wrapText="1"/>
    </xf>
    <xf numFmtId="178" fontId="18" fillId="0" borderId="1" xfId="3" applyNumberFormat="1" applyFont="1" applyBorder="1" applyAlignment="1">
      <alignment horizontal="center" vertical="center" wrapText="1"/>
    </xf>
    <xf numFmtId="178" fontId="18" fillId="0" borderId="6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 shrinkToFit="1"/>
    </xf>
    <xf numFmtId="0" fontId="18" fillId="0" borderId="6" xfId="3" applyFont="1" applyBorder="1" applyAlignment="1">
      <alignment horizontal="center" vertical="center" wrapText="1" shrinkToFit="1"/>
    </xf>
    <xf numFmtId="179" fontId="18" fillId="0" borderId="1" xfId="3" applyNumberFormat="1" applyFont="1" applyBorder="1" applyAlignment="1">
      <alignment horizontal="center" vertical="center" wrapText="1"/>
    </xf>
    <xf numFmtId="179" fontId="18" fillId="0" borderId="6" xfId="3" applyNumberFormat="1" applyFont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5</xdr:row>
      <xdr:rowOff>114300</xdr:rowOff>
    </xdr:from>
    <xdr:to>
      <xdr:col>3</xdr:col>
      <xdr:colOff>514838</xdr:colOff>
      <xdr:row>7</xdr:row>
      <xdr:rowOff>76200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D3B7594-FECB-4104-96A8-3F4D662E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838325"/>
          <a:ext cx="41006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323851</xdr:colOff>
      <xdr:row>7</xdr:row>
      <xdr:rowOff>126171</xdr:rowOff>
    </xdr:from>
    <xdr:to>
      <xdr:col>3</xdr:col>
      <xdr:colOff>762001</xdr:colOff>
      <xdr:row>9</xdr:row>
      <xdr:rowOff>108128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7D9CEF1-AA12-4BB7-BFA8-10A1C0BBE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1" y="2212146"/>
          <a:ext cx="438150" cy="343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2" name="图片 1" descr="方昕单独logo抠图.png">
          <a:extLst>
            <a:ext uri="{FF2B5EF4-FFF2-40B4-BE49-F238E27FC236}">
              <a16:creationId xmlns:a16="http://schemas.microsoft.com/office/drawing/2014/main" id="{83A8761D-7DDC-4148-BA83-D512998B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084" y="38169"/>
          <a:ext cx="453952" cy="398354"/>
        </a:xfrm>
        <a:prstGeom prst="rect">
          <a:avLst/>
        </a:prstGeom>
      </xdr:spPr>
    </xdr:pic>
    <xdr:clientData/>
  </xdr:twoCellAnchor>
  <xdr:twoCellAnchor editAs="oneCell">
    <xdr:from>
      <xdr:col>9</xdr:col>
      <xdr:colOff>470852</xdr:colOff>
      <xdr:row>3</xdr:row>
      <xdr:rowOff>51117</xdr:rowOff>
    </xdr:from>
    <xdr:to>
      <xdr:col>9</xdr:col>
      <xdr:colOff>1169352</xdr:colOff>
      <xdr:row>7</xdr:row>
      <xdr:rowOff>68262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E354F61-19EA-41D2-89F6-67AFF950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212204" y="1091565"/>
          <a:ext cx="66484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39370</xdr:colOff>
      <xdr:row>4</xdr:row>
      <xdr:rowOff>123190</xdr:rowOff>
    </xdr:from>
    <xdr:to>
      <xdr:col>3</xdr:col>
      <xdr:colOff>593090</xdr:colOff>
      <xdr:row>5</xdr:row>
      <xdr:rowOff>123825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B095F5C-4EA5-42DB-AB46-A1A6C0BE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4420" y="1342390"/>
          <a:ext cx="5537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64135</xdr:colOff>
      <xdr:row>9</xdr:row>
      <xdr:rowOff>117475</xdr:rowOff>
    </xdr:from>
    <xdr:to>
      <xdr:col>3</xdr:col>
      <xdr:colOff>602615</xdr:colOff>
      <xdr:row>10</xdr:row>
      <xdr:rowOff>139065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59F581-657B-43CA-82F8-050900AB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9185" y="2146300"/>
          <a:ext cx="53848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994410</xdr:colOff>
      <xdr:row>14</xdr:row>
      <xdr:rowOff>44450</xdr:rowOff>
    </xdr:from>
    <xdr:to>
      <xdr:col>17</xdr:col>
      <xdr:colOff>0</xdr:colOff>
      <xdr:row>20</xdr:row>
      <xdr:rowOff>79823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6D2CE16-F856-4BB6-AB34-43C7C2CF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18935" y="2882900"/>
          <a:ext cx="4006215" cy="1257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4</xdr:row>
      <xdr:rowOff>885825</xdr:rowOff>
    </xdr:from>
    <xdr:to>
      <xdr:col>3</xdr:col>
      <xdr:colOff>1628775</xdr:colOff>
      <xdr:row>6</xdr:row>
      <xdr:rowOff>866775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CE16CAF-EB2E-44BE-B206-ED8195D6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743325"/>
          <a:ext cx="14287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3</xdr:row>
      <xdr:rowOff>85725</xdr:rowOff>
    </xdr:from>
    <xdr:to>
      <xdr:col>3</xdr:col>
      <xdr:colOff>1638300</xdr:colOff>
      <xdr:row>5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A364179-3C67-42A9-9BA6-46E65C5C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057400"/>
          <a:ext cx="14573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Normal="100" workbookViewId="0">
      <selection activeCell="A15" sqref="A15:N15"/>
    </sheetView>
  </sheetViews>
  <sheetFormatPr defaultRowHeight="14.25" x14ac:dyDescent="0.2"/>
  <cols>
    <col min="2" max="2" width="11.375" customWidth="1"/>
    <col min="3" max="5" width="12.625" customWidth="1"/>
    <col min="7" max="7" width="21" customWidth="1"/>
    <col min="8" max="9" width="9.125" bestFit="1" customWidth="1"/>
    <col min="10" max="10" width="20.75" customWidth="1"/>
    <col min="11" max="11" width="12.25" customWidth="1"/>
    <col min="12" max="12" width="10.5" bestFit="1" customWidth="1"/>
    <col min="13" max="13" width="23.875" customWidth="1"/>
    <col min="14" max="14" width="9" customWidth="1"/>
  </cols>
  <sheetData>
    <row r="1" spans="1:14" ht="22.5" x14ac:dyDescent="0.2">
      <c r="A1" s="69" t="s">
        <v>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6.25" customHeight="1" x14ac:dyDescent="0.2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58.5" customHeight="1" x14ac:dyDescent="0.2">
      <c r="A3" s="72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x14ac:dyDescent="0.2">
      <c r="A4" s="75" t="s">
        <v>0</v>
      </c>
      <c r="B4" s="75" t="s">
        <v>1</v>
      </c>
      <c r="C4" s="75" t="s">
        <v>2</v>
      </c>
      <c r="D4" s="76" t="s">
        <v>32</v>
      </c>
      <c r="E4" s="76" t="s">
        <v>31</v>
      </c>
      <c r="F4" s="78" t="s">
        <v>38</v>
      </c>
      <c r="G4" s="79"/>
      <c r="H4" s="80"/>
      <c r="I4" s="78" t="s">
        <v>18</v>
      </c>
      <c r="J4" s="79"/>
      <c r="K4" s="80"/>
      <c r="L4" s="2" t="s">
        <v>3</v>
      </c>
      <c r="M4" s="75" t="s">
        <v>4</v>
      </c>
      <c r="N4" s="75" t="s">
        <v>5</v>
      </c>
    </row>
    <row r="5" spans="1:14" x14ac:dyDescent="0.2">
      <c r="A5" s="75"/>
      <c r="B5" s="75"/>
      <c r="C5" s="75"/>
      <c r="D5" s="77"/>
      <c r="E5" s="77"/>
      <c r="F5" s="17" t="s">
        <v>29</v>
      </c>
      <c r="G5" s="17" t="s">
        <v>30</v>
      </c>
      <c r="H5" s="2" t="s">
        <v>36</v>
      </c>
      <c r="I5" s="17" t="s">
        <v>29</v>
      </c>
      <c r="J5" s="17" t="s">
        <v>30</v>
      </c>
      <c r="K5" s="7" t="s">
        <v>36</v>
      </c>
      <c r="L5" s="2" t="s">
        <v>15</v>
      </c>
      <c r="M5" s="75"/>
      <c r="N5" s="75"/>
    </row>
    <row r="6" spans="1:14" ht="14.25" customHeight="1" x14ac:dyDescent="0.2">
      <c r="A6" s="4">
        <v>1</v>
      </c>
      <c r="B6" s="76" t="s">
        <v>47</v>
      </c>
      <c r="C6" s="76" t="s">
        <v>124</v>
      </c>
      <c r="D6" s="76"/>
      <c r="E6" s="13">
        <v>0.13</v>
      </c>
      <c r="F6" s="11" t="s">
        <v>23</v>
      </c>
      <c r="G6" s="12" t="s">
        <v>117</v>
      </c>
      <c r="H6" s="14">
        <v>25518.78</v>
      </c>
      <c r="I6" s="11" t="s">
        <v>23</v>
      </c>
      <c r="J6" s="12" t="s">
        <v>51</v>
      </c>
      <c r="K6" s="14">
        <f>1.95097149*10000</f>
        <v>19509.714899999999</v>
      </c>
      <c r="L6" s="4"/>
      <c r="M6" s="4"/>
      <c r="N6" s="4"/>
    </row>
    <row r="7" spans="1:14" x14ac:dyDescent="0.2">
      <c r="A7" s="4">
        <v>2</v>
      </c>
      <c r="B7" s="87"/>
      <c r="C7" s="87"/>
      <c r="D7" s="87"/>
      <c r="E7" s="13">
        <v>0.13</v>
      </c>
      <c r="F7" s="11" t="s">
        <v>25</v>
      </c>
      <c r="G7" s="11" t="s">
        <v>118</v>
      </c>
      <c r="H7" s="14">
        <v>25518.78</v>
      </c>
      <c r="I7" s="11" t="s">
        <v>25</v>
      </c>
      <c r="J7" s="12" t="s">
        <v>52</v>
      </c>
      <c r="K7" s="14">
        <f>2.69344647*10000</f>
        <v>26934.4647</v>
      </c>
      <c r="L7" s="4"/>
      <c r="M7" s="4"/>
      <c r="N7" s="4"/>
    </row>
    <row r="8" spans="1:14" x14ac:dyDescent="0.2">
      <c r="A8" s="4">
        <v>3</v>
      </c>
      <c r="B8" s="87"/>
      <c r="C8" s="87"/>
      <c r="D8" s="87"/>
      <c r="E8" s="13">
        <v>0.13</v>
      </c>
      <c r="F8" s="11" t="s">
        <v>26</v>
      </c>
      <c r="G8" s="11" t="s">
        <v>119</v>
      </c>
      <c r="H8" s="14">
        <v>25518.78</v>
      </c>
      <c r="I8" s="11" t="s">
        <v>26</v>
      </c>
      <c r="J8" s="12" t="s">
        <v>52</v>
      </c>
      <c r="K8" s="14">
        <f>2.69344647*10000</f>
        <v>26934.4647</v>
      </c>
      <c r="L8" s="4"/>
      <c r="M8" s="4"/>
      <c r="N8" s="4"/>
    </row>
    <row r="9" spans="1:14" x14ac:dyDescent="0.2">
      <c r="A9" s="4">
        <v>4</v>
      </c>
      <c r="B9" s="87"/>
      <c r="C9" s="87"/>
      <c r="D9" s="87"/>
      <c r="E9" s="13">
        <v>0.13</v>
      </c>
      <c r="F9" s="11" t="s">
        <v>27</v>
      </c>
      <c r="G9" s="11" t="s">
        <v>120</v>
      </c>
      <c r="H9" s="14">
        <v>21265.65</v>
      </c>
      <c r="I9" s="11" t="s">
        <v>27</v>
      </c>
      <c r="J9" s="12" t="s">
        <v>53</v>
      </c>
      <c r="K9" s="14">
        <f>1.7113785*10000</f>
        <v>17113.785</v>
      </c>
      <c r="L9" s="4"/>
      <c r="M9" s="4"/>
      <c r="N9" s="4"/>
    </row>
    <row r="10" spans="1:14" x14ac:dyDescent="0.2">
      <c r="A10" s="4">
        <v>5</v>
      </c>
      <c r="B10" s="77"/>
      <c r="C10" s="77"/>
      <c r="D10" s="77"/>
      <c r="E10" s="13">
        <v>0.13</v>
      </c>
      <c r="F10" s="11"/>
      <c r="G10" s="11"/>
      <c r="H10" s="5"/>
      <c r="I10" s="12"/>
      <c r="J10" s="12"/>
      <c r="K10" s="14"/>
      <c r="L10" s="4"/>
      <c r="M10" s="4"/>
      <c r="N10" s="4"/>
    </row>
    <row r="11" spans="1:14" x14ac:dyDescent="0.2">
      <c r="A11" s="4" t="s">
        <v>33</v>
      </c>
      <c r="B11" s="5"/>
      <c r="C11" s="4"/>
      <c r="D11" s="6"/>
      <c r="E11" s="6"/>
      <c r="F11" s="6"/>
      <c r="G11" s="4"/>
      <c r="H11" s="10">
        <f>SUM(H6:H10)</f>
        <v>97821.989999999991</v>
      </c>
      <c r="I11" s="5"/>
      <c r="J11" s="9"/>
      <c r="K11" s="14">
        <f>SUM(K6:K10)</f>
        <v>90492.429300000003</v>
      </c>
      <c r="L11" s="4"/>
      <c r="M11" s="4"/>
      <c r="N11" s="4"/>
    </row>
    <row r="12" spans="1:14" ht="24" x14ac:dyDescent="0.2">
      <c r="A12" s="16" t="s">
        <v>42</v>
      </c>
      <c r="B12" s="15"/>
      <c r="C12" s="16"/>
      <c r="D12" s="18"/>
      <c r="E12" s="18"/>
      <c r="F12" s="18" t="s">
        <v>43</v>
      </c>
      <c r="G12" s="16" t="s">
        <v>123</v>
      </c>
      <c r="H12" s="10"/>
      <c r="I12" s="15"/>
      <c r="J12" s="15"/>
      <c r="K12" s="19"/>
      <c r="L12" s="16"/>
      <c r="M12" s="16"/>
      <c r="N12" s="16"/>
    </row>
    <row r="13" spans="1:14" ht="37.5" customHeight="1" x14ac:dyDescent="0.2">
      <c r="A13" s="4" t="s">
        <v>35</v>
      </c>
      <c r="B13" s="5"/>
      <c r="C13" s="4"/>
      <c r="D13" s="6"/>
      <c r="E13" s="6"/>
      <c r="F13" s="6"/>
      <c r="G13" s="4"/>
      <c r="H13" s="5" t="s">
        <v>41</v>
      </c>
      <c r="I13" s="5"/>
      <c r="J13" s="9"/>
      <c r="K13" s="68" t="s">
        <v>41</v>
      </c>
      <c r="L13" s="4"/>
      <c r="M13" s="4"/>
      <c r="N13" s="4"/>
    </row>
    <row r="14" spans="1:14" x14ac:dyDescent="0.2">
      <c r="A14" s="4" t="s">
        <v>34</v>
      </c>
      <c r="B14" s="5"/>
      <c r="C14" s="4"/>
      <c r="D14" s="6"/>
      <c r="E14" s="6"/>
      <c r="F14" s="6"/>
      <c r="G14" s="4"/>
      <c r="H14" s="5" t="s">
        <v>37</v>
      </c>
      <c r="I14" s="5"/>
      <c r="J14" s="9"/>
      <c r="K14" s="68" t="s">
        <v>37</v>
      </c>
      <c r="L14" s="4"/>
      <c r="M14" s="4"/>
      <c r="N14" s="4"/>
    </row>
    <row r="15" spans="1:14" ht="42.75" customHeight="1" x14ac:dyDescent="0.2">
      <c r="A15" s="82" t="s">
        <v>6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27" customHeight="1" x14ac:dyDescent="0.2">
      <c r="A16" s="1">
        <v>1</v>
      </c>
      <c r="B16" s="1" t="s">
        <v>7</v>
      </c>
      <c r="C16" s="83" t="s">
        <v>46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9" ht="20.100000000000001" customHeight="1" x14ac:dyDescent="0.2">
      <c r="A17" s="1">
        <v>2</v>
      </c>
      <c r="B17" s="1" t="s">
        <v>8</v>
      </c>
      <c r="C17" s="83" t="s">
        <v>44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9" ht="20.100000000000001" customHeight="1" x14ac:dyDescent="0.2">
      <c r="A18" s="1">
        <v>3</v>
      </c>
      <c r="B18" s="1" t="s">
        <v>9</v>
      </c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</row>
    <row r="19" spans="1:19" ht="20.100000000000001" customHeight="1" x14ac:dyDescent="0.2">
      <c r="A19" s="1">
        <v>4</v>
      </c>
      <c r="B19" s="1" t="s">
        <v>10</v>
      </c>
      <c r="C19" s="83" t="s">
        <v>21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9" ht="20.100000000000001" customHeight="1" x14ac:dyDescent="0.2">
      <c r="A20" s="1">
        <v>5</v>
      </c>
      <c r="B20" s="1" t="s">
        <v>11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9" ht="20.100000000000001" customHeight="1" x14ac:dyDescent="0.2">
      <c r="A21" s="1">
        <v>6</v>
      </c>
      <c r="B21" s="1" t="s">
        <v>12</v>
      </c>
      <c r="C21" s="83" t="s">
        <v>22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9" ht="20.100000000000001" customHeight="1" x14ac:dyDescent="0.2">
      <c r="A22" s="1">
        <v>7</v>
      </c>
      <c r="B22" s="1" t="s">
        <v>5</v>
      </c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6"/>
    </row>
    <row r="23" spans="1:19" ht="76.5" customHeight="1" x14ac:dyDescent="0.2">
      <c r="A23" s="81" t="s">
        <v>13</v>
      </c>
      <c r="B23" s="81"/>
      <c r="C23" s="81"/>
      <c r="D23" s="3"/>
      <c r="E23" s="8"/>
      <c r="F23" s="81" t="s">
        <v>16</v>
      </c>
      <c r="G23" s="81"/>
      <c r="H23" s="81"/>
      <c r="I23" s="81"/>
      <c r="J23" s="81"/>
      <c r="K23" s="81"/>
      <c r="L23" s="81"/>
      <c r="M23" s="81" t="s">
        <v>14</v>
      </c>
      <c r="N23" s="81"/>
      <c r="S23" t="s">
        <v>19</v>
      </c>
    </row>
  </sheetData>
  <mergeCells count="27">
    <mergeCell ref="F23:H23"/>
    <mergeCell ref="I23:L23"/>
    <mergeCell ref="M23:N23"/>
    <mergeCell ref="M4:M5"/>
    <mergeCell ref="N4:N5"/>
    <mergeCell ref="A15:N15"/>
    <mergeCell ref="C16:N16"/>
    <mergeCell ref="C17:N17"/>
    <mergeCell ref="C18:N18"/>
    <mergeCell ref="C19:N19"/>
    <mergeCell ref="C20:N20"/>
    <mergeCell ref="C21:N21"/>
    <mergeCell ref="C22:N22"/>
    <mergeCell ref="D4:D5"/>
    <mergeCell ref="D6:D10"/>
    <mergeCell ref="B6:B10"/>
    <mergeCell ref="C6:C10"/>
    <mergeCell ref="A23:C23"/>
    <mergeCell ref="A1:N1"/>
    <mergeCell ref="A2:N2"/>
    <mergeCell ref="A3:N3"/>
    <mergeCell ref="A4:A5"/>
    <mergeCell ref="B4:B5"/>
    <mergeCell ref="C4:C5"/>
    <mergeCell ref="E4:E5"/>
    <mergeCell ref="F4:H4"/>
    <mergeCell ref="I4:K4"/>
  </mergeCells>
  <phoneticPr fontId="2" type="noConversion"/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opLeftCell="M1" zoomScale="130" zoomScaleNormal="130" workbookViewId="0">
      <pane ySplit="3" topLeftCell="A4" activePane="bottomLeft" state="frozen"/>
      <selection pane="bottomLeft" activeCell="U25" sqref="U25:U26"/>
    </sheetView>
  </sheetViews>
  <sheetFormatPr defaultColWidth="8.875" defaultRowHeight="12" x14ac:dyDescent="0.2"/>
  <cols>
    <col min="1" max="1" width="3.625" style="39" customWidth="1"/>
    <col min="2" max="2" width="11.25" style="39" customWidth="1"/>
    <col min="3" max="3" width="15.375" style="39" customWidth="1"/>
    <col min="4" max="4" width="10.625" style="39" customWidth="1"/>
    <col min="5" max="5" width="9.375" style="39" customWidth="1"/>
    <col min="6" max="6" width="6.25" style="39" customWidth="1"/>
    <col min="7" max="8" width="5.625" style="39" customWidth="1"/>
    <col min="9" max="9" width="7.375" style="57" customWidth="1"/>
    <col min="10" max="10" width="25.125" style="57" customWidth="1"/>
    <col min="11" max="14" width="5.625" style="39" customWidth="1"/>
    <col min="15" max="17" width="6" style="39" customWidth="1"/>
    <col min="18" max="18" width="10.625" style="39" customWidth="1"/>
    <col min="19" max="19" width="6.625" style="39" customWidth="1"/>
    <col min="20" max="20" width="5.625" style="39" customWidth="1"/>
    <col min="21" max="26" width="6.625" style="39" customWidth="1"/>
    <col min="27" max="27" width="10.625" style="39" customWidth="1"/>
    <col min="28" max="28" width="8.625" style="39" customWidth="1"/>
    <col min="29" max="29" width="11.5" style="39" customWidth="1"/>
    <col min="30" max="30" width="11.875" style="39" customWidth="1"/>
    <col min="31" max="31" width="12.25" style="39" customWidth="1"/>
    <col min="32" max="32" width="8.875" style="39"/>
    <col min="33" max="33" width="10.625" style="39" customWidth="1"/>
    <col min="34" max="16384" width="8.875" style="39"/>
  </cols>
  <sheetData>
    <row r="1" spans="1:31" ht="37.9" customHeight="1" x14ac:dyDescent="0.2">
      <c r="A1" s="124"/>
      <c r="B1" s="124"/>
      <c r="C1" s="125" t="s">
        <v>78</v>
      </c>
      <c r="D1" s="125"/>
      <c r="E1" s="125"/>
      <c r="F1" s="125"/>
      <c r="G1" s="125"/>
      <c r="H1" s="125"/>
      <c r="I1" s="126"/>
      <c r="J1" s="126"/>
      <c r="K1" s="125"/>
      <c r="L1" s="127" t="s">
        <v>79</v>
      </c>
      <c r="M1" s="127"/>
      <c r="N1" s="127"/>
      <c r="O1" s="128">
        <v>45750</v>
      </c>
      <c r="P1" s="129"/>
      <c r="Q1" s="34"/>
      <c r="R1" s="34"/>
      <c r="S1" s="34"/>
      <c r="T1" s="35">
        <f>SUM(T4:T13)</f>
        <v>4</v>
      </c>
      <c r="U1" s="34"/>
      <c r="V1" s="34"/>
      <c r="W1" s="34"/>
      <c r="X1" s="34"/>
      <c r="Y1" s="34"/>
      <c r="Z1" s="36"/>
      <c r="AA1" s="37">
        <f>SUM(AA4:AA13)</f>
        <v>97821.989999999976</v>
      </c>
      <c r="AB1" s="38"/>
      <c r="AE1" s="64">
        <f>SUM(AE4:AE7)</f>
        <v>81518.324999999997</v>
      </c>
    </row>
    <row r="2" spans="1:31" ht="18" customHeight="1" x14ac:dyDescent="0.2">
      <c r="A2" s="106" t="s">
        <v>80</v>
      </c>
      <c r="B2" s="131" t="s">
        <v>81</v>
      </c>
      <c r="C2" s="131" t="s">
        <v>82</v>
      </c>
      <c r="D2" s="131" t="s">
        <v>83</v>
      </c>
      <c r="E2" s="131" t="s">
        <v>58</v>
      </c>
      <c r="F2" s="106" t="s">
        <v>84</v>
      </c>
      <c r="G2" s="120" t="s">
        <v>85</v>
      </c>
      <c r="H2" s="121"/>
      <c r="I2" s="122" t="s">
        <v>86</v>
      </c>
      <c r="J2" s="122" t="s">
        <v>87</v>
      </c>
      <c r="K2" s="109" t="s">
        <v>88</v>
      </c>
      <c r="L2" s="109"/>
      <c r="M2" s="109"/>
      <c r="N2" s="109"/>
      <c r="O2" s="106" t="s">
        <v>89</v>
      </c>
      <c r="P2" s="106" t="s">
        <v>90</v>
      </c>
      <c r="Q2" s="106" t="s">
        <v>91</v>
      </c>
      <c r="R2" s="106" t="s">
        <v>63</v>
      </c>
      <c r="S2" s="106" t="s">
        <v>92</v>
      </c>
      <c r="T2" s="106" t="s">
        <v>93</v>
      </c>
      <c r="U2" s="117" t="s">
        <v>94</v>
      </c>
      <c r="V2" s="118"/>
      <c r="W2" s="119"/>
      <c r="X2" s="106" t="s">
        <v>95</v>
      </c>
      <c r="Y2" s="106" t="s">
        <v>96</v>
      </c>
      <c r="Z2" s="108" t="s">
        <v>97</v>
      </c>
      <c r="AA2" s="108" t="s">
        <v>98</v>
      </c>
      <c r="AB2" s="109" t="s">
        <v>5</v>
      </c>
      <c r="AC2" s="115" t="s">
        <v>122</v>
      </c>
      <c r="AE2" s="62"/>
    </row>
    <row r="3" spans="1:31" ht="28.15" customHeight="1" x14ac:dyDescent="0.2">
      <c r="A3" s="130"/>
      <c r="B3" s="130"/>
      <c r="C3" s="130"/>
      <c r="D3" s="130"/>
      <c r="E3" s="130"/>
      <c r="F3" s="107"/>
      <c r="G3" s="41" t="s">
        <v>69</v>
      </c>
      <c r="H3" s="41" t="s">
        <v>70</v>
      </c>
      <c r="I3" s="123"/>
      <c r="J3" s="123"/>
      <c r="K3" s="42" t="s">
        <v>99</v>
      </c>
      <c r="L3" s="42" t="s">
        <v>100</v>
      </c>
      <c r="M3" s="42" t="s">
        <v>101</v>
      </c>
      <c r="N3" s="41" t="s">
        <v>102</v>
      </c>
      <c r="O3" s="107"/>
      <c r="P3" s="107"/>
      <c r="Q3" s="107"/>
      <c r="R3" s="107"/>
      <c r="S3" s="107"/>
      <c r="T3" s="107"/>
      <c r="U3" s="43" t="s">
        <v>103</v>
      </c>
      <c r="V3" s="43" t="s">
        <v>104</v>
      </c>
      <c r="W3" s="43" t="s">
        <v>105</v>
      </c>
      <c r="X3" s="107"/>
      <c r="Y3" s="107"/>
      <c r="Z3" s="108"/>
      <c r="AA3" s="108"/>
      <c r="AB3" s="109"/>
      <c r="AC3" s="116"/>
      <c r="AD3" s="63" t="s">
        <v>121</v>
      </c>
      <c r="AE3" s="62"/>
    </row>
    <row r="4" spans="1:31" ht="13.15" customHeight="1" x14ac:dyDescent="0.2">
      <c r="A4" s="98">
        <v>1</v>
      </c>
      <c r="B4" s="104" t="s">
        <v>106</v>
      </c>
      <c r="C4" s="102" t="s">
        <v>107</v>
      </c>
      <c r="D4" s="98"/>
      <c r="E4" s="104" t="s">
        <v>108</v>
      </c>
      <c r="F4" s="102">
        <v>3</v>
      </c>
      <c r="G4" s="98">
        <v>361</v>
      </c>
      <c r="H4" s="98">
        <v>93</v>
      </c>
      <c r="I4" s="100">
        <v>0.57499999999999996</v>
      </c>
      <c r="J4" s="100"/>
      <c r="K4" s="98">
        <v>380</v>
      </c>
      <c r="L4" s="98">
        <v>1250</v>
      </c>
      <c r="M4" s="98">
        <v>340</v>
      </c>
      <c r="N4" s="98">
        <v>3</v>
      </c>
      <c r="O4" s="113">
        <f>K4*L4*F4*0.00785/1000/N4</f>
        <v>3.7287499999999993</v>
      </c>
      <c r="P4" s="102">
        <f>I4/O4*100*2</f>
        <v>30.841434797184046</v>
      </c>
      <c r="Q4" s="44" t="s">
        <v>23</v>
      </c>
      <c r="R4" s="45" t="s">
        <v>24</v>
      </c>
      <c r="S4" s="46" t="s">
        <v>109</v>
      </c>
      <c r="T4" s="47">
        <v>1</v>
      </c>
      <c r="U4" s="48">
        <v>700</v>
      </c>
      <c r="V4" s="48">
        <v>600</v>
      </c>
      <c r="W4" s="48">
        <v>430</v>
      </c>
      <c r="X4" s="48" t="s">
        <v>74</v>
      </c>
      <c r="Y4" s="48">
        <v>0.6</v>
      </c>
      <c r="Z4" s="44">
        <f>U4*V4*W4*0.00785/1000/1000*Y4</f>
        <v>0.85062599999999988</v>
      </c>
      <c r="AA4" s="49">
        <f>Z4*30000</f>
        <v>25518.779999999995</v>
      </c>
      <c r="AB4" s="110" t="s">
        <v>110</v>
      </c>
      <c r="AC4" s="39">
        <f>AA4/Z4</f>
        <v>30000</v>
      </c>
      <c r="AD4" s="39">
        <v>2.5</v>
      </c>
      <c r="AE4" s="62">
        <f>Z4*AD4*10000</f>
        <v>21265.649999999998</v>
      </c>
    </row>
    <row r="5" spans="1:31" ht="13.15" customHeight="1" x14ac:dyDescent="0.2">
      <c r="A5" s="98"/>
      <c r="B5" s="104"/>
      <c r="C5" s="102"/>
      <c r="D5" s="98"/>
      <c r="E5" s="104"/>
      <c r="F5" s="102"/>
      <c r="G5" s="98"/>
      <c r="H5" s="98"/>
      <c r="I5" s="100"/>
      <c r="J5" s="100"/>
      <c r="K5" s="98"/>
      <c r="L5" s="98"/>
      <c r="M5" s="98"/>
      <c r="N5" s="98"/>
      <c r="O5" s="113"/>
      <c r="P5" s="102"/>
      <c r="Q5" s="44" t="s">
        <v>25</v>
      </c>
      <c r="R5" s="50" t="s">
        <v>48</v>
      </c>
      <c r="S5" s="46" t="s">
        <v>109</v>
      </c>
      <c r="T5" s="47">
        <v>1</v>
      </c>
      <c r="U5" s="48">
        <v>700</v>
      </c>
      <c r="V5" s="48">
        <v>600</v>
      </c>
      <c r="W5" s="48">
        <v>430</v>
      </c>
      <c r="X5" s="48" t="s">
        <v>74</v>
      </c>
      <c r="Y5" s="48">
        <v>0.6</v>
      </c>
      <c r="Z5" s="44">
        <f>U5*V5*W5*0.00785/1000/1000*Y5</f>
        <v>0.85062599999999988</v>
      </c>
      <c r="AA5" s="49">
        <f>Z5*30000</f>
        <v>25518.779999999995</v>
      </c>
      <c r="AB5" s="111"/>
      <c r="AC5" s="40">
        <f t="shared" ref="AC5:AC7" si="0">AA5/Z5</f>
        <v>30000</v>
      </c>
      <c r="AD5" s="40">
        <v>2.5</v>
      </c>
      <c r="AE5" s="62">
        <f t="shared" ref="AE5:AE7" si="1">Z5*AD5*10000</f>
        <v>21265.649999999998</v>
      </c>
    </row>
    <row r="6" spans="1:31" ht="13.15" customHeight="1" x14ac:dyDescent="0.2">
      <c r="A6" s="98"/>
      <c r="B6" s="104"/>
      <c r="C6" s="102"/>
      <c r="D6" s="98"/>
      <c r="E6" s="104"/>
      <c r="F6" s="102"/>
      <c r="G6" s="98"/>
      <c r="H6" s="98"/>
      <c r="I6" s="100"/>
      <c r="J6" s="100"/>
      <c r="K6" s="98"/>
      <c r="L6" s="98"/>
      <c r="M6" s="98"/>
      <c r="N6" s="98"/>
      <c r="O6" s="113"/>
      <c r="P6" s="102"/>
      <c r="Q6" s="44" t="s">
        <v>26</v>
      </c>
      <c r="R6" s="50" t="s">
        <v>49</v>
      </c>
      <c r="S6" s="46" t="s">
        <v>109</v>
      </c>
      <c r="T6" s="47">
        <v>1</v>
      </c>
      <c r="U6" s="48">
        <v>700</v>
      </c>
      <c r="V6" s="48">
        <v>600</v>
      </c>
      <c r="W6" s="48">
        <v>430</v>
      </c>
      <c r="X6" s="48" t="s">
        <v>74</v>
      </c>
      <c r="Y6" s="48">
        <v>0.6</v>
      </c>
      <c r="Z6" s="44">
        <f>U6*V6*W6*0.00785/1000/1000*Y6</f>
        <v>0.85062599999999988</v>
      </c>
      <c r="AA6" s="49">
        <f>Z6*30000</f>
        <v>25518.779999999995</v>
      </c>
      <c r="AB6" s="111"/>
      <c r="AC6" s="40">
        <f t="shared" si="0"/>
        <v>30000</v>
      </c>
      <c r="AD6" s="40">
        <v>2.5</v>
      </c>
      <c r="AE6" s="62">
        <f t="shared" si="1"/>
        <v>21265.649999999998</v>
      </c>
    </row>
    <row r="7" spans="1:31" ht="13.15" customHeight="1" x14ac:dyDescent="0.2">
      <c r="A7" s="98"/>
      <c r="B7" s="104"/>
      <c r="C7" s="102"/>
      <c r="D7" s="98"/>
      <c r="E7" s="104"/>
      <c r="F7" s="102"/>
      <c r="G7" s="98"/>
      <c r="H7" s="98"/>
      <c r="I7" s="100"/>
      <c r="J7" s="100"/>
      <c r="K7" s="98"/>
      <c r="L7" s="98"/>
      <c r="M7" s="98"/>
      <c r="N7" s="98"/>
      <c r="O7" s="113"/>
      <c r="P7" s="102"/>
      <c r="Q7" s="44" t="s">
        <v>27</v>
      </c>
      <c r="R7" s="50" t="s">
        <v>50</v>
      </c>
      <c r="S7" s="46" t="s">
        <v>109</v>
      </c>
      <c r="T7" s="47">
        <v>1</v>
      </c>
      <c r="U7" s="48">
        <v>700</v>
      </c>
      <c r="V7" s="48">
        <v>500</v>
      </c>
      <c r="W7" s="48">
        <v>430</v>
      </c>
      <c r="X7" s="48" t="s">
        <v>74</v>
      </c>
      <c r="Y7" s="48">
        <v>0.6</v>
      </c>
      <c r="Z7" s="44">
        <f>U7*V7*W7*0.00785/1000/1000*Y7</f>
        <v>0.7088549999999999</v>
      </c>
      <c r="AA7" s="49">
        <f>Z7*30000</f>
        <v>21265.649999999998</v>
      </c>
      <c r="AB7" s="111"/>
      <c r="AC7" s="40">
        <f t="shared" si="0"/>
        <v>30000</v>
      </c>
      <c r="AD7" s="40">
        <v>2.5</v>
      </c>
      <c r="AE7" s="62">
        <f t="shared" si="1"/>
        <v>17721.374999999996</v>
      </c>
    </row>
    <row r="8" spans="1:31" ht="13.15" customHeight="1" x14ac:dyDescent="0.2">
      <c r="A8" s="98"/>
      <c r="B8" s="104"/>
      <c r="C8" s="102"/>
      <c r="D8" s="98"/>
      <c r="E8" s="104"/>
      <c r="F8" s="102"/>
      <c r="G8" s="98"/>
      <c r="H8" s="98"/>
      <c r="I8" s="100"/>
      <c r="J8" s="100"/>
      <c r="K8" s="98"/>
      <c r="L8" s="98"/>
      <c r="M8" s="98"/>
      <c r="N8" s="98"/>
      <c r="O8" s="113"/>
      <c r="P8" s="102"/>
      <c r="Q8" s="44"/>
      <c r="R8" s="50" t="s">
        <v>28</v>
      </c>
      <c r="S8" s="46"/>
      <c r="T8" s="47"/>
      <c r="U8" s="48"/>
      <c r="V8" s="48"/>
      <c r="W8" s="48"/>
      <c r="X8" s="48"/>
      <c r="Y8" s="48"/>
      <c r="Z8" s="48"/>
      <c r="AA8" s="49"/>
      <c r="AB8" s="111"/>
    </row>
    <row r="9" spans="1:31" ht="13.15" customHeight="1" x14ac:dyDescent="0.2">
      <c r="A9" s="98">
        <v>2</v>
      </c>
      <c r="B9" s="104" t="s">
        <v>111</v>
      </c>
      <c r="C9" s="102" t="s">
        <v>112</v>
      </c>
      <c r="D9" s="98"/>
      <c r="E9" s="104" t="s">
        <v>108</v>
      </c>
      <c r="F9" s="102">
        <v>3</v>
      </c>
      <c r="G9" s="98">
        <v>361</v>
      </c>
      <c r="H9" s="98">
        <v>93</v>
      </c>
      <c r="I9" s="100">
        <v>0.57499999999999996</v>
      </c>
      <c r="J9" s="100"/>
      <c r="K9" s="98">
        <v>380</v>
      </c>
      <c r="L9" s="98">
        <v>1250</v>
      </c>
      <c r="M9" s="98">
        <v>340</v>
      </c>
      <c r="N9" s="98">
        <v>3</v>
      </c>
      <c r="O9" s="113">
        <f>K9*L9*F9*0.00785/1000/N9</f>
        <v>3.7287499999999993</v>
      </c>
      <c r="P9" s="102">
        <f>I9/O9*100*2</f>
        <v>30.841434797184046</v>
      </c>
      <c r="Q9" s="44" t="s">
        <v>23</v>
      </c>
      <c r="R9" s="45" t="s">
        <v>24</v>
      </c>
      <c r="S9" s="46" t="s">
        <v>109</v>
      </c>
      <c r="T9" s="47"/>
      <c r="U9" s="89" t="s">
        <v>113</v>
      </c>
      <c r="V9" s="90"/>
      <c r="W9" s="90"/>
      <c r="X9" s="90"/>
      <c r="Y9" s="91"/>
      <c r="Z9" s="51"/>
      <c r="AA9" s="52"/>
      <c r="AB9" s="111"/>
    </row>
    <row r="10" spans="1:31" ht="13.15" customHeight="1" x14ac:dyDescent="0.2">
      <c r="A10" s="99"/>
      <c r="B10" s="105"/>
      <c r="C10" s="103"/>
      <c r="D10" s="99"/>
      <c r="E10" s="105"/>
      <c r="F10" s="103"/>
      <c r="G10" s="99"/>
      <c r="H10" s="99"/>
      <c r="I10" s="101"/>
      <c r="J10" s="101"/>
      <c r="K10" s="99"/>
      <c r="L10" s="99"/>
      <c r="M10" s="99"/>
      <c r="N10" s="99"/>
      <c r="O10" s="114"/>
      <c r="P10" s="103"/>
      <c r="Q10" s="51" t="s">
        <v>25</v>
      </c>
      <c r="R10" s="53" t="s">
        <v>48</v>
      </c>
      <c r="S10" s="54" t="s">
        <v>109</v>
      </c>
      <c r="T10" s="55"/>
      <c r="U10" s="92"/>
      <c r="V10" s="93"/>
      <c r="W10" s="93"/>
      <c r="X10" s="93"/>
      <c r="Y10" s="94"/>
      <c r="Z10" s="51"/>
      <c r="AA10" s="52"/>
      <c r="AB10" s="111"/>
    </row>
    <row r="11" spans="1:31" ht="13.15" customHeight="1" x14ac:dyDescent="0.2">
      <c r="A11" s="99"/>
      <c r="B11" s="105"/>
      <c r="C11" s="103"/>
      <c r="D11" s="99"/>
      <c r="E11" s="105"/>
      <c r="F11" s="103"/>
      <c r="G11" s="99"/>
      <c r="H11" s="99"/>
      <c r="I11" s="101"/>
      <c r="J11" s="101"/>
      <c r="K11" s="99"/>
      <c r="L11" s="99"/>
      <c r="M11" s="99"/>
      <c r="N11" s="99"/>
      <c r="O11" s="114"/>
      <c r="P11" s="103"/>
      <c r="Q11" s="51" t="s">
        <v>26</v>
      </c>
      <c r="R11" s="53" t="s">
        <v>49</v>
      </c>
      <c r="S11" s="54" t="s">
        <v>109</v>
      </c>
      <c r="T11" s="55"/>
      <c r="U11" s="95"/>
      <c r="V11" s="96"/>
      <c r="W11" s="96"/>
      <c r="X11" s="96"/>
      <c r="Y11" s="97"/>
      <c r="Z11" s="51"/>
      <c r="AA11" s="52"/>
      <c r="AB11" s="111"/>
    </row>
    <row r="12" spans="1:31" ht="13.15" customHeight="1" x14ac:dyDescent="0.2">
      <c r="A12" s="99"/>
      <c r="B12" s="105"/>
      <c r="C12" s="103"/>
      <c r="D12" s="99"/>
      <c r="E12" s="105"/>
      <c r="F12" s="103"/>
      <c r="G12" s="99"/>
      <c r="H12" s="99"/>
      <c r="I12" s="101"/>
      <c r="J12" s="101"/>
      <c r="K12" s="99"/>
      <c r="L12" s="99"/>
      <c r="M12" s="99"/>
      <c r="N12" s="99"/>
      <c r="O12" s="114"/>
      <c r="P12" s="103"/>
      <c r="Q12" s="51" t="s">
        <v>27</v>
      </c>
      <c r="R12" s="53" t="s">
        <v>50</v>
      </c>
      <c r="S12" s="54" t="s">
        <v>109</v>
      </c>
      <c r="T12" s="55"/>
      <c r="U12" s="56"/>
      <c r="V12" s="56"/>
      <c r="W12" s="56"/>
      <c r="X12" s="56"/>
      <c r="Y12" s="56"/>
      <c r="Z12" s="51"/>
      <c r="AA12" s="52"/>
      <c r="AB12" s="111"/>
    </row>
    <row r="13" spans="1:31" ht="13.15" customHeight="1" x14ac:dyDescent="0.2">
      <c r="A13" s="99"/>
      <c r="B13" s="105"/>
      <c r="C13" s="103"/>
      <c r="D13" s="99"/>
      <c r="E13" s="105"/>
      <c r="F13" s="103"/>
      <c r="G13" s="99"/>
      <c r="H13" s="99"/>
      <c r="I13" s="101"/>
      <c r="J13" s="101"/>
      <c r="K13" s="99"/>
      <c r="L13" s="99"/>
      <c r="M13" s="99"/>
      <c r="N13" s="99"/>
      <c r="O13" s="114"/>
      <c r="P13" s="103"/>
      <c r="Q13" s="51"/>
      <c r="R13" s="53"/>
      <c r="S13" s="54"/>
      <c r="T13" s="55"/>
      <c r="U13" s="56"/>
      <c r="V13" s="56"/>
      <c r="W13" s="56"/>
      <c r="X13" s="56"/>
      <c r="Y13" s="56"/>
      <c r="Z13" s="56"/>
      <c r="AA13" s="52"/>
      <c r="AB13" s="112"/>
    </row>
    <row r="14" spans="1:31" ht="13.15" customHeight="1" x14ac:dyDescent="0.2"/>
    <row r="15" spans="1:31" x14ac:dyDescent="0.2">
      <c r="T15" s="58"/>
      <c r="Z15" s="59"/>
      <c r="AA15" s="60"/>
    </row>
    <row r="17" spans="2:10" ht="18" customHeight="1" x14ac:dyDescent="0.2">
      <c r="B17" s="61" t="s">
        <v>114</v>
      </c>
      <c r="C17" s="88" t="s">
        <v>115</v>
      </c>
      <c r="D17" s="88"/>
      <c r="E17" s="88"/>
      <c r="F17" s="88"/>
      <c r="G17" s="88"/>
      <c r="H17" s="88"/>
      <c r="I17" s="88"/>
      <c r="J17" s="88"/>
    </row>
    <row r="18" spans="2:10" ht="18" customHeight="1" x14ac:dyDescent="0.2">
      <c r="C18" s="88" t="s">
        <v>116</v>
      </c>
      <c r="D18" s="88"/>
      <c r="E18" s="88"/>
      <c r="F18" s="88"/>
      <c r="G18" s="88"/>
      <c r="H18" s="88"/>
      <c r="I18" s="88"/>
      <c r="J18" s="88"/>
    </row>
    <row r="19" spans="2:10" ht="18" customHeight="1" x14ac:dyDescent="0.2">
      <c r="C19" s="88"/>
      <c r="D19" s="88"/>
      <c r="E19" s="88"/>
      <c r="F19" s="88"/>
      <c r="G19" s="88"/>
      <c r="H19" s="88"/>
      <c r="I19" s="88"/>
      <c r="J19" s="88"/>
    </row>
    <row r="20" spans="2:10" ht="18" customHeight="1" x14ac:dyDescent="0.2">
      <c r="C20" s="88"/>
      <c r="D20" s="88"/>
      <c r="E20" s="88"/>
      <c r="F20" s="88"/>
      <c r="G20" s="88"/>
      <c r="H20" s="88"/>
      <c r="I20" s="88"/>
      <c r="J20" s="88"/>
    </row>
    <row r="21" spans="2:10" ht="18" customHeight="1" x14ac:dyDescent="0.2">
      <c r="C21" s="88"/>
      <c r="D21" s="88"/>
      <c r="E21" s="88"/>
      <c r="F21" s="88"/>
      <c r="G21" s="88"/>
      <c r="H21" s="88"/>
      <c r="I21" s="88"/>
      <c r="J21" s="88"/>
    </row>
    <row r="22" spans="2:10" ht="18" customHeight="1" x14ac:dyDescent="0.2">
      <c r="C22" s="88"/>
      <c r="D22" s="88"/>
      <c r="E22" s="88"/>
      <c r="F22" s="88"/>
      <c r="G22" s="88"/>
      <c r="H22" s="88"/>
      <c r="I22" s="88"/>
      <c r="J22" s="88"/>
    </row>
    <row r="23" spans="2:10" ht="18" customHeight="1" x14ac:dyDescent="0.2">
      <c r="C23" s="88"/>
      <c r="D23" s="88"/>
      <c r="E23" s="88"/>
      <c r="F23" s="88"/>
      <c r="G23" s="88"/>
      <c r="H23" s="88"/>
      <c r="I23" s="88"/>
      <c r="J23" s="88"/>
    </row>
    <row r="24" spans="2:10" ht="18" customHeight="1" x14ac:dyDescent="0.2">
      <c r="C24" s="88"/>
      <c r="D24" s="88"/>
      <c r="E24" s="88"/>
      <c r="F24" s="88"/>
      <c r="G24" s="88"/>
      <c r="H24" s="88"/>
      <c r="I24" s="88"/>
      <c r="J24" s="88"/>
    </row>
  </sheetData>
  <mergeCells count="69">
    <mergeCell ref="A1:B1"/>
    <mergeCell ref="C1:K1"/>
    <mergeCell ref="L1:N1"/>
    <mergeCell ref="O1:P1"/>
    <mergeCell ref="A2:A3"/>
    <mergeCell ref="B2:B3"/>
    <mergeCell ref="C2:C3"/>
    <mergeCell ref="D2:D3"/>
    <mergeCell ref="E2:E3"/>
    <mergeCell ref="F2:F3"/>
    <mergeCell ref="AC2:AC3"/>
    <mergeCell ref="A4:A8"/>
    <mergeCell ref="B4:B8"/>
    <mergeCell ref="C4:C8"/>
    <mergeCell ref="D4:D8"/>
    <mergeCell ref="E4:E8"/>
    <mergeCell ref="Q2:Q3"/>
    <mergeCell ref="R2:R3"/>
    <mergeCell ref="S2:S3"/>
    <mergeCell ref="T2:T3"/>
    <mergeCell ref="U2:W2"/>
    <mergeCell ref="X2:X3"/>
    <mergeCell ref="G2:H2"/>
    <mergeCell ref="I2:I3"/>
    <mergeCell ref="J2:J3"/>
    <mergeCell ref="K2:N2"/>
    <mergeCell ref="AB4:AB13"/>
    <mergeCell ref="M9:M13"/>
    <mergeCell ref="N9:N13"/>
    <mergeCell ref="O9:O13"/>
    <mergeCell ref="P9:P13"/>
    <mergeCell ref="M4:M8"/>
    <mergeCell ref="N4:N8"/>
    <mergeCell ref="O4:O8"/>
    <mergeCell ref="Y2:Y3"/>
    <mergeCell ref="Z2:Z3"/>
    <mergeCell ref="AA2:AA3"/>
    <mergeCell ref="AB2:AB3"/>
    <mergeCell ref="O2:O3"/>
    <mergeCell ref="P2:P3"/>
    <mergeCell ref="P4:P8"/>
    <mergeCell ref="A9:A13"/>
    <mergeCell ref="B9:B13"/>
    <mergeCell ref="C9:C13"/>
    <mergeCell ref="D9:D13"/>
    <mergeCell ref="E9:E13"/>
    <mergeCell ref="F4:F8"/>
    <mergeCell ref="G4:G8"/>
    <mergeCell ref="H4:H8"/>
    <mergeCell ref="I4:I8"/>
    <mergeCell ref="J4:J8"/>
    <mergeCell ref="K4:K8"/>
    <mergeCell ref="L4:L8"/>
    <mergeCell ref="C22:J22"/>
    <mergeCell ref="C23:J23"/>
    <mergeCell ref="C24:J24"/>
    <mergeCell ref="U9:Y11"/>
    <mergeCell ref="C17:J17"/>
    <mergeCell ref="C18:J18"/>
    <mergeCell ref="C19:J19"/>
    <mergeCell ref="C20:J20"/>
    <mergeCell ref="C21:J21"/>
    <mergeCell ref="G9:G13"/>
    <mergeCell ref="H9:H13"/>
    <mergeCell ref="I9:I13"/>
    <mergeCell ref="J9:J13"/>
    <mergeCell ref="K9:K13"/>
    <mergeCell ref="L9:L13"/>
    <mergeCell ref="F9:F13"/>
  </mergeCells>
  <phoneticPr fontId="2" type="noConversion"/>
  <pageMargins left="0.31496062992126" right="0.31496062992126" top="0.59055118110236204" bottom="0.196850393700787" header="0.31496062992126" footer="0.118110236220472"/>
  <pageSetup paperSize="9" scale="7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zoomScale="85" zoomScaleSheetLayoutView="100" workbookViewId="0">
      <pane ySplit="3" topLeftCell="A4" activePane="bottomLeft" state="frozen"/>
      <selection pane="bottomLeft" activeCell="R4" sqref="R4"/>
    </sheetView>
  </sheetViews>
  <sheetFormatPr defaultColWidth="8.75" defaultRowHeight="14.25" x14ac:dyDescent="0.2"/>
  <cols>
    <col min="1" max="1" width="9.75" style="20" customWidth="1"/>
    <col min="2" max="2" width="13.5" style="20" customWidth="1"/>
    <col min="3" max="3" width="13.5" style="33" customWidth="1"/>
    <col min="4" max="4" width="23.125" style="20" customWidth="1"/>
    <col min="5" max="5" width="12.25" style="20" customWidth="1"/>
    <col min="6" max="8" width="8.75" style="20"/>
    <col min="9" max="9" width="11.625" style="20" customWidth="1"/>
    <col min="10" max="10" width="10.875" style="20" customWidth="1"/>
    <col min="11" max="11" width="11.125" style="20" customWidth="1"/>
    <col min="12" max="12" width="26" style="20" customWidth="1"/>
    <col min="13" max="15" width="8.75" style="20"/>
    <col min="16" max="16" width="11.5" style="20" customWidth="1"/>
    <col min="17" max="17" width="10.875" style="20" customWidth="1"/>
    <col min="18" max="18" width="11" style="20" customWidth="1"/>
    <col min="19" max="19" width="15.25" style="20" customWidth="1"/>
    <col min="20" max="21" width="8.75" style="20"/>
    <col min="22" max="22" width="8.75" style="66"/>
    <col min="23" max="256" width="8.75" style="20"/>
    <col min="257" max="257" width="9.75" style="20" customWidth="1"/>
    <col min="258" max="259" width="13.5" style="20" customWidth="1"/>
    <col min="260" max="260" width="23.125" style="20" customWidth="1"/>
    <col min="261" max="261" width="12.25" style="20" customWidth="1"/>
    <col min="262" max="264" width="8.75" style="20"/>
    <col min="265" max="265" width="11.625" style="20" customWidth="1"/>
    <col min="266" max="266" width="10.875" style="20" customWidth="1"/>
    <col min="267" max="267" width="11.125" style="20" customWidth="1"/>
    <col min="268" max="268" width="26" style="20" customWidth="1"/>
    <col min="269" max="271" width="8.75" style="20"/>
    <col min="272" max="272" width="11.5" style="20" customWidth="1"/>
    <col min="273" max="273" width="10.875" style="20" customWidth="1"/>
    <col min="274" max="274" width="11" style="20" customWidth="1"/>
    <col min="275" max="275" width="15.25" style="20" customWidth="1"/>
    <col min="276" max="512" width="8.75" style="20"/>
    <col min="513" max="513" width="9.75" style="20" customWidth="1"/>
    <col min="514" max="515" width="13.5" style="20" customWidth="1"/>
    <col min="516" max="516" width="23.125" style="20" customWidth="1"/>
    <col min="517" max="517" width="12.25" style="20" customWidth="1"/>
    <col min="518" max="520" width="8.75" style="20"/>
    <col min="521" max="521" width="11.625" style="20" customWidth="1"/>
    <col min="522" max="522" width="10.875" style="20" customWidth="1"/>
    <col min="523" max="523" width="11.125" style="20" customWidth="1"/>
    <col min="524" max="524" width="26" style="20" customWidth="1"/>
    <col min="525" max="527" width="8.75" style="20"/>
    <col min="528" max="528" width="11.5" style="20" customWidth="1"/>
    <col min="529" max="529" width="10.875" style="20" customWidth="1"/>
    <col min="530" max="530" width="11" style="20" customWidth="1"/>
    <col min="531" max="531" width="15.25" style="20" customWidth="1"/>
    <col min="532" max="768" width="8.75" style="20"/>
    <col min="769" max="769" width="9.75" style="20" customWidth="1"/>
    <col min="770" max="771" width="13.5" style="20" customWidth="1"/>
    <col min="772" max="772" width="23.125" style="20" customWidth="1"/>
    <col min="773" max="773" width="12.25" style="20" customWidth="1"/>
    <col min="774" max="776" width="8.75" style="20"/>
    <col min="777" max="777" width="11.625" style="20" customWidth="1"/>
    <col min="778" max="778" width="10.875" style="20" customWidth="1"/>
    <col min="779" max="779" width="11.125" style="20" customWidth="1"/>
    <col min="780" max="780" width="26" style="20" customWidth="1"/>
    <col min="781" max="783" width="8.75" style="20"/>
    <col min="784" max="784" width="11.5" style="20" customWidth="1"/>
    <col min="785" max="785" width="10.875" style="20" customWidth="1"/>
    <col min="786" max="786" width="11" style="20" customWidth="1"/>
    <col min="787" max="787" width="15.25" style="20" customWidth="1"/>
    <col min="788" max="1024" width="8.75" style="20"/>
    <col min="1025" max="1025" width="9.75" style="20" customWidth="1"/>
    <col min="1026" max="1027" width="13.5" style="20" customWidth="1"/>
    <col min="1028" max="1028" width="23.125" style="20" customWidth="1"/>
    <col min="1029" max="1029" width="12.25" style="20" customWidth="1"/>
    <col min="1030" max="1032" width="8.75" style="20"/>
    <col min="1033" max="1033" width="11.625" style="20" customWidth="1"/>
    <col min="1034" max="1034" width="10.875" style="20" customWidth="1"/>
    <col min="1035" max="1035" width="11.125" style="20" customWidth="1"/>
    <col min="1036" max="1036" width="26" style="20" customWidth="1"/>
    <col min="1037" max="1039" width="8.75" style="20"/>
    <col min="1040" max="1040" width="11.5" style="20" customWidth="1"/>
    <col min="1041" max="1041" width="10.875" style="20" customWidth="1"/>
    <col min="1042" max="1042" width="11" style="20" customWidth="1"/>
    <col min="1043" max="1043" width="15.25" style="20" customWidth="1"/>
    <col min="1044" max="1280" width="8.75" style="20"/>
    <col min="1281" max="1281" width="9.75" style="20" customWidth="1"/>
    <col min="1282" max="1283" width="13.5" style="20" customWidth="1"/>
    <col min="1284" max="1284" width="23.125" style="20" customWidth="1"/>
    <col min="1285" max="1285" width="12.25" style="20" customWidth="1"/>
    <col min="1286" max="1288" width="8.75" style="20"/>
    <col min="1289" max="1289" width="11.625" style="20" customWidth="1"/>
    <col min="1290" max="1290" width="10.875" style="20" customWidth="1"/>
    <col min="1291" max="1291" width="11.125" style="20" customWidth="1"/>
    <col min="1292" max="1292" width="26" style="20" customWidth="1"/>
    <col min="1293" max="1295" width="8.75" style="20"/>
    <col min="1296" max="1296" width="11.5" style="20" customWidth="1"/>
    <col min="1297" max="1297" width="10.875" style="20" customWidth="1"/>
    <col min="1298" max="1298" width="11" style="20" customWidth="1"/>
    <col min="1299" max="1299" width="15.25" style="20" customWidth="1"/>
    <col min="1300" max="1536" width="8.75" style="20"/>
    <col min="1537" max="1537" width="9.75" style="20" customWidth="1"/>
    <col min="1538" max="1539" width="13.5" style="20" customWidth="1"/>
    <col min="1540" max="1540" width="23.125" style="20" customWidth="1"/>
    <col min="1541" max="1541" width="12.25" style="20" customWidth="1"/>
    <col min="1542" max="1544" width="8.75" style="20"/>
    <col min="1545" max="1545" width="11.625" style="20" customWidth="1"/>
    <col min="1546" max="1546" width="10.875" style="20" customWidth="1"/>
    <col min="1547" max="1547" width="11.125" style="20" customWidth="1"/>
    <col min="1548" max="1548" width="26" style="20" customWidth="1"/>
    <col min="1549" max="1551" width="8.75" style="20"/>
    <col min="1552" max="1552" width="11.5" style="20" customWidth="1"/>
    <col min="1553" max="1553" width="10.875" style="20" customWidth="1"/>
    <col min="1554" max="1554" width="11" style="20" customWidth="1"/>
    <col min="1555" max="1555" width="15.25" style="20" customWidth="1"/>
    <col min="1556" max="1792" width="8.75" style="20"/>
    <col min="1793" max="1793" width="9.75" style="20" customWidth="1"/>
    <col min="1794" max="1795" width="13.5" style="20" customWidth="1"/>
    <col min="1796" max="1796" width="23.125" style="20" customWidth="1"/>
    <col min="1797" max="1797" width="12.25" style="20" customWidth="1"/>
    <col min="1798" max="1800" width="8.75" style="20"/>
    <col min="1801" max="1801" width="11.625" style="20" customWidth="1"/>
    <col min="1802" max="1802" width="10.875" style="20" customWidth="1"/>
    <col min="1803" max="1803" width="11.125" style="20" customWidth="1"/>
    <col min="1804" max="1804" width="26" style="20" customWidth="1"/>
    <col min="1805" max="1807" width="8.75" style="20"/>
    <col min="1808" max="1808" width="11.5" style="20" customWidth="1"/>
    <col min="1809" max="1809" width="10.875" style="20" customWidth="1"/>
    <col min="1810" max="1810" width="11" style="20" customWidth="1"/>
    <col min="1811" max="1811" width="15.25" style="20" customWidth="1"/>
    <col min="1812" max="2048" width="8.75" style="20"/>
    <col min="2049" max="2049" width="9.75" style="20" customWidth="1"/>
    <col min="2050" max="2051" width="13.5" style="20" customWidth="1"/>
    <col min="2052" max="2052" width="23.125" style="20" customWidth="1"/>
    <col min="2053" max="2053" width="12.25" style="20" customWidth="1"/>
    <col min="2054" max="2056" width="8.75" style="20"/>
    <col min="2057" max="2057" width="11.625" style="20" customWidth="1"/>
    <col min="2058" max="2058" width="10.875" style="20" customWidth="1"/>
    <col min="2059" max="2059" width="11.125" style="20" customWidth="1"/>
    <col min="2060" max="2060" width="26" style="20" customWidth="1"/>
    <col min="2061" max="2063" width="8.75" style="20"/>
    <col min="2064" max="2064" width="11.5" style="20" customWidth="1"/>
    <col min="2065" max="2065" width="10.875" style="20" customWidth="1"/>
    <col min="2066" max="2066" width="11" style="20" customWidth="1"/>
    <col min="2067" max="2067" width="15.25" style="20" customWidth="1"/>
    <col min="2068" max="2304" width="8.75" style="20"/>
    <col min="2305" max="2305" width="9.75" style="20" customWidth="1"/>
    <col min="2306" max="2307" width="13.5" style="20" customWidth="1"/>
    <col min="2308" max="2308" width="23.125" style="20" customWidth="1"/>
    <col min="2309" max="2309" width="12.25" style="20" customWidth="1"/>
    <col min="2310" max="2312" width="8.75" style="20"/>
    <col min="2313" max="2313" width="11.625" style="20" customWidth="1"/>
    <col min="2314" max="2314" width="10.875" style="20" customWidth="1"/>
    <col min="2315" max="2315" width="11.125" style="20" customWidth="1"/>
    <col min="2316" max="2316" width="26" style="20" customWidth="1"/>
    <col min="2317" max="2319" width="8.75" style="20"/>
    <col min="2320" max="2320" width="11.5" style="20" customWidth="1"/>
    <col min="2321" max="2321" width="10.875" style="20" customWidth="1"/>
    <col min="2322" max="2322" width="11" style="20" customWidth="1"/>
    <col min="2323" max="2323" width="15.25" style="20" customWidth="1"/>
    <col min="2324" max="2560" width="8.75" style="20"/>
    <col min="2561" max="2561" width="9.75" style="20" customWidth="1"/>
    <col min="2562" max="2563" width="13.5" style="20" customWidth="1"/>
    <col min="2564" max="2564" width="23.125" style="20" customWidth="1"/>
    <col min="2565" max="2565" width="12.25" style="20" customWidth="1"/>
    <col min="2566" max="2568" width="8.75" style="20"/>
    <col min="2569" max="2569" width="11.625" style="20" customWidth="1"/>
    <col min="2570" max="2570" width="10.875" style="20" customWidth="1"/>
    <col min="2571" max="2571" width="11.125" style="20" customWidth="1"/>
    <col min="2572" max="2572" width="26" style="20" customWidth="1"/>
    <col min="2573" max="2575" width="8.75" style="20"/>
    <col min="2576" max="2576" width="11.5" style="20" customWidth="1"/>
    <col min="2577" max="2577" width="10.875" style="20" customWidth="1"/>
    <col min="2578" max="2578" width="11" style="20" customWidth="1"/>
    <col min="2579" max="2579" width="15.25" style="20" customWidth="1"/>
    <col min="2580" max="2816" width="8.75" style="20"/>
    <col min="2817" max="2817" width="9.75" style="20" customWidth="1"/>
    <col min="2818" max="2819" width="13.5" style="20" customWidth="1"/>
    <col min="2820" max="2820" width="23.125" style="20" customWidth="1"/>
    <col min="2821" max="2821" width="12.25" style="20" customWidth="1"/>
    <col min="2822" max="2824" width="8.75" style="20"/>
    <col min="2825" max="2825" width="11.625" style="20" customWidth="1"/>
    <col min="2826" max="2826" width="10.875" style="20" customWidth="1"/>
    <col min="2827" max="2827" width="11.125" style="20" customWidth="1"/>
    <col min="2828" max="2828" width="26" style="20" customWidth="1"/>
    <col min="2829" max="2831" width="8.75" style="20"/>
    <col min="2832" max="2832" width="11.5" style="20" customWidth="1"/>
    <col min="2833" max="2833" width="10.875" style="20" customWidth="1"/>
    <col min="2834" max="2834" width="11" style="20" customWidth="1"/>
    <col min="2835" max="2835" width="15.25" style="20" customWidth="1"/>
    <col min="2836" max="3072" width="8.75" style="20"/>
    <col min="3073" max="3073" width="9.75" style="20" customWidth="1"/>
    <col min="3074" max="3075" width="13.5" style="20" customWidth="1"/>
    <col min="3076" max="3076" width="23.125" style="20" customWidth="1"/>
    <col min="3077" max="3077" width="12.25" style="20" customWidth="1"/>
    <col min="3078" max="3080" width="8.75" style="20"/>
    <col min="3081" max="3081" width="11.625" style="20" customWidth="1"/>
    <col min="3082" max="3082" width="10.875" style="20" customWidth="1"/>
    <col min="3083" max="3083" width="11.125" style="20" customWidth="1"/>
    <col min="3084" max="3084" width="26" style="20" customWidth="1"/>
    <col min="3085" max="3087" width="8.75" style="20"/>
    <col min="3088" max="3088" width="11.5" style="20" customWidth="1"/>
    <col min="3089" max="3089" width="10.875" style="20" customWidth="1"/>
    <col min="3090" max="3090" width="11" style="20" customWidth="1"/>
    <col min="3091" max="3091" width="15.25" style="20" customWidth="1"/>
    <col min="3092" max="3328" width="8.75" style="20"/>
    <col min="3329" max="3329" width="9.75" style="20" customWidth="1"/>
    <col min="3330" max="3331" width="13.5" style="20" customWidth="1"/>
    <col min="3332" max="3332" width="23.125" style="20" customWidth="1"/>
    <col min="3333" max="3333" width="12.25" style="20" customWidth="1"/>
    <col min="3334" max="3336" width="8.75" style="20"/>
    <col min="3337" max="3337" width="11.625" style="20" customWidth="1"/>
    <col min="3338" max="3338" width="10.875" style="20" customWidth="1"/>
    <col min="3339" max="3339" width="11.125" style="20" customWidth="1"/>
    <col min="3340" max="3340" width="26" style="20" customWidth="1"/>
    <col min="3341" max="3343" width="8.75" style="20"/>
    <col min="3344" max="3344" width="11.5" style="20" customWidth="1"/>
    <col min="3345" max="3345" width="10.875" style="20" customWidth="1"/>
    <col min="3346" max="3346" width="11" style="20" customWidth="1"/>
    <col min="3347" max="3347" width="15.25" style="20" customWidth="1"/>
    <col min="3348" max="3584" width="8.75" style="20"/>
    <col min="3585" max="3585" width="9.75" style="20" customWidth="1"/>
    <col min="3586" max="3587" width="13.5" style="20" customWidth="1"/>
    <col min="3588" max="3588" width="23.125" style="20" customWidth="1"/>
    <col min="3589" max="3589" width="12.25" style="20" customWidth="1"/>
    <col min="3590" max="3592" width="8.75" style="20"/>
    <col min="3593" max="3593" width="11.625" style="20" customWidth="1"/>
    <col min="3594" max="3594" width="10.875" style="20" customWidth="1"/>
    <col min="3595" max="3595" width="11.125" style="20" customWidth="1"/>
    <col min="3596" max="3596" width="26" style="20" customWidth="1"/>
    <col min="3597" max="3599" width="8.75" style="20"/>
    <col min="3600" max="3600" width="11.5" style="20" customWidth="1"/>
    <col min="3601" max="3601" width="10.875" style="20" customWidth="1"/>
    <col min="3602" max="3602" width="11" style="20" customWidth="1"/>
    <col min="3603" max="3603" width="15.25" style="20" customWidth="1"/>
    <col min="3604" max="3840" width="8.75" style="20"/>
    <col min="3841" max="3841" width="9.75" style="20" customWidth="1"/>
    <col min="3842" max="3843" width="13.5" style="20" customWidth="1"/>
    <col min="3844" max="3844" width="23.125" style="20" customWidth="1"/>
    <col min="3845" max="3845" width="12.25" style="20" customWidth="1"/>
    <col min="3846" max="3848" width="8.75" style="20"/>
    <col min="3849" max="3849" width="11.625" style="20" customWidth="1"/>
    <col min="3850" max="3850" width="10.875" style="20" customWidth="1"/>
    <col min="3851" max="3851" width="11.125" style="20" customWidth="1"/>
    <col min="3852" max="3852" width="26" style="20" customWidth="1"/>
    <col min="3853" max="3855" width="8.75" style="20"/>
    <col min="3856" max="3856" width="11.5" style="20" customWidth="1"/>
    <col min="3857" max="3857" width="10.875" style="20" customWidth="1"/>
    <col min="3858" max="3858" width="11" style="20" customWidth="1"/>
    <col min="3859" max="3859" width="15.25" style="20" customWidth="1"/>
    <col min="3860" max="4096" width="8.75" style="20"/>
    <col min="4097" max="4097" width="9.75" style="20" customWidth="1"/>
    <col min="4098" max="4099" width="13.5" style="20" customWidth="1"/>
    <col min="4100" max="4100" width="23.125" style="20" customWidth="1"/>
    <col min="4101" max="4101" width="12.25" style="20" customWidth="1"/>
    <col min="4102" max="4104" width="8.75" style="20"/>
    <col min="4105" max="4105" width="11.625" style="20" customWidth="1"/>
    <col min="4106" max="4106" width="10.875" style="20" customWidth="1"/>
    <col min="4107" max="4107" width="11.125" style="20" customWidth="1"/>
    <col min="4108" max="4108" width="26" style="20" customWidth="1"/>
    <col min="4109" max="4111" width="8.75" style="20"/>
    <col min="4112" max="4112" width="11.5" style="20" customWidth="1"/>
    <col min="4113" max="4113" width="10.875" style="20" customWidth="1"/>
    <col min="4114" max="4114" width="11" style="20" customWidth="1"/>
    <col min="4115" max="4115" width="15.25" style="20" customWidth="1"/>
    <col min="4116" max="4352" width="8.75" style="20"/>
    <col min="4353" max="4353" width="9.75" style="20" customWidth="1"/>
    <col min="4354" max="4355" width="13.5" style="20" customWidth="1"/>
    <col min="4356" max="4356" width="23.125" style="20" customWidth="1"/>
    <col min="4357" max="4357" width="12.25" style="20" customWidth="1"/>
    <col min="4358" max="4360" width="8.75" style="20"/>
    <col min="4361" max="4361" width="11.625" style="20" customWidth="1"/>
    <col min="4362" max="4362" width="10.875" style="20" customWidth="1"/>
    <col min="4363" max="4363" width="11.125" style="20" customWidth="1"/>
    <col min="4364" max="4364" width="26" style="20" customWidth="1"/>
    <col min="4365" max="4367" width="8.75" style="20"/>
    <col min="4368" max="4368" width="11.5" style="20" customWidth="1"/>
    <col min="4369" max="4369" width="10.875" style="20" customWidth="1"/>
    <col min="4370" max="4370" width="11" style="20" customWidth="1"/>
    <col min="4371" max="4371" width="15.25" style="20" customWidth="1"/>
    <col min="4372" max="4608" width="8.75" style="20"/>
    <col min="4609" max="4609" width="9.75" style="20" customWidth="1"/>
    <col min="4610" max="4611" width="13.5" style="20" customWidth="1"/>
    <col min="4612" max="4612" width="23.125" style="20" customWidth="1"/>
    <col min="4613" max="4613" width="12.25" style="20" customWidth="1"/>
    <col min="4614" max="4616" width="8.75" style="20"/>
    <col min="4617" max="4617" width="11.625" style="20" customWidth="1"/>
    <col min="4618" max="4618" width="10.875" style="20" customWidth="1"/>
    <col min="4619" max="4619" width="11.125" style="20" customWidth="1"/>
    <col min="4620" max="4620" width="26" style="20" customWidth="1"/>
    <col min="4621" max="4623" width="8.75" style="20"/>
    <col min="4624" max="4624" width="11.5" style="20" customWidth="1"/>
    <col min="4625" max="4625" width="10.875" style="20" customWidth="1"/>
    <col min="4626" max="4626" width="11" style="20" customWidth="1"/>
    <col min="4627" max="4627" width="15.25" style="20" customWidth="1"/>
    <col min="4628" max="4864" width="8.75" style="20"/>
    <col min="4865" max="4865" width="9.75" style="20" customWidth="1"/>
    <col min="4866" max="4867" width="13.5" style="20" customWidth="1"/>
    <col min="4868" max="4868" width="23.125" style="20" customWidth="1"/>
    <col min="4869" max="4869" width="12.25" style="20" customWidth="1"/>
    <col min="4870" max="4872" width="8.75" style="20"/>
    <col min="4873" max="4873" width="11.625" style="20" customWidth="1"/>
    <col min="4874" max="4874" width="10.875" style="20" customWidth="1"/>
    <col min="4875" max="4875" width="11.125" style="20" customWidth="1"/>
    <col min="4876" max="4876" width="26" style="20" customWidth="1"/>
    <col min="4877" max="4879" width="8.75" style="20"/>
    <col min="4880" max="4880" width="11.5" style="20" customWidth="1"/>
    <col min="4881" max="4881" width="10.875" style="20" customWidth="1"/>
    <col min="4882" max="4882" width="11" style="20" customWidth="1"/>
    <col min="4883" max="4883" width="15.25" style="20" customWidth="1"/>
    <col min="4884" max="5120" width="8.75" style="20"/>
    <col min="5121" max="5121" width="9.75" style="20" customWidth="1"/>
    <col min="5122" max="5123" width="13.5" style="20" customWidth="1"/>
    <col min="5124" max="5124" width="23.125" style="20" customWidth="1"/>
    <col min="5125" max="5125" width="12.25" style="20" customWidth="1"/>
    <col min="5126" max="5128" width="8.75" style="20"/>
    <col min="5129" max="5129" width="11.625" style="20" customWidth="1"/>
    <col min="5130" max="5130" width="10.875" style="20" customWidth="1"/>
    <col min="5131" max="5131" width="11.125" style="20" customWidth="1"/>
    <col min="5132" max="5132" width="26" style="20" customWidth="1"/>
    <col min="5133" max="5135" width="8.75" style="20"/>
    <col min="5136" max="5136" width="11.5" style="20" customWidth="1"/>
    <col min="5137" max="5137" width="10.875" style="20" customWidth="1"/>
    <col min="5138" max="5138" width="11" style="20" customWidth="1"/>
    <col min="5139" max="5139" width="15.25" style="20" customWidth="1"/>
    <col min="5140" max="5376" width="8.75" style="20"/>
    <col min="5377" max="5377" width="9.75" style="20" customWidth="1"/>
    <col min="5378" max="5379" width="13.5" style="20" customWidth="1"/>
    <col min="5380" max="5380" width="23.125" style="20" customWidth="1"/>
    <col min="5381" max="5381" width="12.25" style="20" customWidth="1"/>
    <col min="5382" max="5384" width="8.75" style="20"/>
    <col min="5385" max="5385" width="11.625" style="20" customWidth="1"/>
    <col min="5386" max="5386" width="10.875" style="20" customWidth="1"/>
    <col min="5387" max="5387" width="11.125" style="20" customWidth="1"/>
    <col min="5388" max="5388" width="26" style="20" customWidth="1"/>
    <col min="5389" max="5391" width="8.75" style="20"/>
    <col min="5392" max="5392" width="11.5" style="20" customWidth="1"/>
    <col min="5393" max="5393" width="10.875" style="20" customWidth="1"/>
    <col min="5394" max="5394" width="11" style="20" customWidth="1"/>
    <col min="5395" max="5395" width="15.25" style="20" customWidth="1"/>
    <col min="5396" max="5632" width="8.75" style="20"/>
    <col min="5633" max="5633" width="9.75" style="20" customWidth="1"/>
    <col min="5634" max="5635" width="13.5" style="20" customWidth="1"/>
    <col min="5636" max="5636" width="23.125" style="20" customWidth="1"/>
    <col min="5637" max="5637" width="12.25" style="20" customWidth="1"/>
    <col min="5638" max="5640" width="8.75" style="20"/>
    <col min="5641" max="5641" width="11.625" style="20" customWidth="1"/>
    <col min="5642" max="5642" width="10.875" style="20" customWidth="1"/>
    <col min="5643" max="5643" width="11.125" style="20" customWidth="1"/>
    <col min="5644" max="5644" width="26" style="20" customWidth="1"/>
    <col min="5645" max="5647" width="8.75" style="20"/>
    <col min="5648" max="5648" width="11.5" style="20" customWidth="1"/>
    <col min="5649" max="5649" width="10.875" style="20" customWidth="1"/>
    <col min="5650" max="5650" width="11" style="20" customWidth="1"/>
    <col min="5651" max="5651" width="15.25" style="20" customWidth="1"/>
    <col min="5652" max="5888" width="8.75" style="20"/>
    <col min="5889" max="5889" width="9.75" style="20" customWidth="1"/>
    <col min="5890" max="5891" width="13.5" style="20" customWidth="1"/>
    <col min="5892" max="5892" width="23.125" style="20" customWidth="1"/>
    <col min="5893" max="5893" width="12.25" style="20" customWidth="1"/>
    <col min="5894" max="5896" width="8.75" style="20"/>
    <col min="5897" max="5897" width="11.625" style="20" customWidth="1"/>
    <col min="5898" max="5898" width="10.875" style="20" customWidth="1"/>
    <col min="5899" max="5899" width="11.125" style="20" customWidth="1"/>
    <col min="5900" max="5900" width="26" style="20" customWidth="1"/>
    <col min="5901" max="5903" width="8.75" style="20"/>
    <col min="5904" max="5904" width="11.5" style="20" customWidth="1"/>
    <col min="5905" max="5905" width="10.875" style="20" customWidth="1"/>
    <col min="5906" max="5906" width="11" style="20" customWidth="1"/>
    <col min="5907" max="5907" width="15.25" style="20" customWidth="1"/>
    <col min="5908" max="6144" width="8.75" style="20"/>
    <col min="6145" max="6145" width="9.75" style="20" customWidth="1"/>
    <col min="6146" max="6147" width="13.5" style="20" customWidth="1"/>
    <col min="6148" max="6148" width="23.125" style="20" customWidth="1"/>
    <col min="6149" max="6149" width="12.25" style="20" customWidth="1"/>
    <col min="6150" max="6152" width="8.75" style="20"/>
    <col min="6153" max="6153" width="11.625" style="20" customWidth="1"/>
    <col min="6154" max="6154" width="10.875" style="20" customWidth="1"/>
    <col min="6155" max="6155" width="11.125" style="20" customWidth="1"/>
    <col min="6156" max="6156" width="26" style="20" customWidth="1"/>
    <col min="6157" max="6159" width="8.75" style="20"/>
    <col min="6160" max="6160" width="11.5" style="20" customWidth="1"/>
    <col min="6161" max="6161" width="10.875" style="20" customWidth="1"/>
    <col min="6162" max="6162" width="11" style="20" customWidth="1"/>
    <col min="6163" max="6163" width="15.25" style="20" customWidth="1"/>
    <col min="6164" max="6400" width="8.75" style="20"/>
    <col min="6401" max="6401" width="9.75" style="20" customWidth="1"/>
    <col min="6402" max="6403" width="13.5" style="20" customWidth="1"/>
    <col min="6404" max="6404" width="23.125" style="20" customWidth="1"/>
    <col min="6405" max="6405" width="12.25" style="20" customWidth="1"/>
    <col min="6406" max="6408" width="8.75" style="20"/>
    <col min="6409" max="6409" width="11.625" style="20" customWidth="1"/>
    <col min="6410" max="6410" width="10.875" style="20" customWidth="1"/>
    <col min="6411" max="6411" width="11.125" style="20" customWidth="1"/>
    <col min="6412" max="6412" width="26" style="20" customWidth="1"/>
    <col min="6413" max="6415" width="8.75" style="20"/>
    <col min="6416" max="6416" width="11.5" style="20" customWidth="1"/>
    <col min="6417" max="6417" width="10.875" style="20" customWidth="1"/>
    <col min="6418" max="6418" width="11" style="20" customWidth="1"/>
    <col min="6419" max="6419" width="15.25" style="20" customWidth="1"/>
    <col min="6420" max="6656" width="8.75" style="20"/>
    <col min="6657" max="6657" width="9.75" style="20" customWidth="1"/>
    <col min="6658" max="6659" width="13.5" style="20" customWidth="1"/>
    <col min="6660" max="6660" width="23.125" style="20" customWidth="1"/>
    <col min="6661" max="6661" width="12.25" style="20" customWidth="1"/>
    <col min="6662" max="6664" width="8.75" style="20"/>
    <col min="6665" max="6665" width="11.625" style="20" customWidth="1"/>
    <col min="6666" max="6666" width="10.875" style="20" customWidth="1"/>
    <col min="6667" max="6667" width="11.125" style="20" customWidth="1"/>
    <col min="6668" max="6668" width="26" style="20" customWidth="1"/>
    <col min="6669" max="6671" width="8.75" style="20"/>
    <col min="6672" max="6672" width="11.5" style="20" customWidth="1"/>
    <col min="6673" max="6673" width="10.875" style="20" customWidth="1"/>
    <col min="6674" max="6674" width="11" style="20" customWidth="1"/>
    <col min="6675" max="6675" width="15.25" style="20" customWidth="1"/>
    <col min="6676" max="6912" width="8.75" style="20"/>
    <col min="6913" max="6913" width="9.75" style="20" customWidth="1"/>
    <col min="6914" max="6915" width="13.5" style="20" customWidth="1"/>
    <col min="6916" max="6916" width="23.125" style="20" customWidth="1"/>
    <col min="6917" max="6917" width="12.25" style="20" customWidth="1"/>
    <col min="6918" max="6920" width="8.75" style="20"/>
    <col min="6921" max="6921" width="11.625" style="20" customWidth="1"/>
    <col min="6922" max="6922" width="10.875" style="20" customWidth="1"/>
    <col min="6923" max="6923" width="11.125" style="20" customWidth="1"/>
    <col min="6924" max="6924" width="26" style="20" customWidth="1"/>
    <col min="6925" max="6927" width="8.75" style="20"/>
    <col min="6928" max="6928" width="11.5" style="20" customWidth="1"/>
    <col min="6929" max="6929" width="10.875" style="20" customWidth="1"/>
    <col min="6930" max="6930" width="11" style="20" customWidth="1"/>
    <col min="6931" max="6931" width="15.25" style="20" customWidth="1"/>
    <col min="6932" max="7168" width="8.75" style="20"/>
    <col min="7169" max="7169" width="9.75" style="20" customWidth="1"/>
    <col min="7170" max="7171" width="13.5" style="20" customWidth="1"/>
    <col min="7172" max="7172" width="23.125" style="20" customWidth="1"/>
    <col min="7173" max="7173" width="12.25" style="20" customWidth="1"/>
    <col min="7174" max="7176" width="8.75" style="20"/>
    <col min="7177" max="7177" width="11.625" style="20" customWidth="1"/>
    <col min="7178" max="7178" width="10.875" style="20" customWidth="1"/>
    <col min="7179" max="7179" width="11.125" style="20" customWidth="1"/>
    <col min="7180" max="7180" width="26" style="20" customWidth="1"/>
    <col min="7181" max="7183" width="8.75" style="20"/>
    <col min="7184" max="7184" width="11.5" style="20" customWidth="1"/>
    <col min="7185" max="7185" width="10.875" style="20" customWidth="1"/>
    <col min="7186" max="7186" width="11" style="20" customWidth="1"/>
    <col min="7187" max="7187" width="15.25" style="20" customWidth="1"/>
    <col min="7188" max="7424" width="8.75" style="20"/>
    <col min="7425" max="7425" width="9.75" style="20" customWidth="1"/>
    <col min="7426" max="7427" width="13.5" style="20" customWidth="1"/>
    <col min="7428" max="7428" width="23.125" style="20" customWidth="1"/>
    <col min="7429" max="7429" width="12.25" style="20" customWidth="1"/>
    <col min="7430" max="7432" width="8.75" style="20"/>
    <col min="7433" max="7433" width="11.625" style="20" customWidth="1"/>
    <col min="7434" max="7434" width="10.875" style="20" customWidth="1"/>
    <col min="7435" max="7435" width="11.125" style="20" customWidth="1"/>
    <col min="7436" max="7436" width="26" style="20" customWidth="1"/>
    <col min="7437" max="7439" width="8.75" style="20"/>
    <col min="7440" max="7440" width="11.5" style="20" customWidth="1"/>
    <col min="7441" max="7441" width="10.875" style="20" customWidth="1"/>
    <col min="7442" max="7442" width="11" style="20" customWidth="1"/>
    <col min="7443" max="7443" width="15.25" style="20" customWidth="1"/>
    <col min="7444" max="7680" width="8.75" style="20"/>
    <col min="7681" max="7681" width="9.75" style="20" customWidth="1"/>
    <col min="7682" max="7683" width="13.5" style="20" customWidth="1"/>
    <col min="7684" max="7684" width="23.125" style="20" customWidth="1"/>
    <col min="7685" max="7685" width="12.25" style="20" customWidth="1"/>
    <col min="7686" max="7688" width="8.75" style="20"/>
    <col min="7689" max="7689" width="11.625" style="20" customWidth="1"/>
    <col min="7690" max="7690" width="10.875" style="20" customWidth="1"/>
    <col min="7691" max="7691" width="11.125" style="20" customWidth="1"/>
    <col min="7692" max="7692" width="26" style="20" customWidth="1"/>
    <col min="7693" max="7695" width="8.75" style="20"/>
    <col min="7696" max="7696" width="11.5" style="20" customWidth="1"/>
    <col min="7697" max="7697" width="10.875" style="20" customWidth="1"/>
    <col min="7698" max="7698" width="11" style="20" customWidth="1"/>
    <col min="7699" max="7699" width="15.25" style="20" customWidth="1"/>
    <col min="7700" max="7936" width="8.75" style="20"/>
    <col min="7937" max="7937" width="9.75" style="20" customWidth="1"/>
    <col min="7938" max="7939" width="13.5" style="20" customWidth="1"/>
    <col min="7940" max="7940" width="23.125" style="20" customWidth="1"/>
    <col min="7941" max="7941" width="12.25" style="20" customWidth="1"/>
    <col min="7942" max="7944" width="8.75" style="20"/>
    <col min="7945" max="7945" width="11.625" style="20" customWidth="1"/>
    <col min="7946" max="7946" width="10.875" style="20" customWidth="1"/>
    <col min="7947" max="7947" width="11.125" style="20" customWidth="1"/>
    <col min="7948" max="7948" width="26" style="20" customWidth="1"/>
    <col min="7949" max="7951" width="8.75" style="20"/>
    <col min="7952" max="7952" width="11.5" style="20" customWidth="1"/>
    <col min="7953" max="7953" width="10.875" style="20" customWidth="1"/>
    <col min="7954" max="7954" width="11" style="20" customWidth="1"/>
    <col min="7955" max="7955" width="15.25" style="20" customWidth="1"/>
    <col min="7956" max="8192" width="8.75" style="20"/>
    <col min="8193" max="8193" width="9.75" style="20" customWidth="1"/>
    <col min="8194" max="8195" width="13.5" style="20" customWidth="1"/>
    <col min="8196" max="8196" width="23.125" style="20" customWidth="1"/>
    <col min="8197" max="8197" width="12.25" style="20" customWidth="1"/>
    <col min="8198" max="8200" width="8.75" style="20"/>
    <col min="8201" max="8201" width="11.625" style="20" customWidth="1"/>
    <col min="8202" max="8202" width="10.875" style="20" customWidth="1"/>
    <col min="8203" max="8203" width="11.125" style="20" customWidth="1"/>
    <col min="8204" max="8204" width="26" style="20" customWidth="1"/>
    <col min="8205" max="8207" width="8.75" style="20"/>
    <col min="8208" max="8208" width="11.5" style="20" customWidth="1"/>
    <col min="8209" max="8209" width="10.875" style="20" customWidth="1"/>
    <col min="8210" max="8210" width="11" style="20" customWidth="1"/>
    <col min="8211" max="8211" width="15.25" style="20" customWidth="1"/>
    <col min="8212" max="8448" width="8.75" style="20"/>
    <col min="8449" max="8449" width="9.75" style="20" customWidth="1"/>
    <col min="8450" max="8451" width="13.5" style="20" customWidth="1"/>
    <col min="8452" max="8452" width="23.125" style="20" customWidth="1"/>
    <col min="8453" max="8453" width="12.25" style="20" customWidth="1"/>
    <col min="8454" max="8456" width="8.75" style="20"/>
    <col min="8457" max="8457" width="11.625" style="20" customWidth="1"/>
    <col min="8458" max="8458" width="10.875" style="20" customWidth="1"/>
    <col min="8459" max="8459" width="11.125" style="20" customWidth="1"/>
    <col min="8460" max="8460" width="26" style="20" customWidth="1"/>
    <col min="8461" max="8463" width="8.75" style="20"/>
    <col min="8464" max="8464" width="11.5" style="20" customWidth="1"/>
    <col min="8465" max="8465" width="10.875" style="20" customWidth="1"/>
    <col min="8466" max="8466" width="11" style="20" customWidth="1"/>
    <col min="8467" max="8467" width="15.25" style="20" customWidth="1"/>
    <col min="8468" max="8704" width="8.75" style="20"/>
    <col min="8705" max="8705" width="9.75" style="20" customWidth="1"/>
    <col min="8706" max="8707" width="13.5" style="20" customWidth="1"/>
    <col min="8708" max="8708" width="23.125" style="20" customWidth="1"/>
    <col min="8709" max="8709" width="12.25" style="20" customWidth="1"/>
    <col min="8710" max="8712" width="8.75" style="20"/>
    <col min="8713" max="8713" width="11.625" style="20" customWidth="1"/>
    <col min="8714" max="8714" width="10.875" style="20" customWidth="1"/>
    <col min="8715" max="8715" width="11.125" style="20" customWidth="1"/>
    <col min="8716" max="8716" width="26" style="20" customWidth="1"/>
    <col min="8717" max="8719" width="8.75" style="20"/>
    <col min="8720" max="8720" width="11.5" style="20" customWidth="1"/>
    <col min="8721" max="8721" width="10.875" style="20" customWidth="1"/>
    <col min="8722" max="8722" width="11" style="20" customWidth="1"/>
    <col min="8723" max="8723" width="15.25" style="20" customWidth="1"/>
    <col min="8724" max="8960" width="8.75" style="20"/>
    <col min="8961" max="8961" width="9.75" style="20" customWidth="1"/>
    <col min="8962" max="8963" width="13.5" style="20" customWidth="1"/>
    <col min="8964" max="8964" width="23.125" style="20" customWidth="1"/>
    <col min="8965" max="8965" width="12.25" style="20" customWidth="1"/>
    <col min="8966" max="8968" width="8.75" style="20"/>
    <col min="8969" max="8969" width="11.625" style="20" customWidth="1"/>
    <col min="8970" max="8970" width="10.875" style="20" customWidth="1"/>
    <col min="8971" max="8971" width="11.125" style="20" customWidth="1"/>
    <col min="8972" max="8972" width="26" style="20" customWidth="1"/>
    <col min="8973" max="8975" width="8.75" style="20"/>
    <col min="8976" max="8976" width="11.5" style="20" customWidth="1"/>
    <col min="8977" max="8977" width="10.875" style="20" customWidth="1"/>
    <col min="8978" max="8978" width="11" style="20" customWidth="1"/>
    <col min="8979" max="8979" width="15.25" style="20" customWidth="1"/>
    <col min="8980" max="9216" width="8.75" style="20"/>
    <col min="9217" max="9217" width="9.75" style="20" customWidth="1"/>
    <col min="9218" max="9219" width="13.5" style="20" customWidth="1"/>
    <col min="9220" max="9220" width="23.125" style="20" customWidth="1"/>
    <col min="9221" max="9221" width="12.25" style="20" customWidth="1"/>
    <col min="9222" max="9224" width="8.75" style="20"/>
    <col min="9225" max="9225" width="11.625" style="20" customWidth="1"/>
    <col min="9226" max="9226" width="10.875" style="20" customWidth="1"/>
    <col min="9227" max="9227" width="11.125" style="20" customWidth="1"/>
    <col min="9228" max="9228" width="26" style="20" customWidth="1"/>
    <col min="9229" max="9231" width="8.75" style="20"/>
    <col min="9232" max="9232" width="11.5" style="20" customWidth="1"/>
    <col min="9233" max="9233" width="10.875" style="20" customWidth="1"/>
    <col min="9234" max="9234" width="11" style="20" customWidth="1"/>
    <col min="9235" max="9235" width="15.25" style="20" customWidth="1"/>
    <col min="9236" max="9472" width="8.75" style="20"/>
    <col min="9473" max="9473" width="9.75" style="20" customWidth="1"/>
    <col min="9474" max="9475" width="13.5" style="20" customWidth="1"/>
    <col min="9476" max="9476" width="23.125" style="20" customWidth="1"/>
    <col min="9477" max="9477" width="12.25" style="20" customWidth="1"/>
    <col min="9478" max="9480" width="8.75" style="20"/>
    <col min="9481" max="9481" width="11.625" style="20" customWidth="1"/>
    <col min="9482" max="9482" width="10.875" style="20" customWidth="1"/>
    <col min="9483" max="9483" width="11.125" style="20" customWidth="1"/>
    <col min="9484" max="9484" width="26" style="20" customWidth="1"/>
    <col min="9485" max="9487" width="8.75" style="20"/>
    <col min="9488" max="9488" width="11.5" style="20" customWidth="1"/>
    <col min="9489" max="9489" width="10.875" style="20" customWidth="1"/>
    <col min="9490" max="9490" width="11" style="20" customWidth="1"/>
    <col min="9491" max="9491" width="15.25" style="20" customWidth="1"/>
    <col min="9492" max="9728" width="8.75" style="20"/>
    <col min="9729" max="9729" width="9.75" style="20" customWidth="1"/>
    <col min="9730" max="9731" width="13.5" style="20" customWidth="1"/>
    <col min="9732" max="9732" width="23.125" style="20" customWidth="1"/>
    <col min="9733" max="9733" width="12.25" style="20" customWidth="1"/>
    <col min="9734" max="9736" width="8.75" style="20"/>
    <col min="9737" max="9737" width="11.625" style="20" customWidth="1"/>
    <col min="9738" max="9738" width="10.875" style="20" customWidth="1"/>
    <col min="9739" max="9739" width="11.125" style="20" customWidth="1"/>
    <col min="9740" max="9740" width="26" style="20" customWidth="1"/>
    <col min="9741" max="9743" width="8.75" style="20"/>
    <col min="9744" max="9744" width="11.5" style="20" customWidth="1"/>
    <col min="9745" max="9745" width="10.875" style="20" customWidth="1"/>
    <col min="9746" max="9746" width="11" style="20" customWidth="1"/>
    <col min="9747" max="9747" width="15.25" style="20" customWidth="1"/>
    <col min="9748" max="9984" width="8.75" style="20"/>
    <col min="9985" max="9985" width="9.75" style="20" customWidth="1"/>
    <col min="9986" max="9987" width="13.5" style="20" customWidth="1"/>
    <col min="9988" max="9988" width="23.125" style="20" customWidth="1"/>
    <col min="9989" max="9989" width="12.25" style="20" customWidth="1"/>
    <col min="9990" max="9992" width="8.75" style="20"/>
    <col min="9993" max="9993" width="11.625" style="20" customWidth="1"/>
    <col min="9994" max="9994" width="10.875" style="20" customWidth="1"/>
    <col min="9995" max="9995" width="11.125" style="20" customWidth="1"/>
    <col min="9996" max="9996" width="26" style="20" customWidth="1"/>
    <col min="9997" max="9999" width="8.75" style="20"/>
    <col min="10000" max="10000" width="11.5" style="20" customWidth="1"/>
    <col min="10001" max="10001" width="10.875" style="20" customWidth="1"/>
    <col min="10002" max="10002" width="11" style="20" customWidth="1"/>
    <col min="10003" max="10003" width="15.25" style="20" customWidth="1"/>
    <col min="10004" max="10240" width="8.75" style="20"/>
    <col min="10241" max="10241" width="9.75" style="20" customWidth="1"/>
    <col min="10242" max="10243" width="13.5" style="20" customWidth="1"/>
    <col min="10244" max="10244" width="23.125" style="20" customWidth="1"/>
    <col min="10245" max="10245" width="12.25" style="20" customWidth="1"/>
    <col min="10246" max="10248" width="8.75" style="20"/>
    <col min="10249" max="10249" width="11.625" style="20" customWidth="1"/>
    <col min="10250" max="10250" width="10.875" style="20" customWidth="1"/>
    <col min="10251" max="10251" width="11.125" style="20" customWidth="1"/>
    <col min="10252" max="10252" width="26" style="20" customWidth="1"/>
    <col min="10253" max="10255" width="8.75" style="20"/>
    <col min="10256" max="10256" width="11.5" style="20" customWidth="1"/>
    <col min="10257" max="10257" width="10.875" style="20" customWidth="1"/>
    <col min="10258" max="10258" width="11" style="20" customWidth="1"/>
    <col min="10259" max="10259" width="15.25" style="20" customWidth="1"/>
    <col min="10260" max="10496" width="8.75" style="20"/>
    <col min="10497" max="10497" width="9.75" style="20" customWidth="1"/>
    <col min="10498" max="10499" width="13.5" style="20" customWidth="1"/>
    <col min="10500" max="10500" width="23.125" style="20" customWidth="1"/>
    <col min="10501" max="10501" width="12.25" style="20" customWidth="1"/>
    <col min="10502" max="10504" width="8.75" style="20"/>
    <col min="10505" max="10505" width="11.625" style="20" customWidth="1"/>
    <col min="10506" max="10506" width="10.875" style="20" customWidth="1"/>
    <col min="10507" max="10507" width="11.125" style="20" customWidth="1"/>
    <col min="10508" max="10508" width="26" style="20" customWidth="1"/>
    <col min="10509" max="10511" width="8.75" style="20"/>
    <col min="10512" max="10512" width="11.5" style="20" customWidth="1"/>
    <col min="10513" max="10513" width="10.875" style="20" customWidth="1"/>
    <col min="10514" max="10514" width="11" style="20" customWidth="1"/>
    <col min="10515" max="10515" width="15.25" style="20" customWidth="1"/>
    <col min="10516" max="10752" width="8.75" style="20"/>
    <col min="10753" max="10753" width="9.75" style="20" customWidth="1"/>
    <col min="10754" max="10755" width="13.5" style="20" customWidth="1"/>
    <col min="10756" max="10756" width="23.125" style="20" customWidth="1"/>
    <col min="10757" max="10757" width="12.25" style="20" customWidth="1"/>
    <col min="10758" max="10760" width="8.75" style="20"/>
    <col min="10761" max="10761" width="11.625" style="20" customWidth="1"/>
    <col min="10762" max="10762" width="10.875" style="20" customWidth="1"/>
    <col min="10763" max="10763" width="11.125" style="20" customWidth="1"/>
    <col min="10764" max="10764" width="26" style="20" customWidth="1"/>
    <col min="10765" max="10767" width="8.75" style="20"/>
    <col min="10768" max="10768" width="11.5" style="20" customWidth="1"/>
    <col min="10769" max="10769" width="10.875" style="20" customWidth="1"/>
    <col min="10770" max="10770" width="11" style="20" customWidth="1"/>
    <col min="10771" max="10771" width="15.25" style="20" customWidth="1"/>
    <col min="10772" max="11008" width="8.75" style="20"/>
    <col min="11009" max="11009" width="9.75" style="20" customWidth="1"/>
    <col min="11010" max="11011" width="13.5" style="20" customWidth="1"/>
    <col min="11012" max="11012" width="23.125" style="20" customWidth="1"/>
    <col min="11013" max="11013" width="12.25" style="20" customWidth="1"/>
    <col min="11014" max="11016" width="8.75" style="20"/>
    <col min="11017" max="11017" width="11.625" style="20" customWidth="1"/>
    <col min="11018" max="11018" width="10.875" style="20" customWidth="1"/>
    <col min="11019" max="11019" width="11.125" style="20" customWidth="1"/>
    <col min="11020" max="11020" width="26" style="20" customWidth="1"/>
    <col min="11021" max="11023" width="8.75" style="20"/>
    <col min="11024" max="11024" width="11.5" style="20" customWidth="1"/>
    <col min="11025" max="11025" width="10.875" style="20" customWidth="1"/>
    <col min="11026" max="11026" width="11" style="20" customWidth="1"/>
    <col min="11027" max="11027" width="15.25" style="20" customWidth="1"/>
    <col min="11028" max="11264" width="8.75" style="20"/>
    <col min="11265" max="11265" width="9.75" style="20" customWidth="1"/>
    <col min="11266" max="11267" width="13.5" style="20" customWidth="1"/>
    <col min="11268" max="11268" width="23.125" style="20" customWidth="1"/>
    <col min="11269" max="11269" width="12.25" style="20" customWidth="1"/>
    <col min="11270" max="11272" width="8.75" style="20"/>
    <col min="11273" max="11273" width="11.625" style="20" customWidth="1"/>
    <col min="11274" max="11274" width="10.875" style="20" customWidth="1"/>
    <col min="11275" max="11275" width="11.125" style="20" customWidth="1"/>
    <col min="11276" max="11276" width="26" style="20" customWidth="1"/>
    <col min="11277" max="11279" width="8.75" style="20"/>
    <col min="11280" max="11280" width="11.5" style="20" customWidth="1"/>
    <col min="11281" max="11281" width="10.875" style="20" customWidth="1"/>
    <col min="11282" max="11282" width="11" style="20" customWidth="1"/>
    <col min="11283" max="11283" width="15.25" style="20" customWidth="1"/>
    <col min="11284" max="11520" width="8.75" style="20"/>
    <col min="11521" max="11521" width="9.75" style="20" customWidth="1"/>
    <col min="11522" max="11523" width="13.5" style="20" customWidth="1"/>
    <col min="11524" max="11524" width="23.125" style="20" customWidth="1"/>
    <col min="11525" max="11525" width="12.25" style="20" customWidth="1"/>
    <col min="11526" max="11528" width="8.75" style="20"/>
    <col min="11529" max="11529" width="11.625" style="20" customWidth="1"/>
    <col min="11530" max="11530" width="10.875" style="20" customWidth="1"/>
    <col min="11531" max="11531" width="11.125" style="20" customWidth="1"/>
    <col min="11532" max="11532" width="26" style="20" customWidth="1"/>
    <col min="11533" max="11535" width="8.75" style="20"/>
    <col min="11536" max="11536" width="11.5" style="20" customWidth="1"/>
    <col min="11537" max="11537" width="10.875" style="20" customWidth="1"/>
    <col min="11538" max="11538" width="11" style="20" customWidth="1"/>
    <col min="11539" max="11539" width="15.25" style="20" customWidth="1"/>
    <col min="11540" max="11776" width="8.75" style="20"/>
    <col min="11777" max="11777" width="9.75" style="20" customWidth="1"/>
    <col min="11778" max="11779" width="13.5" style="20" customWidth="1"/>
    <col min="11780" max="11780" width="23.125" style="20" customWidth="1"/>
    <col min="11781" max="11781" width="12.25" style="20" customWidth="1"/>
    <col min="11782" max="11784" width="8.75" style="20"/>
    <col min="11785" max="11785" width="11.625" style="20" customWidth="1"/>
    <col min="11786" max="11786" width="10.875" style="20" customWidth="1"/>
    <col min="11787" max="11787" width="11.125" style="20" customWidth="1"/>
    <col min="11788" max="11788" width="26" style="20" customWidth="1"/>
    <col min="11789" max="11791" width="8.75" style="20"/>
    <col min="11792" max="11792" width="11.5" style="20" customWidth="1"/>
    <col min="11793" max="11793" width="10.875" style="20" customWidth="1"/>
    <col min="11794" max="11794" width="11" style="20" customWidth="1"/>
    <col min="11795" max="11795" width="15.25" style="20" customWidth="1"/>
    <col min="11796" max="12032" width="8.75" style="20"/>
    <col min="12033" max="12033" width="9.75" style="20" customWidth="1"/>
    <col min="12034" max="12035" width="13.5" style="20" customWidth="1"/>
    <col min="12036" max="12036" width="23.125" style="20" customWidth="1"/>
    <col min="12037" max="12037" width="12.25" style="20" customWidth="1"/>
    <col min="12038" max="12040" width="8.75" style="20"/>
    <col min="12041" max="12041" width="11.625" style="20" customWidth="1"/>
    <col min="12042" max="12042" width="10.875" style="20" customWidth="1"/>
    <col min="12043" max="12043" width="11.125" style="20" customWidth="1"/>
    <col min="12044" max="12044" width="26" style="20" customWidth="1"/>
    <col min="12045" max="12047" width="8.75" style="20"/>
    <col min="12048" max="12048" width="11.5" style="20" customWidth="1"/>
    <col min="12049" max="12049" width="10.875" style="20" customWidth="1"/>
    <col min="12050" max="12050" width="11" style="20" customWidth="1"/>
    <col min="12051" max="12051" width="15.25" style="20" customWidth="1"/>
    <col min="12052" max="12288" width="8.75" style="20"/>
    <col min="12289" max="12289" width="9.75" style="20" customWidth="1"/>
    <col min="12290" max="12291" width="13.5" style="20" customWidth="1"/>
    <col min="12292" max="12292" width="23.125" style="20" customWidth="1"/>
    <col min="12293" max="12293" width="12.25" style="20" customWidth="1"/>
    <col min="12294" max="12296" width="8.75" style="20"/>
    <col min="12297" max="12297" width="11.625" style="20" customWidth="1"/>
    <col min="12298" max="12298" width="10.875" style="20" customWidth="1"/>
    <col min="12299" max="12299" width="11.125" style="20" customWidth="1"/>
    <col min="12300" max="12300" width="26" style="20" customWidth="1"/>
    <col min="12301" max="12303" width="8.75" style="20"/>
    <col min="12304" max="12304" width="11.5" style="20" customWidth="1"/>
    <col min="12305" max="12305" width="10.875" style="20" customWidth="1"/>
    <col min="12306" max="12306" width="11" style="20" customWidth="1"/>
    <col min="12307" max="12307" width="15.25" style="20" customWidth="1"/>
    <col min="12308" max="12544" width="8.75" style="20"/>
    <col min="12545" max="12545" width="9.75" style="20" customWidth="1"/>
    <col min="12546" max="12547" width="13.5" style="20" customWidth="1"/>
    <col min="12548" max="12548" width="23.125" style="20" customWidth="1"/>
    <col min="12549" max="12549" width="12.25" style="20" customWidth="1"/>
    <col min="12550" max="12552" width="8.75" style="20"/>
    <col min="12553" max="12553" width="11.625" style="20" customWidth="1"/>
    <col min="12554" max="12554" width="10.875" style="20" customWidth="1"/>
    <col min="12555" max="12555" width="11.125" style="20" customWidth="1"/>
    <col min="12556" max="12556" width="26" style="20" customWidth="1"/>
    <col min="12557" max="12559" width="8.75" style="20"/>
    <col min="12560" max="12560" width="11.5" style="20" customWidth="1"/>
    <col min="12561" max="12561" width="10.875" style="20" customWidth="1"/>
    <col min="12562" max="12562" width="11" style="20" customWidth="1"/>
    <col min="12563" max="12563" width="15.25" style="20" customWidth="1"/>
    <col min="12564" max="12800" width="8.75" style="20"/>
    <col min="12801" max="12801" width="9.75" style="20" customWidth="1"/>
    <col min="12802" max="12803" width="13.5" style="20" customWidth="1"/>
    <col min="12804" max="12804" width="23.125" style="20" customWidth="1"/>
    <col min="12805" max="12805" width="12.25" style="20" customWidth="1"/>
    <col min="12806" max="12808" width="8.75" style="20"/>
    <col min="12809" max="12809" width="11.625" style="20" customWidth="1"/>
    <col min="12810" max="12810" width="10.875" style="20" customWidth="1"/>
    <col min="12811" max="12811" width="11.125" style="20" customWidth="1"/>
    <col min="12812" max="12812" width="26" style="20" customWidth="1"/>
    <col min="12813" max="12815" width="8.75" style="20"/>
    <col min="12816" max="12816" width="11.5" style="20" customWidth="1"/>
    <col min="12817" max="12817" width="10.875" style="20" customWidth="1"/>
    <col min="12818" max="12818" width="11" style="20" customWidth="1"/>
    <col min="12819" max="12819" width="15.25" style="20" customWidth="1"/>
    <col min="12820" max="13056" width="8.75" style="20"/>
    <col min="13057" max="13057" width="9.75" style="20" customWidth="1"/>
    <col min="13058" max="13059" width="13.5" style="20" customWidth="1"/>
    <col min="13060" max="13060" width="23.125" style="20" customWidth="1"/>
    <col min="13061" max="13061" width="12.25" style="20" customWidth="1"/>
    <col min="13062" max="13064" width="8.75" style="20"/>
    <col min="13065" max="13065" width="11.625" style="20" customWidth="1"/>
    <col min="13066" max="13066" width="10.875" style="20" customWidth="1"/>
    <col min="13067" max="13067" width="11.125" style="20" customWidth="1"/>
    <col min="13068" max="13068" width="26" style="20" customWidth="1"/>
    <col min="13069" max="13071" width="8.75" style="20"/>
    <col min="13072" max="13072" width="11.5" style="20" customWidth="1"/>
    <col min="13073" max="13073" width="10.875" style="20" customWidth="1"/>
    <col min="13074" max="13074" width="11" style="20" customWidth="1"/>
    <col min="13075" max="13075" width="15.25" style="20" customWidth="1"/>
    <col min="13076" max="13312" width="8.75" style="20"/>
    <col min="13313" max="13313" width="9.75" style="20" customWidth="1"/>
    <col min="13314" max="13315" width="13.5" style="20" customWidth="1"/>
    <col min="13316" max="13316" width="23.125" style="20" customWidth="1"/>
    <col min="13317" max="13317" width="12.25" style="20" customWidth="1"/>
    <col min="13318" max="13320" width="8.75" style="20"/>
    <col min="13321" max="13321" width="11.625" style="20" customWidth="1"/>
    <col min="13322" max="13322" width="10.875" style="20" customWidth="1"/>
    <col min="13323" max="13323" width="11.125" style="20" customWidth="1"/>
    <col min="13324" max="13324" width="26" style="20" customWidth="1"/>
    <col min="13325" max="13327" width="8.75" style="20"/>
    <col min="13328" max="13328" width="11.5" style="20" customWidth="1"/>
    <col min="13329" max="13329" width="10.875" style="20" customWidth="1"/>
    <col min="13330" max="13330" width="11" style="20" customWidth="1"/>
    <col min="13331" max="13331" width="15.25" style="20" customWidth="1"/>
    <col min="13332" max="13568" width="8.75" style="20"/>
    <col min="13569" max="13569" width="9.75" style="20" customWidth="1"/>
    <col min="13570" max="13571" width="13.5" style="20" customWidth="1"/>
    <col min="13572" max="13572" width="23.125" style="20" customWidth="1"/>
    <col min="13573" max="13573" width="12.25" style="20" customWidth="1"/>
    <col min="13574" max="13576" width="8.75" style="20"/>
    <col min="13577" max="13577" width="11.625" style="20" customWidth="1"/>
    <col min="13578" max="13578" width="10.875" style="20" customWidth="1"/>
    <col min="13579" max="13579" width="11.125" style="20" customWidth="1"/>
    <col min="13580" max="13580" width="26" style="20" customWidth="1"/>
    <col min="13581" max="13583" width="8.75" style="20"/>
    <col min="13584" max="13584" width="11.5" style="20" customWidth="1"/>
    <col min="13585" max="13585" width="10.875" style="20" customWidth="1"/>
    <col min="13586" max="13586" width="11" style="20" customWidth="1"/>
    <col min="13587" max="13587" width="15.25" style="20" customWidth="1"/>
    <col min="13588" max="13824" width="8.75" style="20"/>
    <col min="13825" max="13825" width="9.75" style="20" customWidth="1"/>
    <col min="13826" max="13827" width="13.5" style="20" customWidth="1"/>
    <col min="13828" max="13828" width="23.125" style="20" customWidth="1"/>
    <col min="13829" max="13829" width="12.25" style="20" customWidth="1"/>
    <col min="13830" max="13832" width="8.75" style="20"/>
    <col min="13833" max="13833" width="11.625" style="20" customWidth="1"/>
    <col min="13834" max="13834" width="10.875" style="20" customWidth="1"/>
    <col min="13835" max="13835" width="11.125" style="20" customWidth="1"/>
    <col min="13836" max="13836" width="26" style="20" customWidth="1"/>
    <col min="13837" max="13839" width="8.75" style="20"/>
    <col min="13840" max="13840" width="11.5" style="20" customWidth="1"/>
    <col min="13841" max="13841" width="10.875" style="20" customWidth="1"/>
    <col min="13842" max="13842" width="11" style="20" customWidth="1"/>
    <col min="13843" max="13843" width="15.25" style="20" customWidth="1"/>
    <col min="13844" max="14080" width="8.75" style="20"/>
    <col min="14081" max="14081" width="9.75" style="20" customWidth="1"/>
    <col min="14082" max="14083" width="13.5" style="20" customWidth="1"/>
    <col min="14084" max="14084" width="23.125" style="20" customWidth="1"/>
    <col min="14085" max="14085" width="12.25" style="20" customWidth="1"/>
    <col min="14086" max="14088" width="8.75" style="20"/>
    <col min="14089" max="14089" width="11.625" style="20" customWidth="1"/>
    <col min="14090" max="14090" width="10.875" style="20" customWidth="1"/>
    <col min="14091" max="14091" width="11.125" style="20" customWidth="1"/>
    <col min="14092" max="14092" width="26" style="20" customWidth="1"/>
    <col min="14093" max="14095" width="8.75" style="20"/>
    <col min="14096" max="14096" width="11.5" style="20" customWidth="1"/>
    <col min="14097" max="14097" width="10.875" style="20" customWidth="1"/>
    <col min="14098" max="14098" width="11" style="20" customWidth="1"/>
    <col min="14099" max="14099" width="15.25" style="20" customWidth="1"/>
    <col min="14100" max="14336" width="8.75" style="20"/>
    <col min="14337" max="14337" width="9.75" style="20" customWidth="1"/>
    <col min="14338" max="14339" width="13.5" style="20" customWidth="1"/>
    <col min="14340" max="14340" width="23.125" style="20" customWidth="1"/>
    <col min="14341" max="14341" width="12.25" style="20" customWidth="1"/>
    <col min="14342" max="14344" width="8.75" style="20"/>
    <col min="14345" max="14345" width="11.625" style="20" customWidth="1"/>
    <col min="14346" max="14346" width="10.875" style="20" customWidth="1"/>
    <col min="14347" max="14347" width="11.125" style="20" customWidth="1"/>
    <col min="14348" max="14348" width="26" style="20" customWidth="1"/>
    <col min="14349" max="14351" width="8.75" style="20"/>
    <col min="14352" max="14352" width="11.5" style="20" customWidth="1"/>
    <col min="14353" max="14353" width="10.875" style="20" customWidth="1"/>
    <col min="14354" max="14354" width="11" style="20" customWidth="1"/>
    <col min="14355" max="14355" width="15.25" style="20" customWidth="1"/>
    <col min="14356" max="14592" width="8.75" style="20"/>
    <col min="14593" max="14593" width="9.75" style="20" customWidth="1"/>
    <col min="14594" max="14595" width="13.5" style="20" customWidth="1"/>
    <col min="14596" max="14596" width="23.125" style="20" customWidth="1"/>
    <col min="14597" max="14597" width="12.25" style="20" customWidth="1"/>
    <col min="14598" max="14600" width="8.75" style="20"/>
    <col min="14601" max="14601" width="11.625" style="20" customWidth="1"/>
    <col min="14602" max="14602" width="10.875" style="20" customWidth="1"/>
    <col min="14603" max="14603" width="11.125" style="20" customWidth="1"/>
    <col min="14604" max="14604" width="26" style="20" customWidth="1"/>
    <col min="14605" max="14607" width="8.75" style="20"/>
    <col min="14608" max="14608" width="11.5" style="20" customWidth="1"/>
    <col min="14609" max="14609" width="10.875" style="20" customWidth="1"/>
    <col min="14610" max="14610" width="11" style="20" customWidth="1"/>
    <col min="14611" max="14611" width="15.25" style="20" customWidth="1"/>
    <col min="14612" max="14848" width="8.75" style="20"/>
    <col min="14849" max="14849" width="9.75" style="20" customWidth="1"/>
    <col min="14850" max="14851" width="13.5" style="20" customWidth="1"/>
    <col min="14852" max="14852" width="23.125" style="20" customWidth="1"/>
    <col min="14853" max="14853" width="12.25" style="20" customWidth="1"/>
    <col min="14854" max="14856" width="8.75" style="20"/>
    <col min="14857" max="14857" width="11.625" style="20" customWidth="1"/>
    <col min="14858" max="14858" width="10.875" style="20" customWidth="1"/>
    <col min="14859" max="14859" width="11.125" style="20" customWidth="1"/>
    <col min="14860" max="14860" width="26" style="20" customWidth="1"/>
    <col min="14861" max="14863" width="8.75" style="20"/>
    <col min="14864" max="14864" width="11.5" style="20" customWidth="1"/>
    <col min="14865" max="14865" width="10.875" style="20" customWidth="1"/>
    <col min="14866" max="14866" width="11" style="20" customWidth="1"/>
    <col min="14867" max="14867" width="15.25" style="20" customWidth="1"/>
    <col min="14868" max="15104" width="8.75" style="20"/>
    <col min="15105" max="15105" width="9.75" style="20" customWidth="1"/>
    <col min="15106" max="15107" width="13.5" style="20" customWidth="1"/>
    <col min="15108" max="15108" width="23.125" style="20" customWidth="1"/>
    <col min="15109" max="15109" width="12.25" style="20" customWidth="1"/>
    <col min="15110" max="15112" width="8.75" style="20"/>
    <col min="15113" max="15113" width="11.625" style="20" customWidth="1"/>
    <col min="15114" max="15114" width="10.875" style="20" customWidth="1"/>
    <col min="15115" max="15115" width="11.125" style="20" customWidth="1"/>
    <col min="15116" max="15116" width="26" style="20" customWidth="1"/>
    <col min="15117" max="15119" width="8.75" style="20"/>
    <col min="15120" max="15120" width="11.5" style="20" customWidth="1"/>
    <col min="15121" max="15121" width="10.875" style="20" customWidth="1"/>
    <col min="15122" max="15122" width="11" style="20" customWidth="1"/>
    <col min="15123" max="15123" width="15.25" style="20" customWidth="1"/>
    <col min="15124" max="15360" width="8.75" style="20"/>
    <col min="15361" max="15361" width="9.75" style="20" customWidth="1"/>
    <col min="15362" max="15363" width="13.5" style="20" customWidth="1"/>
    <col min="15364" max="15364" width="23.125" style="20" customWidth="1"/>
    <col min="15365" max="15365" width="12.25" style="20" customWidth="1"/>
    <col min="15366" max="15368" width="8.75" style="20"/>
    <col min="15369" max="15369" width="11.625" style="20" customWidth="1"/>
    <col min="15370" max="15370" width="10.875" style="20" customWidth="1"/>
    <col min="15371" max="15371" width="11.125" style="20" customWidth="1"/>
    <col min="15372" max="15372" width="26" style="20" customWidth="1"/>
    <col min="15373" max="15375" width="8.75" style="20"/>
    <col min="15376" max="15376" width="11.5" style="20" customWidth="1"/>
    <col min="15377" max="15377" width="10.875" style="20" customWidth="1"/>
    <col min="15378" max="15378" width="11" style="20" customWidth="1"/>
    <col min="15379" max="15379" width="15.25" style="20" customWidth="1"/>
    <col min="15380" max="15616" width="8.75" style="20"/>
    <col min="15617" max="15617" width="9.75" style="20" customWidth="1"/>
    <col min="15618" max="15619" width="13.5" style="20" customWidth="1"/>
    <col min="15620" max="15620" width="23.125" style="20" customWidth="1"/>
    <col min="15621" max="15621" width="12.25" style="20" customWidth="1"/>
    <col min="15622" max="15624" width="8.75" style="20"/>
    <col min="15625" max="15625" width="11.625" style="20" customWidth="1"/>
    <col min="15626" max="15626" width="10.875" style="20" customWidth="1"/>
    <col min="15627" max="15627" width="11.125" style="20" customWidth="1"/>
    <col min="15628" max="15628" width="26" style="20" customWidth="1"/>
    <col min="15629" max="15631" width="8.75" style="20"/>
    <col min="15632" max="15632" width="11.5" style="20" customWidth="1"/>
    <col min="15633" max="15633" width="10.875" style="20" customWidth="1"/>
    <col min="15634" max="15634" width="11" style="20" customWidth="1"/>
    <col min="15635" max="15635" width="15.25" style="20" customWidth="1"/>
    <col min="15636" max="15872" width="8.75" style="20"/>
    <col min="15873" max="15873" width="9.75" style="20" customWidth="1"/>
    <col min="15874" max="15875" width="13.5" style="20" customWidth="1"/>
    <col min="15876" max="15876" width="23.125" style="20" customWidth="1"/>
    <col min="15877" max="15877" width="12.25" style="20" customWidth="1"/>
    <col min="15878" max="15880" width="8.75" style="20"/>
    <col min="15881" max="15881" width="11.625" style="20" customWidth="1"/>
    <col min="15882" max="15882" width="10.875" style="20" customWidth="1"/>
    <col min="15883" max="15883" width="11.125" style="20" customWidth="1"/>
    <col min="15884" max="15884" width="26" style="20" customWidth="1"/>
    <col min="15885" max="15887" width="8.75" style="20"/>
    <col min="15888" max="15888" width="11.5" style="20" customWidth="1"/>
    <col min="15889" max="15889" width="10.875" style="20" customWidth="1"/>
    <col min="15890" max="15890" width="11" style="20" customWidth="1"/>
    <col min="15891" max="15891" width="15.25" style="20" customWidth="1"/>
    <col min="15892" max="16128" width="8.75" style="20"/>
    <col min="16129" max="16129" width="9.75" style="20" customWidth="1"/>
    <col min="16130" max="16131" width="13.5" style="20" customWidth="1"/>
    <col min="16132" max="16132" width="23.125" style="20" customWidth="1"/>
    <col min="16133" max="16133" width="12.25" style="20" customWidth="1"/>
    <col min="16134" max="16136" width="8.75" style="20"/>
    <col min="16137" max="16137" width="11.625" style="20" customWidth="1"/>
    <col min="16138" max="16138" width="10.875" style="20" customWidth="1"/>
    <col min="16139" max="16139" width="11.125" style="20" customWidth="1"/>
    <col min="16140" max="16140" width="26" style="20" customWidth="1"/>
    <col min="16141" max="16143" width="8.75" style="20"/>
    <col min="16144" max="16144" width="11.5" style="20" customWidth="1"/>
    <col min="16145" max="16145" width="10.875" style="20" customWidth="1"/>
    <col min="16146" max="16146" width="11" style="20" customWidth="1"/>
    <col min="16147" max="16147" width="15.25" style="20" customWidth="1"/>
    <col min="16148" max="16384" width="8.75" style="20"/>
  </cols>
  <sheetData>
    <row r="1" spans="1:22" ht="63.95" customHeight="1" x14ac:dyDescent="0.2">
      <c r="A1" s="144" t="s">
        <v>54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2" ht="42.95" customHeight="1" x14ac:dyDescent="0.2">
      <c r="A2" s="145" t="s">
        <v>0</v>
      </c>
      <c r="B2" s="147" t="s">
        <v>55</v>
      </c>
      <c r="C2" s="147" t="s">
        <v>56</v>
      </c>
      <c r="D2" s="147" t="s">
        <v>57</v>
      </c>
      <c r="E2" s="149" t="s">
        <v>58</v>
      </c>
      <c r="F2" s="151" t="s">
        <v>59</v>
      </c>
      <c r="G2" s="151"/>
      <c r="H2" s="151"/>
      <c r="I2" s="151" t="s">
        <v>60</v>
      </c>
      <c r="J2" s="153" t="s">
        <v>61</v>
      </c>
      <c r="K2" s="153" t="s">
        <v>62</v>
      </c>
      <c r="L2" s="147" t="s">
        <v>63</v>
      </c>
      <c r="M2" s="147" t="s">
        <v>64</v>
      </c>
      <c r="N2" s="147"/>
      <c r="O2" s="147"/>
      <c r="P2" s="155" t="s">
        <v>65</v>
      </c>
      <c r="Q2" s="147" t="s">
        <v>66</v>
      </c>
      <c r="R2" s="147" t="s">
        <v>67</v>
      </c>
      <c r="S2" s="142" t="s">
        <v>68</v>
      </c>
    </row>
    <row r="3" spans="1:22" ht="48.95" customHeight="1" x14ac:dyDescent="0.2">
      <c r="A3" s="146"/>
      <c r="B3" s="148"/>
      <c r="C3" s="148"/>
      <c r="D3" s="148"/>
      <c r="E3" s="150"/>
      <c r="F3" s="21" t="s">
        <v>69</v>
      </c>
      <c r="G3" s="21" t="s">
        <v>70</v>
      </c>
      <c r="H3" s="22" t="s">
        <v>71</v>
      </c>
      <c r="I3" s="152"/>
      <c r="J3" s="154"/>
      <c r="K3" s="154"/>
      <c r="L3" s="148"/>
      <c r="M3" s="23" t="s">
        <v>69</v>
      </c>
      <c r="N3" s="23" t="s">
        <v>70</v>
      </c>
      <c r="O3" s="23" t="s">
        <v>72</v>
      </c>
      <c r="P3" s="156"/>
      <c r="Q3" s="148"/>
      <c r="R3" s="148"/>
      <c r="S3" s="143"/>
      <c r="U3" s="65" t="s">
        <v>121</v>
      </c>
    </row>
    <row r="4" spans="1:22" ht="69.95" customHeight="1" x14ac:dyDescent="0.2">
      <c r="A4" s="136">
        <v>1</v>
      </c>
      <c r="B4" s="136">
        <v>2</v>
      </c>
      <c r="C4" s="136">
        <v>3</v>
      </c>
      <c r="D4" s="138"/>
      <c r="E4" s="140" t="s">
        <v>73</v>
      </c>
      <c r="F4" s="132">
        <v>365</v>
      </c>
      <c r="G4" s="132">
        <v>95</v>
      </c>
      <c r="H4" s="132">
        <v>3</v>
      </c>
      <c r="I4" s="24" t="s">
        <v>74</v>
      </c>
      <c r="J4" s="24">
        <v>1</v>
      </c>
      <c r="K4" s="24" t="s">
        <v>39</v>
      </c>
      <c r="L4" s="25" t="s">
        <v>51</v>
      </c>
      <c r="M4" s="24">
        <v>760</v>
      </c>
      <c r="N4" s="24">
        <v>390</v>
      </c>
      <c r="O4" s="26">
        <v>430</v>
      </c>
      <c r="P4" s="27">
        <f t="shared" ref="P4:P6" si="0">M4*N4*O4*0.65*0.00000000785</f>
        <v>0.65032383000000005</v>
      </c>
      <c r="Q4" s="28" t="s">
        <v>75</v>
      </c>
      <c r="R4" s="28">
        <v>3.2</v>
      </c>
      <c r="S4" s="29">
        <f t="shared" ref="S4:S6" si="1">P4*R4</f>
        <v>2.0810362560000004</v>
      </c>
      <c r="U4" s="20">
        <v>2.5</v>
      </c>
      <c r="V4" s="66">
        <f>U4*P4</f>
        <v>1.6258095750000001</v>
      </c>
    </row>
    <row r="5" spans="1:22" ht="69.95" customHeight="1" x14ac:dyDescent="0.2">
      <c r="A5" s="137"/>
      <c r="B5" s="137"/>
      <c r="C5" s="137"/>
      <c r="D5" s="139"/>
      <c r="E5" s="141"/>
      <c r="F5" s="133"/>
      <c r="G5" s="133"/>
      <c r="H5" s="133"/>
      <c r="I5" s="24" t="s">
        <v>74</v>
      </c>
      <c r="J5" s="24">
        <v>1</v>
      </c>
      <c r="K5" s="24" t="s">
        <v>40</v>
      </c>
      <c r="L5" s="24" t="s">
        <v>52</v>
      </c>
      <c r="M5" s="24">
        <v>620</v>
      </c>
      <c r="N5" s="24">
        <v>660</v>
      </c>
      <c r="O5" s="26">
        <v>430</v>
      </c>
      <c r="P5" s="27">
        <f t="shared" si="0"/>
        <v>0.89781549000000005</v>
      </c>
      <c r="Q5" s="28" t="s">
        <v>75</v>
      </c>
      <c r="R5" s="28">
        <v>3.2</v>
      </c>
      <c r="S5" s="29">
        <f t="shared" si="1"/>
        <v>2.8730095680000005</v>
      </c>
      <c r="U5" s="20">
        <v>2.5</v>
      </c>
      <c r="V5" s="66">
        <f t="shared" ref="V5:V7" si="2">U5*P5</f>
        <v>2.244538725</v>
      </c>
    </row>
    <row r="6" spans="1:22" ht="69.95" customHeight="1" x14ac:dyDescent="0.2">
      <c r="A6" s="137"/>
      <c r="B6" s="137"/>
      <c r="C6" s="137"/>
      <c r="D6" s="30"/>
      <c r="E6" s="141"/>
      <c r="F6" s="133"/>
      <c r="G6" s="133"/>
      <c r="H6" s="133"/>
      <c r="I6" s="24" t="s">
        <v>74</v>
      </c>
      <c r="J6" s="24">
        <v>1</v>
      </c>
      <c r="K6" s="24" t="s">
        <v>40</v>
      </c>
      <c r="L6" s="24" t="s">
        <v>52</v>
      </c>
      <c r="M6" s="24">
        <v>620</v>
      </c>
      <c r="N6" s="24">
        <v>660</v>
      </c>
      <c r="O6" s="26">
        <v>430</v>
      </c>
      <c r="P6" s="27">
        <f t="shared" si="0"/>
        <v>0.89781549000000005</v>
      </c>
      <c r="Q6" s="28" t="s">
        <v>75</v>
      </c>
      <c r="R6" s="28">
        <v>3.2</v>
      </c>
      <c r="S6" s="29">
        <f t="shared" si="1"/>
        <v>2.8730095680000005</v>
      </c>
      <c r="U6" s="20">
        <v>2.5</v>
      </c>
      <c r="V6" s="66">
        <f t="shared" si="2"/>
        <v>2.244538725</v>
      </c>
    </row>
    <row r="7" spans="1:22" ht="69.95" customHeight="1" x14ac:dyDescent="0.2">
      <c r="A7" s="137"/>
      <c r="B7" s="137"/>
      <c r="C7" s="137"/>
      <c r="D7" s="30"/>
      <c r="E7" s="141"/>
      <c r="F7" s="133"/>
      <c r="G7" s="133"/>
      <c r="H7" s="133"/>
      <c r="I7" s="24" t="s">
        <v>74</v>
      </c>
      <c r="J7" s="24">
        <v>1</v>
      </c>
      <c r="K7" s="24" t="s">
        <v>40</v>
      </c>
      <c r="L7" s="24" t="s">
        <v>53</v>
      </c>
      <c r="M7" s="24">
        <v>650</v>
      </c>
      <c r="N7" s="24">
        <v>400</v>
      </c>
      <c r="O7" s="26">
        <v>430</v>
      </c>
      <c r="P7" s="27">
        <f>M7*N7*O7*0.65*0.00000000785</f>
        <v>0.57045950000000001</v>
      </c>
      <c r="Q7" s="28" t="s">
        <v>75</v>
      </c>
      <c r="R7" s="28">
        <v>3.2</v>
      </c>
      <c r="S7" s="29">
        <f>P7*R7</f>
        <v>1.8254704000000002</v>
      </c>
      <c r="U7" s="20">
        <v>2.5</v>
      </c>
      <c r="V7" s="66">
        <f t="shared" si="2"/>
        <v>1.4261487500000001</v>
      </c>
    </row>
    <row r="8" spans="1:22" ht="93.95" customHeight="1" x14ac:dyDescent="0.2">
      <c r="A8" s="134" t="s">
        <v>76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5"/>
      <c r="R8" s="31" t="s">
        <v>77</v>
      </c>
      <c r="S8" s="32">
        <f>SUM(S4:S7)</f>
        <v>9.6525257920000023</v>
      </c>
      <c r="V8" s="67">
        <f>SUM(V4:V7)</f>
        <v>7.5410357750000001</v>
      </c>
    </row>
    <row r="9" spans="1:22" ht="39.950000000000003" customHeight="1" x14ac:dyDescent="0.2"/>
    <row r="10" spans="1:22" ht="39.950000000000003" customHeight="1" x14ac:dyDescent="0.2"/>
    <row r="11" spans="1:22" ht="39.950000000000003" customHeight="1" x14ac:dyDescent="0.2"/>
    <row r="12" spans="1:22" ht="39.950000000000003" customHeight="1" x14ac:dyDescent="0.2"/>
    <row r="13" spans="1:22" ht="39.950000000000003" customHeight="1" x14ac:dyDescent="0.2"/>
    <row r="14" spans="1:22" ht="39.950000000000003" customHeight="1" x14ac:dyDescent="0.2"/>
    <row r="15" spans="1:22" ht="39.950000000000003" customHeight="1" x14ac:dyDescent="0.2"/>
    <row r="16" spans="1:22" ht="39.950000000000003" customHeight="1" x14ac:dyDescent="0.2"/>
    <row r="17" ht="39.950000000000003" customHeight="1" x14ac:dyDescent="0.2"/>
    <row r="18" ht="39.950000000000003" customHeight="1" x14ac:dyDescent="0.2"/>
    <row r="19" ht="39.950000000000003" customHeight="1" x14ac:dyDescent="0.2"/>
    <row r="20" ht="39.950000000000003" customHeight="1" x14ac:dyDescent="0.2"/>
    <row r="21" ht="39.950000000000003" customHeight="1" x14ac:dyDescent="0.2"/>
    <row r="22" ht="39.950000000000003" customHeight="1" x14ac:dyDescent="0.2"/>
    <row r="23" ht="39.950000000000003" customHeight="1" x14ac:dyDescent="0.2"/>
    <row r="24" ht="39.950000000000003" customHeight="1" x14ac:dyDescent="0.2"/>
    <row r="25" ht="39.950000000000003" customHeight="1" x14ac:dyDescent="0.2"/>
    <row r="26" ht="39.950000000000003" customHeight="1" x14ac:dyDescent="0.2"/>
    <row r="27" ht="39.950000000000003" customHeight="1" x14ac:dyDescent="0.2"/>
    <row r="28" ht="39.950000000000003" customHeight="1" x14ac:dyDescent="0.2"/>
    <row r="29" ht="39.950000000000003" customHeight="1" x14ac:dyDescent="0.2"/>
    <row r="30" ht="39.950000000000003" customHeight="1" x14ac:dyDescent="0.2"/>
    <row r="31" ht="39.950000000000003" customHeight="1" x14ac:dyDescent="0.2"/>
    <row r="32" ht="39.950000000000003" customHeight="1" x14ac:dyDescent="0.2"/>
    <row r="33" ht="39.950000000000003" customHeight="1" x14ac:dyDescent="0.2"/>
    <row r="34" ht="39.950000000000003" customHeight="1" x14ac:dyDescent="0.2"/>
    <row r="35" ht="39.950000000000003" customHeight="1" x14ac:dyDescent="0.2"/>
    <row r="36" ht="39.950000000000003" customHeight="1" x14ac:dyDescent="0.2"/>
    <row r="37" ht="39.950000000000003" customHeight="1" x14ac:dyDescent="0.2"/>
    <row r="38" ht="39.950000000000003" customHeight="1" x14ac:dyDescent="0.2"/>
    <row r="39" ht="39.950000000000003" customHeight="1" x14ac:dyDescent="0.2"/>
    <row r="40" ht="39.950000000000003" customHeight="1" x14ac:dyDescent="0.2"/>
    <row r="41" ht="39.950000000000003" customHeight="1" x14ac:dyDescent="0.2"/>
    <row r="42" ht="39.950000000000003" customHeight="1" x14ac:dyDescent="0.2"/>
    <row r="43" ht="39.950000000000003" customHeight="1" x14ac:dyDescent="0.2"/>
    <row r="44" ht="39.950000000000003" customHeight="1" x14ac:dyDescent="0.2"/>
    <row r="45" ht="39.950000000000003" customHeight="1" x14ac:dyDescent="0.2"/>
    <row r="46" ht="39.950000000000003" customHeight="1" x14ac:dyDescent="0.2"/>
    <row r="47" ht="39.950000000000003" customHeight="1" x14ac:dyDescent="0.2"/>
    <row r="48" ht="39.950000000000003" customHeight="1" x14ac:dyDescent="0.2"/>
    <row r="49" ht="39.950000000000003" customHeight="1" x14ac:dyDescent="0.2"/>
    <row r="50" ht="39.950000000000003" customHeight="1" x14ac:dyDescent="0.2"/>
    <row r="51" ht="39.950000000000003" customHeight="1" x14ac:dyDescent="0.2"/>
    <row r="52" ht="39.950000000000003" customHeight="1" x14ac:dyDescent="0.2"/>
    <row r="53" ht="39.950000000000003" customHeight="1" x14ac:dyDescent="0.2"/>
    <row r="54" ht="39.950000000000003" customHeight="1" x14ac:dyDescent="0.2"/>
    <row r="55" ht="39.950000000000003" customHeight="1" x14ac:dyDescent="0.2"/>
  </sheetData>
  <mergeCells count="25">
    <mergeCell ref="S2:S3"/>
    <mergeCell ref="A1:S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O2"/>
    <mergeCell ref="P2:P3"/>
    <mergeCell ref="Q2:Q3"/>
    <mergeCell ref="R2:R3"/>
    <mergeCell ref="G4:G7"/>
    <mergeCell ref="H4:H7"/>
    <mergeCell ref="A8:Q8"/>
    <mergeCell ref="A4:A7"/>
    <mergeCell ref="B4:B7"/>
    <mergeCell ref="C4:C7"/>
    <mergeCell ref="D4:D5"/>
    <mergeCell ref="E4:E7"/>
    <mergeCell ref="F4:F7"/>
  </mergeCells>
  <phoneticPr fontId="2" type="noConversion"/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价格审批</vt:lpstr>
      <vt:lpstr>方昕</vt:lpstr>
      <vt:lpstr>啸宇</vt:lpstr>
      <vt:lpstr>方昕!Print_Area</vt:lpstr>
      <vt:lpstr>方昕!Print_Titles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2025-04-08T08:58:19Z</dcterms:modified>
</cp:coreProperties>
</file>